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<sst xmlns="http://schemas.openxmlformats.org/spreadsheetml/2006/main" count="379" uniqueCount="173">
  <si>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</si>
  <si>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</si>
  <si>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</si>
  <si>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</si>
  <si>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</si>
  <si>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</si>
  <si>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</si>
  <si>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</si>
  <si>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</si>
  <si>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</si>
  <si>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</si>
  <si>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</si>
  <si>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</si>
  <si>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</si>
  <si>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</si>
  <si>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</si>
  <si>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</si>
  <si>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</si>
  <si>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</si>
  <si>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</si>
  <si>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</si>
  <si>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</si>
  <si>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</si>
  <si>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</si>
  <si>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25</t>
  </si>
  <si>
    <t>27</t>
  </si>
  <si>
    <t>28</t>
  </si>
  <si>
    <t>13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</si>
  <si>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</si>
  <si>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</si>
  <si>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</si>
  <si>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</si>
  <si>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</si>
  <si>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</si>
  <si>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</si>
  <si>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</si>
  <si>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</si>
  <si>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</si>
  <si>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</si>
  <si>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</si>
  <si>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</si>
  <si>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</si>
  <si>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</si>
  <si>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</si>
  <si>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</si>
  <si>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</si>
  <si>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</si>
  <si>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</si>
  <si>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</si>
  <si>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</si>
  <si>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</si>
  <si>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</si>
  <si>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</si>
  <si>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</si>
  <si>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</si>
  <si>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</si>
  <si>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</si>
  <si>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</si>
  <si>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</si>
  <si>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</si>
  <si>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</si>
  <si>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</si>
  <si>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</si>
  <si>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</si>
  <si>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</si>
  <si>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</si>
  <si>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</si>
  <si>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АРАКЕЛЯН Геворг Максимович</t>
  </si>
  <si>
    <t>12.01.93 мс</t>
  </si>
  <si>
    <t>ЦФО</t>
  </si>
  <si>
    <t>Рязанская Рязань ПР</t>
  </si>
  <si>
    <t>014615</t>
  </si>
  <si>
    <t>Гришанкин КВ Гаврюшин ЮА</t>
  </si>
  <si>
    <t>ГАЗАРЯН Максим Артемович</t>
  </si>
  <si>
    <t>25.03.94  кмс</t>
  </si>
  <si>
    <t>Тульская область, г. Тула, Динамо</t>
  </si>
  <si>
    <t>Самборский С.В., Двоеглазов П.В.</t>
  </si>
  <si>
    <t>ЖАРОВ Анатолий Александрович</t>
  </si>
  <si>
    <t>Мос</t>
  </si>
  <si>
    <t>Москва Самбо-70 МСК</t>
  </si>
  <si>
    <t>Сейтаблаев АВ Фунтиков ПВ</t>
  </si>
  <si>
    <t>25.03.94    1р.</t>
  </si>
  <si>
    <t>С-П</t>
  </si>
  <si>
    <t>г. Санкт-Петербург, МО</t>
  </si>
  <si>
    <t>Сатин И.А.</t>
  </si>
  <si>
    <t>КУСКОВ Семен Олегович</t>
  </si>
  <si>
    <t>05.06.94 кмс</t>
  </si>
  <si>
    <t>УФО</t>
  </si>
  <si>
    <t>Свердловская Екатеринбург  МО</t>
  </si>
  <si>
    <t>Иванов ИА</t>
  </si>
  <si>
    <t>ЛУШКИН Алексей Андреевич</t>
  </si>
  <si>
    <t>08.05.93 1р</t>
  </si>
  <si>
    <t>Свердловская Екатеренбург МО</t>
  </si>
  <si>
    <t>Кустов АЮ</t>
  </si>
  <si>
    <t>МИШЕВ Тимофей Викторович</t>
  </si>
  <si>
    <t>16.07.94  кмс</t>
  </si>
  <si>
    <t>г. Москва СДЮСШОР 45</t>
  </si>
  <si>
    <t>Журавицкий А.В., Журавицкий С.В.</t>
  </si>
  <si>
    <t>ПЕТРИЧЕНКО Илья Анатольевич</t>
  </si>
  <si>
    <t>13.07.93 кмс</t>
  </si>
  <si>
    <t>ЮФО</t>
  </si>
  <si>
    <t>Краснодарский Новороссийск ФКС</t>
  </si>
  <si>
    <t>Дученко ВФ Гарькуша АВ</t>
  </si>
  <si>
    <t>СМЕРЕКА Эдгардт Иосифович</t>
  </si>
  <si>
    <t>24.08.93 кмс</t>
  </si>
  <si>
    <t>Сальников ВВ Кабанов ДБ</t>
  </si>
  <si>
    <t>ФАЙЗРАХМАНОВ Илья Рамилевич</t>
  </si>
  <si>
    <t>19.01.94  кмс</t>
  </si>
  <si>
    <t>ПФО</t>
  </si>
  <si>
    <t>Пермский край, г. Краснокамск, ПР</t>
  </si>
  <si>
    <t>Фадеев А.Н.</t>
  </si>
  <si>
    <t>ЧЕНЦОВ Денис Алексеевич</t>
  </si>
  <si>
    <t>05.04.93 кмс</t>
  </si>
  <si>
    <t>СФО</t>
  </si>
  <si>
    <t>Алтайский, Бийск, МО</t>
  </si>
  <si>
    <t>Шалюта П.В. Дурыманов НВ</t>
  </si>
  <si>
    <t>ДАВИЙ Алексей Владимирович</t>
  </si>
  <si>
    <t>28.08.94 кмс</t>
  </si>
  <si>
    <t>МОС</t>
  </si>
  <si>
    <t>Москва, СДЮСШОР 9</t>
  </si>
  <si>
    <t>Коробков СВ</t>
  </si>
  <si>
    <t>ОМЕЛЬЧЕНКО Павел Игоревич</t>
  </si>
  <si>
    <t>06.04.94 кмс</t>
  </si>
  <si>
    <t>ДВФО</t>
  </si>
  <si>
    <t>Камчатский Петропавловск-Камчатский МО</t>
  </si>
  <si>
    <t>Сарычев АВ</t>
  </si>
  <si>
    <t>ШАПТАЛА Николай Юрьевич</t>
  </si>
  <si>
    <t>02.10.94 кмс</t>
  </si>
  <si>
    <t>Санкт-Петербург, КШВСМ, МО</t>
  </si>
  <si>
    <t>Савельев АВ, Зверев СА</t>
  </si>
  <si>
    <t>ИВАНОВ Степан Викторович</t>
  </si>
  <si>
    <t>09.05.94 1р</t>
  </si>
  <si>
    <t>Самарская, Самара</t>
  </si>
  <si>
    <t>Гуляев АЮ</t>
  </si>
  <si>
    <t>ПЕКШЕВ Владимир Викторович</t>
  </si>
  <si>
    <t>25.01.93 кмс</t>
  </si>
  <si>
    <t>Тюменской Тюмень ВС</t>
  </si>
  <si>
    <t>Котов ЭА</t>
  </si>
  <si>
    <t>ХАСАНОВ Заур Муратович</t>
  </si>
  <si>
    <t>21.11.93 кмс</t>
  </si>
  <si>
    <t>Р Адыгея Адыгея МО</t>
  </si>
  <si>
    <t>Хот Ю</t>
  </si>
  <si>
    <t>ХРЫЧЁВ Артём Сергеевич</t>
  </si>
  <si>
    <t>27.09.95  кмс</t>
  </si>
  <si>
    <t>Брянская область, г. Брянск, Динамо</t>
  </si>
  <si>
    <t>Терешок А.А. Терешок ВА</t>
  </si>
  <si>
    <t>ДОВТУКАЕВ Сулим Магомедович</t>
  </si>
  <si>
    <t>05.01.93 мс</t>
  </si>
  <si>
    <t>СКФО</t>
  </si>
  <si>
    <t>Абдул-Азиев Х.</t>
  </si>
  <si>
    <t>ОВЧАРЕНКО Максим Олегович</t>
  </si>
  <si>
    <t>06.06.95 кмс</t>
  </si>
  <si>
    <t>Ростовская область, г. Ростов-на-Дону, МО</t>
  </si>
  <si>
    <t>Пантелеев Е.А.</t>
  </si>
  <si>
    <t>в.к. св100 кг.</t>
  </si>
  <si>
    <t>НАРСКИЙ Денис Андреевич</t>
  </si>
  <si>
    <t>25.05.93 кмс</t>
  </si>
  <si>
    <t>Московская,Электроугли, МО</t>
  </si>
  <si>
    <t>Савельев АН</t>
  </si>
  <si>
    <t>18.08.93 мс</t>
  </si>
  <si>
    <t>КАРЛИН Георгий Геннадьевич</t>
  </si>
  <si>
    <t>Чеченская республика, Д</t>
  </si>
  <si>
    <t>2:0</t>
  </si>
  <si>
    <t>4:0 н.я.</t>
  </si>
  <si>
    <t>н.я.</t>
  </si>
  <si>
    <t>3:0</t>
  </si>
  <si>
    <t>3:1</t>
  </si>
  <si>
    <t>4:0</t>
  </si>
  <si>
    <t>3,5:0</t>
  </si>
  <si>
    <t>9-12</t>
  </si>
  <si>
    <t>14-17</t>
  </si>
  <si>
    <t>18-20</t>
  </si>
  <si>
    <t>б.м.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</si>
</sst>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51" xfId="42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64" fillId="0" borderId="4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64" fillId="0" borderId="51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64" fillId="0" borderId="56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/>
    </xf>
    <xf numFmtId="0" fontId="7" fillId="0" borderId="19" xfId="0" applyNumberFormat="1" applyFont="1" applyBorder="1" applyAlignment="1">
      <alignment horizontal="left" vertical="center" wrapText="1"/>
    </xf>
    <xf numFmtId="0" fontId="0" fillId="34" borderId="43" xfId="0" applyNumberFormat="1" applyFont="1" applyFill="1" applyBorder="1" applyAlignment="1">
      <alignment horizontal="center" vertical="center" wrapText="1"/>
    </xf>
    <xf numFmtId="49" fontId="0" fillId="34" borderId="4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3" xfId="0" applyNumberFormat="1" applyFont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6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49" fontId="7" fillId="0" borderId="56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9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3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3" xfId="42" applyNumberFormat="1" applyFont="1" applyBorder="1" applyAlignment="1" applyProtection="1">
      <alignment horizontal="center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37" borderId="72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9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19" fillId="35" borderId="38" xfId="42" applyFont="1" applyFill="1" applyBorder="1" applyAlignment="1" applyProtection="1">
      <alignment horizontal="center" vertical="center"/>
      <protection/>
    </xf>
    <xf numFmtId="0" fontId="20" fillId="35" borderId="72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9" xfId="0" applyFont="1" applyFill="1" applyBorder="1" applyAlignment="1">
      <alignment horizontal="center" vertical="center"/>
    </xf>
    <xf numFmtId="0" fontId="20" fillId="36" borderId="72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9" xfId="0" applyFont="1" applyFill="1" applyBorder="1" applyAlignment="1">
      <alignment horizontal="center" vertical="center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4" fillId="0" borderId="52" xfId="42" applyNumberFormat="1" applyFont="1" applyBorder="1" applyAlignment="1" applyProtection="1">
      <alignment horizontal="left" vertical="center" wrapText="1"/>
      <protection/>
    </xf>
    <xf numFmtId="0" fontId="6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4" fillId="0" borderId="4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4" xfId="42" applyNumberFormat="1" applyFont="1" applyBorder="1" applyAlignment="1" applyProtection="1">
      <alignment horizontal="center" vertical="center" wrapText="1"/>
      <protection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72" xfId="42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1</xdr:col>
      <xdr:colOff>333375</xdr:colOff>
      <xdr:row>1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47625</xdr:rowOff>
    </xdr:from>
    <xdr:to>
      <xdr:col>7</xdr:col>
      <xdr:colOff>990600</xdr:colOff>
      <xdr:row>0</xdr:row>
      <xdr:rowOff>647700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62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457200</xdr:colOff>
      <xdr:row>2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0</xdr:row>
      <xdr:rowOff>114300</xdr:rowOff>
    </xdr:from>
    <xdr:to>
      <xdr:col>22</xdr:col>
      <xdr:colOff>171450</xdr:colOff>
      <xdr:row>2</xdr:row>
      <xdr:rowOff>314325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143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51.75" customHeight="1" thickBot="1">
      <c r="A1" s="170" t="s">
        <v>36</v>
      </c>
      <c r="B1" s="170"/>
      <c r="C1" s="170"/>
      <c r="D1" s="170"/>
      <c r="E1" s="170"/>
      <c r="F1" s="170"/>
      <c r="G1" s="170"/>
      <c r="H1" s="170"/>
    </row>
    <row r="2" spans="2:8" ht="36.75" customHeight="1" thickBot="1">
      <c r="B2" s="225" t="s">
        <v>38</v>
      </c>
      <c r="C2" s="225"/>
      <c r="D2" s="167" t="str">
        <f>HYPERLINK('[1]реквизиты'!$A$2)</f>
        <v>Первенство России по САМБО среди юниоров </v>
      </c>
      <c r="E2" s="168"/>
      <c r="F2" s="168"/>
      <c r="G2" s="168"/>
      <c r="H2" s="169"/>
    </row>
    <row r="3" spans="2:7" ht="27" customHeight="1" thickBot="1">
      <c r="B3" s="73"/>
      <c r="C3" s="222" t="str">
        <f>HYPERLINK('[1]реквизиты'!$A$3)</f>
        <v>18-22февраля 2013г.                                                         г.В.Пышма</v>
      </c>
      <c r="D3" s="222"/>
      <c r="F3" s="223" t="str">
        <f>HYPERLINK('пр.взв.'!D4)</f>
        <v>в.к. св100 кг.</v>
      </c>
      <c r="G3" s="224"/>
    </row>
    <row r="4" spans="1:8" ht="12.75" customHeight="1">
      <c r="A4" s="203" t="s">
        <v>63</v>
      </c>
      <c r="B4" s="205" t="s">
        <v>5</v>
      </c>
      <c r="C4" s="207" t="s">
        <v>6</v>
      </c>
      <c r="D4" s="209" t="s">
        <v>7</v>
      </c>
      <c r="E4" s="219" t="s">
        <v>8</v>
      </c>
      <c r="F4" s="209"/>
      <c r="G4" s="214" t="s">
        <v>10</v>
      </c>
      <c r="H4" s="172" t="s">
        <v>9</v>
      </c>
    </row>
    <row r="5" spans="1:8" ht="9.75" customHeight="1" thickBot="1">
      <c r="A5" s="204"/>
      <c r="B5" s="206"/>
      <c r="C5" s="208"/>
      <c r="D5" s="210"/>
      <c r="E5" s="220"/>
      <c r="F5" s="210"/>
      <c r="G5" s="215"/>
      <c r="H5" s="173"/>
    </row>
    <row r="6" spans="1:8" ht="11.25" customHeight="1">
      <c r="A6" s="211">
        <v>1</v>
      </c>
      <c r="B6" s="213">
        <f>'пр.хода'!K17</f>
        <v>10</v>
      </c>
      <c r="C6" s="221" t="str">
        <f>VLOOKUP(B6,'пр.взв.'!B4:H133,2,FALSE)</f>
        <v>СМЕРЕКА Эдгардт Иосифович</v>
      </c>
      <c r="D6" s="218" t="str">
        <f>VLOOKUP(B6,'пр.взв.'!B7:H70,3,FALSE)</f>
        <v>24.08.93 кмс</v>
      </c>
      <c r="E6" s="216" t="str">
        <f>VLOOKUP(B6,'пр.взв.'!B7:H70,4,FALSE)</f>
        <v>Мос</v>
      </c>
      <c r="F6" s="218" t="str">
        <f>VLOOKUP(B6,'пр.взв.'!B7:H70,5,FALSE)</f>
        <v>Москва Самбо-70 МСК</v>
      </c>
      <c r="G6" s="217">
        <f>VLOOKUP(B6,'пр.взв.'!B7:H70,6,FALSE)</f>
        <v>0</v>
      </c>
      <c r="H6" s="174" t="str">
        <f>VLOOKUP(B6,'пр.взв.'!B7:H70,7,FALSE)</f>
        <v>Сальников ВВ Кабанов ДБ</v>
      </c>
    </row>
    <row r="7" spans="1:8" ht="11.25" customHeight="1">
      <c r="A7" s="212"/>
      <c r="B7" s="197"/>
      <c r="C7" s="177"/>
      <c r="D7" s="176"/>
      <c r="E7" s="175"/>
      <c r="F7" s="176"/>
      <c r="G7" s="200"/>
      <c r="H7" s="165"/>
    </row>
    <row r="8" spans="1:8" ht="11.25" customHeight="1">
      <c r="A8" s="212">
        <v>2</v>
      </c>
      <c r="B8" s="197">
        <f>'пр.хода'!K25</f>
        <v>1</v>
      </c>
      <c r="C8" s="177" t="str">
        <f>VLOOKUP(B8,'пр.взв.'!B1:H135,2,FALSE)</f>
        <v>АРАКЕЛЯН Геворг Максимович</v>
      </c>
      <c r="D8" s="176" t="str">
        <f>VLOOKUP(C8,'пр.взв.'!C1:I135,2,FALSE)</f>
        <v>12.01.93 мс</v>
      </c>
      <c r="E8" s="177" t="str">
        <f>VLOOKUP(D8,'пр.взв.'!D1:J135,2,FALSE)</f>
        <v>ЦФО</v>
      </c>
      <c r="F8" s="177" t="str">
        <f>VLOOKUP(E8,'пр.взв.'!E1:K135,2,FALSE)</f>
        <v>Рязанская Рязань ПР</v>
      </c>
      <c r="G8" s="177" t="str">
        <f>VLOOKUP(F8,'пр.взв.'!F1:L135,2,FALSE)</f>
        <v>014615</v>
      </c>
      <c r="H8" s="165" t="str">
        <f>VLOOKUP(G8,'пр.взв.'!G1:M135,2,FALSE)</f>
        <v>Гришанкин КВ Гаврюшин ЮА</v>
      </c>
    </row>
    <row r="9" spans="1:8" ht="11.25" customHeight="1">
      <c r="A9" s="212"/>
      <c r="B9" s="197"/>
      <c r="C9" s="177"/>
      <c r="D9" s="176"/>
      <c r="E9" s="177"/>
      <c r="F9" s="177"/>
      <c r="G9" s="177"/>
      <c r="H9" s="165"/>
    </row>
    <row r="10" spans="1:8" ht="11.25" customHeight="1">
      <c r="A10" s="212">
        <v>3</v>
      </c>
      <c r="B10" s="197">
        <f>'пр.хода'!O6</f>
        <v>12</v>
      </c>
      <c r="C10" s="177" t="str">
        <f>VLOOKUP(B10,'пр.взв.'!B1:H137,2,FALSE)</f>
        <v>ХАСАНОВ Заур Муратович</v>
      </c>
      <c r="D10" s="176" t="str">
        <f>VLOOKUP(B10,'пр.взв.'!B1:H74,3,FALSE)</f>
        <v>21.11.93 кмс</v>
      </c>
      <c r="E10" s="175" t="str">
        <f>VLOOKUP(B10,'пр.взв.'!B1:H74,4,FALSE)</f>
        <v>ЮФО</v>
      </c>
      <c r="F10" s="176" t="str">
        <f>VLOOKUP(B10,'пр.взв.'!B1:H74,5,FALSE)</f>
        <v>Р Адыгея Адыгея МО</v>
      </c>
      <c r="G10" s="200">
        <f>VLOOKUP(B10,'пр.взв.'!B1:H74,6,FALSE)</f>
        <v>0</v>
      </c>
      <c r="H10" s="165" t="str">
        <f>VLOOKUP(B10,'пр.взв.'!B1:H74,7,FALSE)</f>
        <v>Хот Ю</v>
      </c>
    </row>
    <row r="11" spans="1:8" ht="11.25" customHeight="1">
      <c r="A11" s="212"/>
      <c r="B11" s="197"/>
      <c r="C11" s="177"/>
      <c r="D11" s="176"/>
      <c r="E11" s="175"/>
      <c r="F11" s="176"/>
      <c r="G11" s="200"/>
      <c r="H11" s="165"/>
    </row>
    <row r="12" spans="1:8" ht="11.25" customHeight="1">
      <c r="A12" s="212">
        <v>3</v>
      </c>
      <c r="B12" s="197">
        <f>'пр.хода'!P39</f>
        <v>14</v>
      </c>
      <c r="C12" s="177" t="str">
        <f>VLOOKUP(B12,'пр.взв.'!B1:H139,2,FALSE)</f>
        <v>ПЕКШЕВ Владимир Викторович</v>
      </c>
      <c r="D12" s="176" t="str">
        <f>VLOOKUP(B12,'пр.взв.'!B1:H76,3,FALSE)</f>
        <v>25.01.93 кмс</v>
      </c>
      <c r="E12" s="175" t="str">
        <f>VLOOKUP(B12,'пр.взв.'!B1:H76,4,FALSE)</f>
        <v>УФО</v>
      </c>
      <c r="F12" s="176" t="str">
        <f>VLOOKUP(B12,'пр.взв.'!B1:H76,5,FALSE)</f>
        <v>Тюменской Тюмень ВС</v>
      </c>
      <c r="G12" s="200">
        <f>VLOOKUP(B12,'пр.взв.'!B1:H76,6,FALSE)</f>
        <v>0</v>
      </c>
      <c r="H12" s="165" t="str">
        <f>VLOOKUP(B12,'пр.взв.'!B1:H76,7,FALSE)</f>
        <v>Котов ЭА</v>
      </c>
    </row>
    <row r="13" spans="1:8" ht="11.25" customHeight="1">
      <c r="A13" s="212"/>
      <c r="B13" s="197"/>
      <c r="C13" s="177"/>
      <c r="D13" s="176"/>
      <c r="E13" s="175"/>
      <c r="F13" s="176"/>
      <c r="G13" s="200"/>
      <c r="H13" s="165"/>
    </row>
    <row r="14" spans="1:8" ht="11.25" customHeight="1">
      <c r="A14" s="212">
        <v>5</v>
      </c>
      <c r="B14" s="197">
        <v>17</v>
      </c>
      <c r="C14" s="177" t="str">
        <f>VLOOKUP(B14,'пр.взв.'!B1:H141,2,FALSE)</f>
        <v>ЖАРОВ Анатолий Александрович</v>
      </c>
      <c r="D14" s="176" t="str">
        <f>VLOOKUP(B14,'пр.взв.'!B1:H78,3,FALSE)</f>
        <v>18.08.93 мс</v>
      </c>
      <c r="E14" s="175" t="str">
        <f>VLOOKUP(B14,'пр.взв.'!B1:H78,4,FALSE)</f>
        <v>Мос</v>
      </c>
      <c r="F14" s="176" t="str">
        <f>VLOOKUP(B14,'пр.взв.'!B1:H78,5,FALSE)</f>
        <v>Москва Самбо-70 МСК</v>
      </c>
      <c r="G14" s="200">
        <f>VLOOKUP(B14,'пр.взв.'!B1:H78,6,FALSE)</f>
        <v>0</v>
      </c>
      <c r="H14" s="165" t="str">
        <f>VLOOKUP(B14,'пр.взв.'!B1:H78,7,FALSE)</f>
        <v>Сейтаблаев АВ Фунтиков ПВ</v>
      </c>
    </row>
    <row r="15" spans="1:8" ht="11.25" customHeight="1">
      <c r="A15" s="212"/>
      <c r="B15" s="197"/>
      <c r="C15" s="177"/>
      <c r="D15" s="176"/>
      <c r="E15" s="175"/>
      <c r="F15" s="176"/>
      <c r="G15" s="200"/>
      <c r="H15" s="165"/>
    </row>
    <row r="16" spans="1:8" ht="11.25" customHeight="1">
      <c r="A16" s="212">
        <v>5</v>
      </c>
      <c r="B16" s="197">
        <v>15</v>
      </c>
      <c r="C16" s="177" t="str">
        <f>VLOOKUP(B16,'пр.взв.'!B1:H143,2,FALSE)</f>
        <v>ФАЙЗРАХМАНОВ Илья Рамилевич</v>
      </c>
      <c r="D16" s="176" t="str">
        <f>VLOOKUP(B16,'пр.взв.'!B1:H80,3,FALSE)</f>
        <v>19.01.94  кмс</v>
      </c>
      <c r="E16" s="175" t="str">
        <f>VLOOKUP(B16,'пр.взв.'!B1:H80,4,FALSE)</f>
        <v>ПФО</v>
      </c>
      <c r="F16" s="176" t="str">
        <f>VLOOKUP(B16,'пр.взв.'!B1:H80,5,FALSE)</f>
        <v>Пермский край, г. Краснокамск, ПР</v>
      </c>
      <c r="G16" s="200">
        <f>VLOOKUP(B16,'пр.взв.'!B1:H80,6,FALSE)</f>
        <v>0</v>
      </c>
      <c r="H16" s="165" t="str">
        <f>VLOOKUP(B16,'пр.взв.'!B1:H80,7,FALSE)</f>
        <v>Фадеев А.Н.</v>
      </c>
    </row>
    <row r="17" spans="1:8" ht="11.25" customHeight="1">
      <c r="A17" s="212"/>
      <c r="B17" s="197"/>
      <c r="C17" s="177"/>
      <c r="D17" s="176"/>
      <c r="E17" s="175"/>
      <c r="F17" s="176"/>
      <c r="G17" s="200"/>
      <c r="H17" s="165"/>
    </row>
    <row r="18" spans="1:8" ht="11.25" customHeight="1">
      <c r="A18" s="195" t="s">
        <v>64</v>
      </c>
      <c r="B18" s="197">
        <v>3</v>
      </c>
      <c r="C18" s="177" t="str">
        <f>VLOOKUP(B18,'пр.взв.'!B1:H145,2,FALSE)</f>
        <v>ДАВИЙ Алексей Владимирович</v>
      </c>
      <c r="D18" s="176" t="str">
        <f>VLOOKUP(B18,'пр.взв.'!B1:H82,3,FALSE)</f>
        <v>28.08.94 кмс</v>
      </c>
      <c r="E18" s="175" t="str">
        <f>VLOOKUP(B18,'пр.взв.'!B1:H82,4,FALSE)</f>
        <v>МОС</v>
      </c>
      <c r="F18" s="176" t="str">
        <f>VLOOKUP(B18,'пр.взв.'!B1:H82,5,FALSE)</f>
        <v>Москва, СДЮСШОР 9</v>
      </c>
      <c r="G18" s="200">
        <f>VLOOKUP(B18,'пр.взв.'!B1:H82,6,FALSE)</f>
        <v>0</v>
      </c>
      <c r="H18" s="165" t="str">
        <f>VLOOKUP(B18,'пр.взв.'!B1:H82,7,FALSE)</f>
        <v>Коробков СВ</v>
      </c>
    </row>
    <row r="19" spans="1:8" ht="11.25" customHeight="1">
      <c r="A19" s="195"/>
      <c r="B19" s="197"/>
      <c r="C19" s="177"/>
      <c r="D19" s="176"/>
      <c r="E19" s="175"/>
      <c r="F19" s="176"/>
      <c r="G19" s="200"/>
      <c r="H19" s="165"/>
    </row>
    <row r="20" spans="1:8" ht="11.25" customHeight="1">
      <c r="A20" s="195" t="s">
        <v>64</v>
      </c>
      <c r="B20" s="197">
        <v>20</v>
      </c>
      <c r="C20" s="177" t="str">
        <f>VLOOKUP(B20,'пр.взв.'!B1:H147,2,FALSE)</f>
        <v>ЛУШКИН Алексей Андреевич</v>
      </c>
      <c r="D20" s="176" t="str">
        <f>VLOOKUP(B20,'пр.взв.'!B2:H84,3,FALSE)</f>
        <v>08.05.93 1р</v>
      </c>
      <c r="E20" s="175" t="str">
        <f>VLOOKUP(B20,'пр.взв.'!B2:H84,4,FALSE)</f>
        <v>УФО</v>
      </c>
      <c r="F20" s="176" t="str">
        <f>VLOOKUP(B20,'пр.взв.'!B2:H84,5,FALSE)</f>
        <v>Свердловская Екатеренбург МО</v>
      </c>
      <c r="G20" s="200">
        <f>VLOOKUP(B20,'пр.взв.'!B2:H84,6,FALSE)</f>
        <v>0</v>
      </c>
      <c r="H20" s="165" t="str">
        <f>VLOOKUP(B20,'пр.взв.'!B2:H84,7,FALSE)</f>
        <v>Кустов АЮ</v>
      </c>
    </row>
    <row r="21" spans="1:8" ht="11.25" customHeight="1">
      <c r="A21" s="195"/>
      <c r="B21" s="197"/>
      <c r="C21" s="177"/>
      <c r="D21" s="176"/>
      <c r="E21" s="175"/>
      <c r="F21" s="176"/>
      <c r="G21" s="200"/>
      <c r="H21" s="165"/>
    </row>
    <row r="22" spans="1:8" ht="11.25" customHeight="1">
      <c r="A22" s="195" t="s">
        <v>169</v>
      </c>
      <c r="B22" s="197">
        <v>21</v>
      </c>
      <c r="C22" s="177" t="str">
        <f>VLOOKUP(B22,'пр.взв.'!B2:H149,2,FALSE)</f>
        <v>НАРСКИЙ Денис Андреевич</v>
      </c>
      <c r="D22" s="176" t="str">
        <f>VLOOKUP(B22,'пр.взв.'!B2:H86,3,FALSE)</f>
        <v>25.05.93 кмс</v>
      </c>
      <c r="E22" s="175" t="str">
        <f>VLOOKUP(B22,'пр.взв.'!B2:H86,4,FALSE)</f>
        <v>ЦФО</v>
      </c>
      <c r="F22" s="176" t="str">
        <f>VLOOKUP(B22,'пр.взв.'!B2:H86,5,FALSE)</f>
        <v>Московская,Электроугли, МО</v>
      </c>
      <c r="G22" s="200">
        <f>VLOOKUP(B22,'пр.взв.'!B2:H86,6,FALSE)</f>
        <v>0</v>
      </c>
      <c r="H22" s="165" t="str">
        <f>VLOOKUP(B22,'пр.взв.'!B2:H86,7,FALSE)</f>
        <v>Савельев АН</v>
      </c>
    </row>
    <row r="23" spans="1:8" ht="11.25" customHeight="1">
      <c r="A23" s="195"/>
      <c r="B23" s="197"/>
      <c r="C23" s="177"/>
      <c r="D23" s="176"/>
      <c r="E23" s="175"/>
      <c r="F23" s="176"/>
      <c r="G23" s="200"/>
      <c r="H23" s="165"/>
    </row>
    <row r="24" spans="1:8" ht="11.25" customHeight="1">
      <c r="A24" s="195" t="s">
        <v>169</v>
      </c>
      <c r="B24" s="197">
        <v>7</v>
      </c>
      <c r="C24" s="177" t="str">
        <f>VLOOKUP(B24,'пр.взв.'!B2:H151,2,FALSE)</f>
        <v>ХРЫЧЁВ Артём Сергеевич</v>
      </c>
      <c r="D24" s="176" t="str">
        <f>VLOOKUP(B24,'пр.взв.'!B2:H88,3,FALSE)</f>
        <v>27.09.95  кмс</v>
      </c>
      <c r="E24" s="175" t="str">
        <f>VLOOKUP(B24,'пр.взв.'!B2:H88,4,FALSE)</f>
        <v>ЦФО</v>
      </c>
      <c r="F24" s="176" t="str">
        <f>VLOOKUP(B24,'пр.взв.'!B2:H88,5,FALSE)</f>
        <v>Брянская область, г. Брянск, Динамо</v>
      </c>
      <c r="G24" s="200">
        <f>VLOOKUP(B24,'пр.взв.'!B2:H88,6,FALSE)</f>
        <v>0</v>
      </c>
      <c r="H24" s="165" t="str">
        <f>VLOOKUP(B24,'пр.взв.'!B2:H88,7,FALSE)</f>
        <v>Терешок А.А. Терешок ВА</v>
      </c>
    </row>
    <row r="25" spans="1:8" ht="11.25" customHeight="1">
      <c r="A25" s="195"/>
      <c r="B25" s="197"/>
      <c r="C25" s="177"/>
      <c r="D25" s="176"/>
      <c r="E25" s="175"/>
      <c r="F25" s="176"/>
      <c r="G25" s="200"/>
      <c r="H25" s="165"/>
    </row>
    <row r="26" spans="1:8" ht="11.25" customHeight="1">
      <c r="A26" s="195" t="s">
        <v>169</v>
      </c>
      <c r="B26" s="197">
        <v>18</v>
      </c>
      <c r="C26" s="177" t="str">
        <f>VLOOKUP(B26,'пр.взв.'!B2:H153,2,FALSE)</f>
        <v>ГАЗАРЯН Максим Артемович</v>
      </c>
      <c r="D26" s="176" t="str">
        <f>VLOOKUP(B26,'пр.взв.'!B2:H90,3,FALSE)</f>
        <v>25.03.94  кмс</v>
      </c>
      <c r="E26" s="175" t="str">
        <f>VLOOKUP(B26,'пр.взв.'!B2:H90,4,FALSE)</f>
        <v>ЦФО</v>
      </c>
      <c r="F26" s="176" t="str">
        <f>VLOOKUP(B26,'пр.взв.'!B2:H90,5,FALSE)</f>
        <v>Тульская область, г. Тула, Динамо</v>
      </c>
      <c r="G26" s="200">
        <f>VLOOKUP(B26,'пр.взв.'!B2:H90,6,FALSE)</f>
        <v>0</v>
      </c>
      <c r="H26" s="165" t="str">
        <f>VLOOKUP(B26,'пр.взв.'!B2:H90,7,FALSE)</f>
        <v>Самборский С.В., Двоеглазов П.В.</v>
      </c>
    </row>
    <row r="27" spans="1:8" ht="11.25" customHeight="1">
      <c r="A27" s="195"/>
      <c r="B27" s="197"/>
      <c r="C27" s="177"/>
      <c r="D27" s="176"/>
      <c r="E27" s="175"/>
      <c r="F27" s="176"/>
      <c r="G27" s="200"/>
      <c r="H27" s="165"/>
    </row>
    <row r="28" spans="1:8" ht="11.25" customHeight="1">
      <c r="A28" s="195" t="s">
        <v>169</v>
      </c>
      <c r="B28" s="197">
        <v>8</v>
      </c>
      <c r="C28" s="177" t="str">
        <f>VLOOKUP(B28,'пр.взв.'!B2:H155,2,FALSE)</f>
        <v>ИВАНОВ Степан Викторович</v>
      </c>
      <c r="D28" s="176" t="str">
        <f>VLOOKUP(B28,'пр.взв.'!B2:H92,3,FALSE)</f>
        <v>09.05.94 1р</v>
      </c>
      <c r="E28" s="175" t="str">
        <f>VLOOKUP(B28,'пр.взв.'!B2:H92,4,FALSE)</f>
        <v>ПФО</v>
      </c>
      <c r="F28" s="176" t="str">
        <f>VLOOKUP(B28,'пр.взв.'!B2:H92,5,FALSE)</f>
        <v>Самарская, Самара</v>
      </c>
      <c r="G28" s="200">
        <f>VLOOKUP(B28,'пр.взв.'!B2:H92,6,FALSE)</f>
        <v>0</v>
      </c>
      <c r="H28" s="165" t="str">
        <f>VLOOKUP(B28,'пр.взв.'!B2:H92,7,FALSE)</f>
        <v>Гуляев АЮ</v>
      </c>
    </row>
    <row r="29" spans="1:8" ht="11.25" customHeight="1">
      <c r="A29" s="195"/>
      <c r="B29" s="197"/>
      <c r="C29" s="177"/>
      <c r="D29" s="176"/>
      <c r="E29" s="175"/>
      <c r="F29" s="176"/>
      <c r="G29" s="200"/>
      <c r="H29" s="165"/>
    </row>
    <row r="30" spans="1:8" ht="11.25" customHeight="1">
      <c r="A30" s="195" t="s">
        <v>27</v>
      </c>
      <c r="B30" s="197">
        <v>9</v>
      </c>
      <c r="C30" s="177" t="str">
        <f>VLOOKUP(B30,'пр.взв.'!B2:H157,2,FALSE)</f>
        <v>ОВЧАРЕНКО Максим Олегович</v>
      </c>
      <c r="D30" s="176" t="str">
        <f>VLOOKUP(B30,'пр.взв.'!B3:H94,3,FALSE)</f>
        <v>06.06.95 кмс</v>
      </c>
      <c r="E30" s="175" t="str">
        <f>VLOOKUP(B30,'пр.взв.'!B3:H94,4,FALSE)</f>
        <v>ЮФО</v>
      </c>
      <c r="F30" s="176" t="str">
        <f>VLOOKUP(B30,'пр.взв.'!B3:H94,5,FALSE)</f>
        <v>Ростовская область, г. Ростов-на-Дону, МО</v>
      </c>
      <c r="G30" s="200">
        <f>VLOOKUP(B30,'пр.взв.'!B3:H94,6,FALSE)</f>
        <v>0</v>
      </c>
      <c r="H30" s="165" t="str">
        <f>VLOOKUP(B30,'пр.взв.'!B3:H94,7,FALSE)</f>
        <v>Пантелеев Е.А.</v>
      </c>
    </row>
    <row r="31" spans="1:8" ht="11.25" customHeight="1">
      <c r="A31" s="195"/>
      <c r="B31" s="197"/>
      <c r="C31" s="177"/>
      <c r="D31" s="176"/>
      <c r="E31" s="175"/>
      <c r="F31" s="176"/>
      <c r="G31" s="200"/>
      <c r="H31" s="165"/>
    </row>
    <row r="32" spans="1:8" ht="11.25" customHeight="1">
      <c r="A32" s="195" t="s">
        <v>170</v>
      </c>
      <c r="B32" s="197">
        <v>13</v>
      </c>
      <c r="C32" s="177" t="str">
        <f>VLOOKUP(B32,'пр.взв.'!B3:H159,2,FALSE)</f>
        <v>ДОВТУКАЕВ Сулим Магомедович</v>
      </c>
      <c r="D32" s="176" t="str">
        <f>VLOOKUP(B32,'пр.взв.'!B3:H96,3,FALSE)</f>
        <v>05.01.93 мс</v>
      </c>
      <c r="E32" s="175" t="str">
        <f>VLOOKUP(B32,'пр.взв.'!B3:H96,4,FALSE)</f>
        <v>СКФО</v>
      </c>
      <c r="F32" s="176" t="str">
        <f>VLOOKUP(B32,'пр.взв.'!B3:H96,5,FALSE)</f>
        <v>Чеченская республика, Д</v>
      </c>
      <c r="G32" s="200">
        <f>VLOOKUP(B32,'пр.взв.'!B3:H96,6,FALSE)</f>
        <v>0</v>
      </c>
      <c r="H32" s="165" t="str">
        <f>VLOOKUP(B32,'пр.взв.'!B3:H96,7,FALSE)</f>
        <v>Абдул-Азиев Х.</v>
      </c>
    </row>
    <row r="33" spans="1:8" ht="11.25" customHeight="1">
      <c r="A33" s="195"/>
      <c r="B33" s="197"/>
      <c r="C33" s="177"/>
      <c r="D33" s="176"/>
      <c r="E33" s="175"/>
      <c r="F33" s="176"/>
      <c r="G33" s="200"/>
      <c r="H33" s="165"/>
    </row>
    <row r="34" spans="1:8" ht="11.25" customHeight="1">
      <c r="A34" s="195" t="s">
        <v>170</v>
      </c>
      <c r="B34" s="197">
        <v>11</v>
      </c>
      <c r="C34" s="177" t="str">
        <f>VLOOKUP(B34,'пр.взв.'!B3:H161,2,FALSE)</f>
        <v>ПЕТРИЧЕНКО Илья Анатольевич</v>
      </c>
      <c r="D34" s="176" t="str">
        <f>VLOOKUP(B34,'пр.взв.'!B3:H98,3,FALSE)</f>
        <v>13.07.93 кмс</v>
      </c>
      <c r="E34" s="175" t="str">
        <f>VLOOKUP(B34,'пр.взв.'!B3:H98,4,FALSE)</f>
        <v>ЮФО</v>
      </c>
      <c r="F34" s="176" t="str">
        <f>VLOOKUP(B34,'пр.взв.'!B3:H98,5,FALSE)</f>
        <v>Краснодарский Новороссийск ФКС</v>
      </c>
      <c r="G34" s="200">
        <f>VLOOKUP(B34,'пр.взв.'!B3:H98,6,FALSE)</f>
        <v>0</v>
      </c>
      <c r="H34" s="165" t="str">
        <f>VLOOKUP(B34,'пр.взв.'!B3:H98,7,FALSE)</f>
        <v>Дученко ВФ Гарькуша АВ</v>
      </c>
    </row>
    <row r="35" spans="1:8" ht="11.25" customHeight="1">
      <c r="A35" s="195"/>
      <c r="B35" s="197"/>
      <c r="C35" s="177"/>
      <c r="D35" s="176"/>
      <c r="E35" s="175"/>
      <c r="F35" s="176"/>
      <c r="G35" s="200"/>
      <c r="H35" s="165"/>
    </row>
    <row r="36" spans="1:8" ht="11.25" customHeight="1">
      <c r="A36" s="195" t="s">
        <v>170</v>
      </c>
      <c r="B36" s="197">
        <v>6</v>
      </c>
      <c r="C36" s="177" t="str">
        <f>VLOOKUP(B36,'пр.взв.'!B3:H163,2,FALSE)</f>
        <v>ОМЕЛЬЧЕНКО Павел Игоревич</v>
      </c>
      <c r="D36" s="176" t="str">
        <f>VLOOKUP(B36,'пр.взв.'!B3:H100,3,FALSE)</f>
        <v>06.04.94 кмс</v>
      </c>
      <c r="E36" s="175" t="str">
        <f>VLOOKUP(B36,'пр.взв.'!B5:H100,4,FALSE)</f>
        <v>ДВФО</v>
      </c>
      <c r="F36" s="176" t="str">
        <f>VLOOKUP(B36,'пр.взв.'!B3:H100,5,FALSE)</f>
        <v>Камчатский Петропавловск-Камчатский МО</v>
      </c>
      <c r="G36" s="200">
        <f>VLOOKUP(B36,'пр.взв.'!B3:H100,6,FALSE)</f>
        <v>0</v>
      </c>
      <c r="H36" s="165" t="str">
        <f>VLOOKUP(B36,'пр.взв.'!B3:H100,7,FALSE)</f>
        <v>Сарычев АВ</v>
      </c>
    </row>
    <row r="37" spans="1:8" ht="11.25" customHeight="1">
      <c r="A37" s="195"/>
      <c r="B37" s="197"/>
      <c r="C37" s="177"/>
      <c r="D37" s="176"/>
      <c r="E37" s="175"/>
      <c r="F37" s="176"/>
      <c r="G37" s="200"/>
      <c r="H37" s="165"/>
    </row>
    <row r="38" spans="1:8" ht="11.25" customHeight="1">
      <c r="A38" s="195" t="s">
        <v>170</v>
      </c>
      <c r="B38" s="197">
        <v>16</v>
      </c>
      <c r="C38" s="177" t="str">
        <f>VLOOKUP(B38,'пр.взв.'!B3:H165,2,FALSE)</f>
        <v>ЧЕНЦОВ Денис Алексеевич</v>
      </c>
      <c r="D38" s="176" t="str">
        <f>VLOOKUP(B38,'пр.взв.'!B3:H102,3,FALSE)</f>
        <v>05.04.93 кмс</v>
      </c>
      <c r="E38" s="175" t="str">
        <f>VLOOKUP(B38,'пр.взв.'!B3:H102,4,FALSE)</f>
        <v>СФО</v>
      </c>
      <c r="F38" s="176" t="str">
        <f>VLOOKUP(B38,'пр.взв.'!B3:H102,5,FALSE)</f>
        <v>Алтайский, Бийск, МО</v>
      </c>
      <c r="G38" s="200">
        <f>VLOOKUP(B38,'пр.взв.'!B3:H102,6,FALSE)</f>
        <v>0</v>
      </c>
      <c r="H38" s="165" t="str">
        <f>VLOOKUP(B38,'пр.взв.'!B3:H102,7,FALSE)</f>
        <v>Шалюта П.В. Дурыманов НВ</v>
      </c>
    </row>
    <row r="39" spans="1:8" ht="11.25" customHeight="1">
      <c r="A39" s="195"/>
      <c r="B39" s="197"/>
      <c r="C39" s="177"/>
      <c r="D39" s="176"/>
      <c r="E39" s="175"/>
      <c r="F39" s="176"/>
      <c r="G39" s="200"/>
      <c r="H39" s="165"/>
    </row>
    <row r="40" spans="1:8" ht="11.25" customHeight="1">
      <c r="A40" s="195" t="s">
        <v>171</v>
      </c>
      <c r="B40" s="197">
        <v>19</v>
      </c>
      <c r="C40" s="177" t="str">
        <f>VLOOKUP(B40,'пр.взв.'!B3:H167,2,FALSE)</f>
        <v>КУСКОВ Семен Олегович</v>
      </c>
      <c r="D40" s="176" t="str">
        <f>VLOOKUP(B40,'пр.взв.'!B4:H104,3,FALSE)</f>
        <v>05.06.94 кмс</v>
      </c>
      <c r="E40" s="175" t="str">
        <f>VLOOKUP(B40,'пр.взв.'!B4:H104,4,FALSE)</f>
        <v>УФО</v>
      </c>
      <c r="F40" s="176" t="str">
        <f>VLOOKUP(B40,'пр.взв.'!B4:H104,5,FALSE)</f>
        <v>Свердловская Екатеринбург  МО</v>
      </c>
      <c r="G40" s="200">
        <f>VLOOKUP(B40,'пр.взв.'!B4:H104,6,FALSE)</f>
        <v>0</v>
      </c>
      <c r="H40" s="165" t="str">
        <f>VLOOKUP(B40,'пр.взв.'!B4:H104,7,FALSE)</f>
        <v>Иванов ИА</v>
      </c>
    </row>
    <row r="41" spans="1:8" ht="11.25" customHeight="1">
      <c r="A41" s="195"/>
      <c r="B41" s="197"/>
      <c r="C41" s="177"/>
      <c r="D41" s="176"/>
      <c r="E41" s="175"/>
      <c r="F41" s="176"/>
      <c r="G41" s="200"/>
      <c r="H41" s="165"/>
    </row>
    <row r="42" spans="1:8" ht="11.25" customHeight="1">
      <c r="A42" s="195" t="s">
        <v>171</v>
      </c>
      <c r="B42" s="197">
        <v>2</v>
      </c>
      <c r="C42" s="177" t="str">
        <f>VLOOKUP(B42,'пр.взв.'!B4:H169,2,FALSE)</f>
        <v>КАРЛИН Георгий Геннадьевич</v>
      </c>
      <c r="D42" s="176" t="str">
        <f>VLOOKUP(B42,'пр.взв.'!B6:H106,3,FALSE)</f>
        <v>25.03.94    1р.</v>
      </c>
      <c r="E42" s="175" t="str">
        <f>VLOOKUP(B42,'пр.взв.'!B4:H106,4,FALSE)</f>
        <v>С-П</v>
      </c>
      <c r="F42" s="176" t="str">
        <f>VLOOKUP(B42,'пр.взв.'!B4:H106,5,FALSE)</f>
        <v>г. Санкт-Петербург, МО</v>
      </c>
      <c r="G42" s="200">
        <f>VLOOKUP(B42,'пр.взв.'!B4:H106,6,FALSE)</f>
        <v>0</v>
      </c>
      <c r="H42" s="165" t="str">
        <f>VLOOKUP(B42,'пр.взв.'!B4:H106,7,FALSE)</f>
        <v>Сатин И.А.</v>
      </c>
    </row>
    <row r="43" spans="1:8" ht="11.25" customHeight="1">
      <c r="A43" s="195"/>
      <c r="B43" s="197"/>
      <c r="C43" s="177"/>
      <c r="D43" s="176"/>
      <c r="E43" s="175"/>
      <c r="F43" s="176"/>
      <c r="G43" s="200"/>
      <c r="H43" s="165"/>
    </row>
    <row r="44" spans="1:8" ht="11.25" customHeight="1">
      <c r="A44" s="195" t="s">
        <v>171</v>
      </c>
      <c r="B44" s="197">
        <v>4</v>
      </c>
      <c r="C44" s="177" t="str">
        <f>VLOOKUP(B44,'пр.взв.'!B4:H171,2,FALSE)</f>
        <v>МИШЕВ Тимофей Викторович</v>
      </c>
      <c r="D44" s="176" t="str">
        <f>VLOOKUP(B44,'пр.взв.'!B4:H108,3,FALSE)</f>
        <v>16.07.94  кмс</v>
      </c>
      <c r="E44" s="175" t="str">
        <f>VLOOKUP(B44,'пр.взв.'!B4:H108,4,FALSE)</f>
        <v>Мос</v>
      </c>
      <c r="F44" s="176" t="str">
        <f>VLOOKUP(B44,'пр.взв.'!B4:H108,5,FALSE)</f>
        <v>г. Москва СДЮСШОР 45</v>
      </c>
      <c r="G44" s="200">
        <f>VLOOKUP(B44,'пр.взв.'!B4:H108,6,FALSE)</f>
        <v>0</v>
      </c>
      <c r="H44" s="165" t="str">
        <f>VLOOKUP(B44,'пр.взв.'!B4:H108,7,FALSE)</f>
        <v>Журавицкий А.В., Журавицкий С.В.</v>
      </c>
    </row>
    <row r="45" spans="1:8" ht="11.25" customHeight="1">
      <c r="A45" s="195"/>
      <c r="B45" s="197"/>
      <c r="C45" s="177"/>
      <c r="D45" s="176"/>
      <c r="E45" s="175"/>
      <c r="F45" s="176"/>
      <c r="G45" s="200"/>
      <c r="H45" s="165"/>
    </row>
    <row r="46" spans="1:8" ht="11.25" customHeight="1">
      <c r="A46" s="195" t="s">
        <v>172</v>
      </c>
      <c r="B46" s="197">
        <v>5</v>
      </c>
      <c r="C46" s="177" t="str">
        <f>VLOOKUP(B46,'пр.взв.'!B4:H173,2,FALSE)</f>
        <v>ШАПТАЛА Николай Юрьевич</v>
      </c>
      <c r="D46" s="176" t="str">
        <f>VLOOKUP(B46,'пр.взв.'!B4:H110,3,FALSE)</f>
        <v>02.10.94 кмс</v>
      </c>
      <c r="E46" s="175" t="str">
        <f>VLOOKUP(B46,'пр.взв.'!B4:H110,4,FALSE)</f>
        <v>С-П</v>
      </c>
      <c r="F46" s="176" t="str">
        <f>VLOOKUP(B46,'пр.взв.'!B4:H110,5,FALSE)</f>
        <v>Санкт-Петербург, КШВСМ, МО</v>
      </c>
      <c r="G46" s="200">
        <f>VLOOKUP(B46,'пр.взв.'!B4:H110,6,FALSE)</f>
        <v>0</v>
      </c>
      <c r="H46" s="165" t="str">
        <f>VLOOKUP(B46,'пр.взв.'!B4:H110,7,FALSE)</f>
        <v>Савельев АВ, Зверев СА</v>
      </c>
    </row>
    <row r="47" spans="1:8" ht="11.25" customHeight="1" thickBot="1">
      <c r="A47" s="196"/>
      <c r="B47" s="198"/>
      <c r="C47" s="190"/>
      <c r="D47" s="189"/>
      <c r="E47" s="188"/>
      <c r="F47" s="189"/>
      <c r="G47" s="202"/>
      <c r="H47" s="166"/>
    </row>
    <row r="48" spans="1:8" ht="11.25" customHeight="1" hidden="1">
      <c r="A48" s="191" t="s">
        <v>28</v>
      </c>
      <c r="B48" s="192"/>
      <c r="C48" s="178" t="e">
        <f>VLOOKUP(B48,'пр.взв.'!B4:H175,2,FALSE)</f>
        <v>#N/A</v>
      </c>
      <c r="D48" s="193" t="e">
        <f>VLOOKUP(B48,'пр.взв.'!B4:H112,3,FALSE)</f>
        <v>#N/A</v>
      </c>
      <c r="E48" s="194" t="e">
        <f>VLOOKUP(B48,'пр.взв.'!B4:H112,4,FALSE)</f>
        <v>#N/A</v>
      </c>
      <c r="F48" s="199" t="e">
        <f>VLOOKUP(B48,'пр.взв.'!B4:H112,5,FALSE)</f>
        <v>#N/A</v>
      </c>
      <c r="G48" s="201" t="e">
        <f>VLOOKUP(B48,'пр.взв.'!B4:H112,6,FALSE)</f>
        <v>#N/A</v>
      </c>
      <c r="H48" s="171" t="e">
        <f>VLOOKUP(B48,'пр.взв.'!B4:H112,7,FALSE)</f>
        <v>#N/A</v>
      </c>
    </row>
    <row r="49" spans="1:8" ht="11.25" customHeight="1" hidden="1">
      <c r="A49" s="181"/>
      <c r="B49" s="187"/>
      <c r="C49" s="179"/>
      <c r="D49" s="180"/>
      <c r="E49" s="175"/>
      <c r="F49" s="176"/>
      <c r="G49" s="177"/>
      <c r="H49" s="165"/>
    </row>
    <row r="50" spans="1:8" ht="11.25" customHeight="1" hidden="1">
      <c r="A50" s="181" t="s">
        <v>29</v>
      </c>
      <c r="B50" s="187"/>
      <c r="C50" s="178" t="e">
        <f>VLOOKUP(B50,'пр.взв.'!B4:H177,2,FALSE)</f>
        <v>#N/A</v>
      </c>
      <c r="D50" s="180" t="e">
        <f>VLOOKUP(B50,'пр.взв.'!B5:H114,3,FALSE)</f>
        <v>#N/A</v>
      </c>
      <c r="E50" s="175" t="e">
        <f>VLOOKUP(B50,'пр.взв.'!B5:H114,4,FALSE)</f>
        <v>#N/A</v>
      </c>
      <c r="F50" s="176" t="e">
        <f>VLOOKUP(B50,'пр.взв.'!B5:H114,5,FALSE)</f>
        <v>#N/A</v>
      </c>
      <c r="G50" s="177" t="e">
        <f>VLOOKUP(B50,'пр.взв.'!B5:H114,6,FALSE)</f>
        <v>#N/A</v>
      </c>
      <c r="H50" s="165" t="e">
        <f>VLOOKUP(B50,'пр.взв.'!B5:H114,7,FALSE)</f>
        <v>#N/A</v>
      </c>
    </row>
    <row r="51" spans="1:8" ht="11.25" customHeight="1" hidden="1">
      <c r="A51" s="181"/>
      <c r="B51" s="187"/>
      <c r="C51" s="179"/>
      <c r="D51" s="180"/>
      <c r="E51" s="175"/>
      <c r="F51" s="176"/>
      <c r="G51" s="177"/>
      <c r="H51" s="165"/>
    </row>
    <row r="52" spans="1:8" ht="11.25" customHeight="1" hidden="1">
      <c r="A52" s="181" t="s">
        <v>30</v>
      </c>
      <c r="B52" s="187"/>
      <c r="C52" s="178" t="e">
        <f>VLOOKUP(B52,'пр.взв.'!B5:H179,2,FALSE)</f>
        <v>#N/A</v>
      </c>
      <c r="D52" s="180" t="e">
        <f>VLOOKUP(B52,'пр.взв.'!B5:H116,3,FALSE)</f>
        <v>#N/A</v>
      </c>
      <c r="E52" s="175" t="e">
        <f>VLOOKUP(B52,'пр.взв.'!B5:H116,4,FALSE)</f>
        <v>#N/A</v>
      </c>
      <c r="F52" s="176" t="e">
        <f>VLOOKUP(B52,'пр.взв.'!B5:H116,5,FALSE)</f>
        <v>#N/A</v>
      </c>
      <c r="G52" s="177" t="e">
        <f>VLOOKUP(B52,'пр.взв.'!B5:H116,6,FALSE)</f>
        <v>#N/A</v>
      </c>
      <c r="H52" s="165" t="e">
        <f>VLOOKUP(B52,'пр.взв.'!B5:H116,7,FALSE)</f>
        <v>#N/A</v>
      </c>
    </row>
    <row r="53" spans="1:8" ht="11.25" customHeight="1" hidden="1">
      <c r="A53" s="181"/>
      <c r="B53" s="187"/>
      <c r="C53" s="179"/>
      <c r="D53" s="180"/>
      <c r="E53" s="175"/>
      <c r="F53" s="176"/>
      <c r="G53" s="177"/>
      <c r="H53" s="165"/>
    </row>
    <row r="54" spans="1:8" ht="11.25" customHeight="1" hidden="1">
      <c r="A54" s="181" t="s">
        <v>24</v>
      </c>
      <c r="B54" s="187"/>
      <c r="C54" s="178" t="e">
        <f>VLOOKUP(B54,'пр.взв.'!B5:H181,2,FALSE)</f>
        <v>#N/A</v>
      </c>
      <c r="D54" s="180" t="e">
        <f>VLOOKUP(B54,'пр.взв.'!B5:H118,3,FALSE)</f>
        <v>#N/A</v>
      </c>
      <c r="E54" s="175" t="e">
        <f>VLOOKUP(B54,'пр.взв.'!B5:H118,4,FALSE)</f>
        <v>#N/A</v>
      </c>
      <c r="F54" s="176" t="e">
        <f>VLOOKUP(B54,'пр.взв.'!B5:H118,5,FALSE)</f>
        <v>#N/A</v>
      </c>
      <c r="G54" s="177" t="e">
        <f>VLOOKUP(B54,'пр.взв.'!B5:H118,6,FALSE)</f>
        <v>#N/A</v>
      </c>
      <c r="H54" s="165" t="e">
        <f>VLOOKUP(B54,'пр.взв.'!B5:H118,7,FALSE)</f>
        <v>#N/A</v>
      </c>
    </row>
    <row r="55" spans="1:8" ht="11.25" customHeight="1" hidden="1">
      <c r="A55" s="181"/>
      <c r="B55" s="187"/>
      <c r="C55" s="179"/>
      <c r="D55" s="180"/>
      <c r="E55" s="175"/>
      <c r="F55" s="176"/>
      <c r="G55" s="177"/>
      <c r="H55" s="165"/>
    </row>
    <row r="56" spans="1:8" ht="11.25" customHeight="1" hidden="1">
      <c r="A56" s="181" t="s">
        <v>41</v>
      </c>
      <c r="B56" s="187"/>
      <c r="C56" s="178" t="e">
        <f>VLOOKUP(B56,'пр.взв.'!B5:H183,2,FALSE)</f>
        <v>#N/A</v>
      </c>
      <c r="D56" s="180" t="e">
        <f>VLOOKUP(B56,'пр.взв.'!B5:H120,3,FALSE)</f>
        <v>#N/A</v>
      </c>
      <c r="E56" s="175" t="e">
        <f>VLOOKUP(B56,'пр.взв.'!B5:H120,4,FALSE)</f>
        <v>#N/A</v>
      </c>
      <c r="F56" s="176" t="e">
        <f>VLOOKUP(B56,'пр.взв.'!B5:H120,5,FALSE)</f>
        <v>#N/A</v>
      </c>
      <c r="G56" s="177" t="e">
        <f>VLOOKUP(B56,'пр.взв.'!B5:H120,6,FALSE)</f>
        <v>#N/A</v>
      </c>
      <c r="H56" s="165" t="e">
        <f>VLOOKUP(B56,'пр.взв.'!B5:H120,7,FALSE)</f>
        <v>#N/A</v>
      </c>
    </row>
    <row r="57" spans="1:8" ht="11.25" customHeight="1" hidden="1">
      <c r="A57" s="181"/>
      <c r="B57" s="187"/>
      <c r="C57" s="179"/>
      <c r="D57" s="180"/>
      <c r="E57" s="175"/>
      <c r="F57" s="176"/>
      <c r="G57" s="177"/>
      <c r="H57" s="165"/>
    </row>
    <row r="58" spans="1:8" ht="11.25" customHeight="1" hidden="1">
      <c r="A58" s="181" t="s">
        <v>25</v>
      </c>
      <c r="B58" s="187"/>
      <c r="C58" s="178" t="e">
        <f>VLOOKUP(B58,'пр.взв.'!B5:H185,2,FALSE)</f>
        <v>#N/A</v>
      </c>
      <c r="D58" s="180" t="e">
        <f>VLOOKUP(B58,'пр.взв.'!B7:H122,3,FALSE)</f>
        <v>#N/A</v>
      </c>
      <c r="E58" s="175" t="e">
        <f>VLOOKUP(B58,'пр.взв.'!B5:H122,4,FALSE)</f>
        <v>#N/A</v>
      </c>
      <c r="F58" s="176" t="e">
        <f>VLOOKUP(B58,'пр.взв.'!B5:H122,5,FALSE)</f>
        <v>#N/A</v>
      </c>
      <c r="G58" s="177" t="e">
        <f>VLOOKUP(B58,'пр.взв.'!B5:H122,6,FALSE)</f>
        <v>#N/A</v>
      </c>
      <c r="H58" s="165" t="e">
        <f>VLOOKUP(B58,'пр.взв.'!B5:H122,7,FALSE)</f>
        <v>#N/A</v>
      </c>
    </row>
    <row r="59" spans="1:8" ht="11.25" customHeight="1" hidden="1">
      <c r="A59" s="181"/>
      <c r="B59" s="187"/>
      <c r="C59" s="179"/>
      <c r="D59" s="180"/>
      <c r="E59" s="175"/>
      <c r="F59" s="176"/>
      <c r="G59" s="177"/>
      <c r="H59" s="165"/>
    </row>
    <row r="60" spans="1:8" ht="11.25" customHeight="1" hidden="1">
      <c r="A60" s="181" t="s">
        <v>26</v>
      </c>
      <c r="B60" s="187"/>
      <c r="C60" s="178" t="e">
        <f>VLOOKUP(B60,'пр.взв.'!B5:H187,2,FALSE)</f>
        <v>#N/A</v>
      </c>
      <c r="D60" s="180" t="e">
        <f>VLOOKUP(B60,'пр.взв.'!B1:H124,3,FALSE)</f>
        <v>#N/A</v>
      </c>
      <c r="E60" s="175" t="e">
        <f>VLOOKUP(B60,'пр.взв.'!B6:H124,4,FALSE)</f>
        <v>#N/A</v>
      </c>
      <c r="F60" s="176" t="e">
        <f>VLOOKUP(B60,'пр.взв.'!B6:H124,5,FALSE)</f>
        <v>#N/A</v>
      </c>
      <c r="G60" s="177" t="e">
        <f>VLOOKUP(B60,'пр.взв.'!B6:H124,6,FALSE)</f>
        <v>#N/A</v>
      </c>
      <c r="H60" s="165" t="e">
        <f>VLOOKUP(B60,'пр.взв.'!B6:H124,7,FALSE)</f>
        <v>#N/A</v>
      </c>
    </row>
    <row r="61" spans="1:8" ht="11.25" customHeight="1" hidden="1">
      <c r="A61" s="181"/>
      <c r="B61" s="187"/>
      <c r="C61" s="179"/>
      <c r="D61" s="180"/>
      <c r="E61" s="175"/>
      <c r="F61" s="176"/>
      <c r="G61" s="177"/>
      <c r="H61" s="165"/>
    </row>
    <row r="62" spans="1:8" ht="11.25" customHeight="1" hidden="1">
      <c r="A62" s="181" t="s">
        <v>31</v>
      </c>
      <c r="B62" s="187"/>
      <c r="C62" s="178" t="e">
        <f>VLOOKUP(B62,'пр.взв.'!B6:H189,2,FALSE)</f>
        <v>#N/A</v>
      </c>
      <c r="D62" s="180" t="e">
        <f>VLOOKUP(B62,'пр.взв.'!B6:H126,3,FALSE)</f>
        <v>#N/A</v>
      </c>
      <c r="E62" s="175" t="e">
        <f>VLOOKUP(B62,'пр.взв.'!B6:H126,4,FALSE)</f>
        <v>#N/A</v>
      </c>
      <c r="F62" s="176" t="e">
        <f>VLOOKUP(B62,'пр.взв.'!B6:H126,5,FALSE)</f>
        <v>#N/A</v>
      </c>
      <c r="G62" s="177" t="e">
        <f>VLOOKUP(B62,'пр.взв.'!B6:H126,6,FALSE)</f>
        <v>#N/A</v>
      </c>
      <c r="H62" s="165" t="e">
        <f>VLOOKUP(B62,'пр.взв.'!B6:H126,7,FALSE)</f>
        <v>#N/A</v>
      </c>
    </row>
    <row r="63" spans="1:8" ht="11.25" customHeight="1" hidden="1">
      <c r="A63" s="181"/>
      <c r="B63" s="187"/>
      <c r="C63" s="179"/>
      <c r="D63" s="180"/>
      <c r="E63" s="175"/>
      <c r="F63" s="176"/>
      <c r="G63" s="177"/>
      <c r="H63" s="165"/>
    </row>
    <row r="64" spans="1:8" ht="11.25" customHeight="1" hidden="1">
      <c r="A64" s="181" t="s">
        <v>32</v>
      </c>
      <c r="B64" s="187"/>
      <c r="C64" s="178" t="e">
        <f>VLOOKUP(B64,'пр.взв.'!B6:H191,2,FALSE)</f>
        <v>#N/A</v>
      </c>
      <c r="D64" s="180" t="e">
        <f>VLOOKUP(B64,'пр.взв.'!B6:H128,3,FALSE)</f>
        <v>#N/A</v>
      </c>
      <c r="E64" s="175" t="e">
        <f>VLOOKUP(B64,'пр.взв.'!B6:H128,4,FALSE)</f>
        <v>#N/A</v>
      </c>
      <c r="F64" s="176" t="e">
        <f>VLOOKUP(B64,'пр.взв.'!B6:H128,5,FALSE)</f>
        <v>#N/A</v>
      </c>
      <c r="G64" s="177" t="e">
        <f>VLOOKUP(B64,'пр.взв.'!B6:H128,6,FALSE)</f>
        <v>#N/A</v>
      </c>
      <c r="H64" s="165" t="e">
        <f>VLOOKUP(B64,'пр.взв.'!B6:H128,7,FALSE)</f>
        <v>#N/A</v>
      </c>
    </row>
    <row r="65" spans="1:8" ht="11.25" customHeight="1" hidden="1">
      <c r="A65" s="181"/>
      <c r="B65" s="187"/>
      <c r="C65" s="179"/>
      <c r="D65" s="180"/>
      <c r="E65" s="175"/>
      <c r="F65" s="176"/>
      <c r="G65" s="177"/>
      <c r="H65" s="165"/>
    </row>
    <row r="66" spans="1:8" ht="11.25" customHeight="1" hidden="1">
      <c r="A66" s="181" t="s">
        <v>33</v>
      </c>
      <c r="B66" s="187"/>
      <c r="C66" s="178" t="e">
        <f>VLOOKUP(B66,'пр.взв.'!B6:H193,2,FALSE)</f>
        <v>#N/A</v>
      </c>
      <c r="D66" s="180" t="e">
        <f>VLOOKUP(B66,'пр.взв.'!B6:H130,3,FALSE)</f>
        <v>#N/A</v>
      </c>
      <c r="E66" s="175" t="e">
        <f>VLOOKUP(B66,'пр.взв.'!B6:H130,4,FALSE)</f>
        <v>#N/A</v>
      </c>
      <c r="F66" s="176" t="e">
        <f>VLOOKUP(B66,'пр.взв.'!B6:H130,5,FALSE)</f>
        <v>#N/A</v>
      </c>
      <c r="G66" s="177" t="e">
        <f>VLOOKUP(B66,'пр.взв.'!B6:H130,6,FALSE)</f>
        <v>#N/A</v>
      </c>
      <c r="H66" s="165" t="e">
        <f>VLOOKUP(B66,'пр.взв.'!B6:H130,7,FALSE)</f>
        <v>#N/A</v>
      </c>
    </row>
    <row r="67" spans="1:8" ht="11.25" customHeight="1" hidden="1">
      <c r="A67" s="181"/>
      <c r="B67" s="187"/>
      <c r="C67" s="179"/>
      <c r="D67" s="180"/>
      <c r="E67" s="175"/>
      <c r="F67" s="176"/>
      <c r="G67" s="177"/>
      <c r="H67" s="165"/>
    </row>
    <row r="68" spans="1:8" ht="11.25" customHeight="1" hidden="1">
      <c r="A68" s="181" t="s">
        <v>34</v>
      </c>
      <c r="B68" s="183"/>
      <c r="C68" s="178" t="e">
        <f>VLOOKUP(B68,'пр.взв.'!B6:H195,2,FALSE)</f>
        <v>#N/A</v>
      </c>
      <c r="D68" s="180" t="e">
        <f>VLOOKUP(B68,'пр.взв.'!B6:H132,3,FALSE)</f>
        <v>#N/A</v>
      </c>
      <c r="E68" s="175" t="e">
        <f>VLOOKUP(B68,'пр.взв.'!B6:H132,4,FALSE)</f>
        <v>#N/A</v>
      </c>
      <c r="F68" s="176" t="e">
        <f>VLOOKUP(B68,'пр.взв.'!B6:H132,5,FALSE)</f>
        <v>#N/A</v>
      </c>
      <c r="G68" s="177" t="e">
        <f>VLOOKUP(B68,'пр.взв.'!B6:H132,6,FALSE)</f>
        <v>#N/A</v>
      </c>
      <c r="H68" s="165" t="e">
        <f>VLOOKUP(B68,'пр.взв.'!B6:H132,7,FALSE)</f>
        <v>#N/A</v>
      </c>
    </row>
    <row r="69" spans="1:8" ht="11.25" customHeight="1" hidden="1" thickBot="1">
      <c r="A69" s="182"/>
      <c r="B69" s="184"/>
      <c r="C69" s="185"/>
      <c r="D69" s="186"/>
      <c r="E69" s="188"/>
      <c r="F69" s="189"/>
      <c r="G69" s="190"/>
      <c r="H69" s="166"/>
    </row>
    <row r="70" spans="1:7" ht="34.5" customHeight="1">
      <c r="A70" s="71" t="str">
        <f>HYPERLINK('[1]реквизиты'!$A$6)</f>
        <v>Гл. судья, судья МК</v>
      </c>
      <c r="B70" s="31"/>
      <c r="C70" s="72"/>
      <c r="D70" s="72"/>
      <c r="E70" s="142" t="str">
        <f>'[1]реквизиты'!$G$7</f>
        <v>А.Б.Рыбаков</v>
      </c>
      <c r="G70" s="154" t="str">
        <f>'[1]реквизиты'!$G$8</f>
        <v>/г. Чебаксары/</v>
      </c>
    </row>
    <row r="71" spans="1:7" ht="30" customHeight="1">
      <c r="A71" s="71" t="str">
        <f>HYPERLINK('[1]реквизиты'!$A$8)</f>
        <v>Гл. секретарь, судья МК</v>
      </c>
      <c r="B71" s="31"/>
      <c r="C71" s="72"/>
      <c r="D71" s="72"/>
      <c r="E71" s="153" t="str">
        <f>'[1]реквизиты'!$G$9</f>
        <v>С.М.Трескин</v>
      </c>
      <c r="G71" s="154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24">
      <selection activeCell="H47" sqref="B7:H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5" t="s">
        <v>35</v>
      </c>
      <c r="B1" s="225"/>
      <c r="C1" s="225"/>
      <c r="D1" s="225"/>
      <c r="E1" s="225"/>
      <c r="F1" s="225"/>
      <c r="G1" s="225"/>
      <c r="H1" s="225"/>
    </row>
    <row r="2" spans="3:9" ht="27.75" customHeight="1" thickBot="1">
      <c r="C2" s="167" t="str">
        <f>HYPERLINK('[1]реквизиты'!$A$2)</f>
        <v>Первенство России по САМБО среди юниоров </v>
      </c>
      <c r="D2" s="168"/>
      <c r="E2" s="168"/>
      <c r="F2" s="168"/>
      <c r="G2" s="168"/>
      <c r="H2" s="169"/>
      <c r="I2" s="69"/>
    </row>
    <row r="3" spans="1:8" ht="12.75" customHeight="1">
      <c r="A3" s="228" t="str">
        <f>HYPERLINK('[1]реквизиты'!$A$3)</f>
        <v>18-22февраля 2013г.                                                         г.В.Пышма</v>
      </c>
      <c r="B3" s="228"/>
      <c r="C3" s="228"/>
      <c r="D3" s="228"/>
      <c r="E3" s="228"/>
      <c r="F3" s="228"/>
      <c r="G3" s="228"/>
      <c r="H3" s="228"/>
    </row>
    <row r="4" spans="4:5" ht="12.75">
      <c r="D4" s="259" t="s">
        <v>154</v>
      </c>
      <c r="E4" s="259"/>
    </row>
    <row r="5" spans="1:8" ht="12.75" customHeight="1">
      <c r="A5" s="241" t="s">
        <v>4</v>
      </c>
      <c r="B5" s="246" t="s">
        <v>5</v>
      </c>
      <c r="C5" s="241" t="s">
        <v>6</v>
      </c>
      <c r="D5" s="241" t="s">
        <v>7</v>
      </c>
      <c r="E5" s="237" t="s">
        <v>8</v>
      </c>
      <c r="F5" s="238"/>
      <c r="G5" s="241" t="s">
        <v>10</v>
      </c>
      <c r="H5" s="241" t="s">
        <v>9</v>
      </c>
    </row>
    <row r="6" spans="1:8" ht="12.75" customHeight="1">
      <c r="A6" s="242"/>
      <c r="B6" s="247"/>
      <c r="C6" s="242"/>
      <c r="D6" s="242"/>
      <c r="E6" s="239"/>
      <c r="F6" s="240"/>
      <c r="G6" s="242"/>
      <c r="H6" s="242"/>
    </row>
    <row r="7" spans="1:8" ht="12.75" customHeight="1">
      <c r="A7" s="235">
        <v>1</v>
      </c>
      <c r="B7" s="254">
        <v>1</v>
      </c>
      <c r="C7" s="229" t="s">
        <v>67</v>
      </c>
      <c r="D7" s="232" t="s">
        <v>68</v>
      </c>
      <c r="E7" s="232" t="s">
        <v>69</v>
      </c>
      <c r="F7" s="232" t="s">
        <v>70</v>
      </c>
      <c r="G7" s="243" t="s">
        <v>71</v>
      </c>
      <c r="H7" s="232" t="s">
        <v>72</v>
      </c>
    </row>
    <row r="8" spans="1:8" ht="15" customHeight="1">
      <c r="A8" s="236"/>
      <c r="B8" s="254"/>
      <c r="C8" s="229"/>
      <c r="D8" s="232"/>
      <c r="E8" s="232"/>
      <c r="F8" s="232"/>
      <c r="G8" s="243"/>
      <c r="H8" s="232"/>
    </row>
    <row r="9" spans="1:8" ht="12.75" customHeight="1">
      <c r="A9" s="235">
        <v>2</v>
      </c>
      <c r="B9" s="235">
        <v>2</v>
      </c>
      <c r="C9" s="230" t="s">
        <v>160</v>
      </c>
      <c r="D9" s="255" t="s">
        <v>81</v>
      </c>
      <c r="E9" s="176" t="s">
        <v>82</v>
      </c>
      <c r="F9" s="245" t="s">
        <v>83</v>
      </c>
      <c r="G9" s="244"/>
      <c r="H9" s="230" t="s">
        <v>84</v>
      </c>
    </row>
    <row r="10" spans="1:8" ht="15" customHeight="1">
      <c r="A10" s="236"/>
      <c r="B10" s="235"/>
      <c r="C10" s="230"/>
      <c r="D10" s="255"/>
      <c r="E10" s="176"/>
      <c r="F10" s="245"/>
      <c r="G10" s="244"/>
      <c r="H10" s="230"/>
    </row>
    <row r="11" spans="1:8" ht="15" customHeight="1">
      <c r="A11" s="235">
        <v>3</v>
      </c>
      <c r="B11" s="254">
        <v>3</v>
      </c>
      <c r="C11" s="229" t="s">
        <v>116</v>
      </c>
      <c r="D11" s="232" t="s">
        <v>117</v>
      </c>
      <c r="E11" s="176" t="s">
        <v>118</v>
      </c>
      <c r="F11" s="176" t="s">
        <v>119</v>
      </c>
      <c r="G11" s="176"/>
      <c r="H11" s="177" t="s">
        <v>120</v>
      </c>
    </row>
    <row r="12" spans="1:8" ht="15.75" customHeight="1">
      <c r="A12" s="236"/>
      <c r="B12" s="254"/>
      <c r="C12" s="229"/>
      <c r="D12" s="232"/>
      <c r="E12" s="176"/>
      <c r="F12" s="176"/>
      <c r="G12" s="176"/>
      <c r="H12" s="177"/>
    </row>
    <row r="13" spans="1:8" ht="12.75" customHeight="1">
      <c r="A13" s="235">
        <v>4</v>
      </c>
      <c r="B13" s="254">
        <v>4</v>
      </c>
      <c r="C13" s="230" t="s">
        <v>94</v>
      </c>
      <c r="D13" s="255" t="s">
        <v>95</v>
      </c>
      <c r="E13" s="176" t="s">
        <v>78</v>
      </c>
      <c r="F13" s="245" t="s">
        <v>96</v>
      </c>
      <c r="G13" s="244"/>
      <c r="H13" s="230" t="s">
        <v>97</v>
      </c>
    </row>
    <row r="14" spans="1:8" ht="15" customHeight="1">
      <c r="A14" s="236"/>
      <c r="B14" s="254"/>
      <c r="C14" s="230"/>
      <c r="D14" s="255"/>
      <c r="E14" s="176"/>
      <c r="F14" s="245"/>
      <c r="G14" s="244"/>
      <c r="H14" s="230"/>
    </row>
    <row r="15" spans="1:8" ht="12.75" customHeight="1">
      <c r="A15" s="235">
        <v>5</v>
      </c>
      <c r="B15" s="254">
        <v>5</v>
      </c>
      <c r="C15" s="230" t="s">
        <v>126</v>
      </c>
      <c r="D15" s="256" t="s">
        <v>127</v>
      </c>
      <c r="E15" s="232" t="s">
        <v>82</v>
      </c>
      <c r="F15" s="245" t="s">
        <v>128</v>
      </c>
      <c r="G15" s="244"/>
      <c r="H15" s="230" t="s">
        <v>129</v>
      </c>
    </row>
    <row r="16" spans="1:8" ht="15" customHeight="1">
      <c r="A16" s="236"/>
      <c r="B16" s="254"/>
      <c r="C16" s="230"/>
      <c r="D16" s="231"/>
      <c r="E16" s="232"/>
      <c r="F16" s="245"/>
      <c r="G16" s="244"/>
      <c r="H16" s="230"/>
    </row>
    <row r="17" spans="1:8" ht="12.75" customHeight="1">
      <c r="A17" s="235">
        <v>6</v>
      </c>
      <c r="B17" s="254">
        <v>6</v>
      </c>
      <c r="C17" s="230" t="s">
        <v>121</v>
      </c>
      <c r="D17" s="255" t="s">
        <v>122</v>
      </c>
      <c r="E17" s="232" t="s">
        <v>123</v>
      </c>
      <c r="F17" s="245" t="s">
        <v>124</v>
      </c>
      <c r="G17" s="244"/>
      <c r="H17" s="230" t="s">
        <v>125</v>
      </c>
    </row>
    <row r="18" spans="1:8" ht="15" customHeight="1">
      <c r="A18" s="236"/>
      <c r="B18" s="254"/>
      <c r="C18" s="230"/>
      <c r="D18" s="255"/>
      <c r="E18" s="232"/>
      <c r="F18" s="245"/>
      <c r="G18" s="244"/>
      <c r="H18" s="230"/>
    </row>
    <row r="19" spans="1:8" ht="12.75" customHeight="1">
      <c r="A19" s="235">
        <v>7</v>
      </c>
      <c r="B19" s="254">
        <v>7</v>
      </c>
      <c r="C19" s="230" t="s">
        <v>142</v>
      </c>
      <c r="D19" s="255" t="s">
        <v>143</v>
      </c>
      <c r="E19" s="232" t="s">
        <v>69</v>
      </c>
      <c r="F19" s="245" t="s">
        <v>144</v>
      </c>
      <c r="G19" s="244"/>
      <c r="H19" s="230" t="s">
        <v>145</v>
      </c>
    </row>
    <row r="20" spans="1:8" ht="15" customHeight="1">
      <c r="A20" s="236"/>
      <c r="B20" s="254"/>
      <c r="C20" s="230"/>
      <c r="D20" s="255"/>
      <c r="E20" s="232"/>
      <c r="F20" s="245"/>
      <c r="G20" s="244"/>
      <c r="H20" s="230"/>
    </row>
    <row r="21" spans="1:8" ht="12.75" customHeight="1">
      <c r="A21" s="235">
        <v>8</v>
      </c>
      <c r="B21" s="254">
        <v>8</v>
      </c>
      <c r="C21" s="177" t="s">
        <v>130</v>
      </c>
      <c r="D21" s="176" t="s">
        <v>131</v>
      </c>
      <c r="E21" s="176" t="s">
        <v>108</v>
      </c>
      <c r="F21" s="176" t="s">
        <v>132</v>
      </c>
      <c r="G21" s="257"/>
      <c r="H21" s="177" t="s">
        <v>133</v>
      </c>
    </row>
    <row r="22" spans="1:8" ht="15" customHeight="1">
      <c r="A22" s="236"/>
      <c r="B22" s="254"/>
      <c r="C22" s="177"/>
      <c r="D22" s="176"/>
      <c r="E22" s="176"/>
      <c r="F22" s="176"/>
      <c r="G22" s="257"/>
      <c r="H22" s="177"/>
    </row>
    <row r="23" spans="1:8" ht="12.75" customHeight="1">
      <c r="A23" s="235">
        <v>9</v>
      </c>
      <c r="B23" s="254">
        <v>9</v>
      </c>
      <c r="C23" s="177" t="s">
        <v>150</v>
      </c>
      <c r="D23" s="176" t="s">
        <v>151</v>
      </c>
      <c r="E23" s="176" t="s">
        <v>100</v>
      </c>
      <c r="F23" s="258" t="s">
        <v>152</v>
      </c>
      <c r="G23" s="257"/>
      <c r="H23" s="234" t="s">
        <v>153</v>
      </c>
    </row>
    <row r="24" spans="1:8" ht="15" customHeight="1">
      <c r="A24" s="236"/>
      <c r="B24" s="254"/>
      <c r="C24" s="177"/>
      <c r="D24" s="176"/>
      <c r="E24" s="176"/>
      <c r="F24" s="199"/>
      <c r="G24" s="257"/>
      <c r="H24" s="201"/>
    </row>
    <row r="25" spans="1:8" ht="12.75" customHeight="1">
      <c r="A25" s="235">
        <v>10</v>
      </c>
      <c r="B25" s="254">
        <v>10</v>
      </c>
      <c r="C25" s="229" t="s">
        <v>103</v>
      </c>
      <c r="D25" s="232" t="s">
        <v>104</v>
      </c>
      <c r="E25" s="232" t="s">
        <v>78</v>
      </c>
      <c r="F25" s="232" t="s">
        <v>79</v>
      </c>
      <c r="G25" s="232"/>
      <c r="H25" s="232" t="s">
        <v>105</v>
      </c>
    </row>
    <row r="26" spans="1:8" ht="15" customHeight="1">
      <c r="A26" s="236"/>
      <c r="B26" s="254"/>
      <c r="C26" s="229"/>
      <c r="D26" s="232"/>
      <c r="E26" s="232"/>
      <c r="F26" s="232"/>
      <c r="G26" s="232"/>
      <c r="H26" s="232"/>
    </row>
    <row r="27" spans="1:8" ht="12.75" customHeight="1">
      <c r="A27" s="235">
        <v>11</v>
      </c>
      <c r="B27" s="254">
        <v>11</v>
      </c>
      <c r="C27" s="229" t="s">
        <v>98</v>
      </c>
      <c r="D27" s="232" t="s">
        <v>99</v>
      </c>
      <c r="E27" s="232" t="s">
        <v>100</v>
      </c>
      <c r="F27" s="232" t="s">
        <v>101</v>
      </c>
      <c r="G27" s="232"/>
      <c r="H27" s="232" t="s">
        <v>102</v>
      </c>
    </row>
    <row r="28" spans="1:8" ht="15" customHeight="1">
      <c r="A28" s="236"/>
      <c r="B28" s="254"/>
      <c r="C28" s="229"/>
      <c r="D28" s="232"/>
      <c r="E28" s="232"/>
      <c r="F28" s="232"/>
      <c r="G28" s="232"/>
      <c r="H28" s="232"/>
    </row>
    <row r="29" spans="1:8" ht="15.75" customHeight="1">
      <c r="A29" s="235">
        <v>12</v>
      </c>
      <c r="B29" s="235">
        <v>12</v>
      </c>
      <c r="C29" s="229" t="s">
        <v>138</v>
      </c>
      <c r="D29" s="232" t="s">
        <v>139</v>
      </c>
      <c r="E29" s="232" t="s">
        <v>100</v>
      </c>
      <c r="F29" s="232" t="s">
        <v>140</v>
      </c>
      <c r="G29" s="232"/>
      <c r="H29" s="232" t="s">
        <v>141</v>
      </c>
    </row>
    <row r="30" spans="1:8" ht="15" customHeight="1">
      <c r="A30" s="236"/>
      <c r="B30" s="235"/>
      <c r="C30" s="229"/>
      <c r="D30" s="232"/>
      <c r="E30" s="232"/>
      <c r="F30" s="232"/>
      <c r="G30" s="232"/>
      <c r="H30" s="232"/>
    </row>
    <row r="31" spans="1:8" ht="12.75" customHeight="1">
      <c r="A31" s="235">
        <v>13</v>
      </c>
      <c r="B31" s="254">
        <v>13</v>
      </c>
      <c r="C31" s="230" t="s">
        <v>146</v>
      </c>
      <c r="D31" s="256" t="s">
        <v>147</v>
      </c>
      <c r="E31" s="176" t="s">
        <v>148</v>
      </c>
      <c r="F31" s="176" t="s">
        <v>161</v>
      </c>
      <c r="G31" s="244"/>
      <c r="H31" s="230" t="s">
        <v>149</v>
      </c>
    </row>
    <row r="32" spans="1:8" ht="15" customHeight="1">
      <c r="A32" s="236"/>
      <c r="B32" s="254"/>
      <c r="C32" s="230"/>
      <c r="D32" s="233"/>
      <c r="E32" s="176"/>
      <c r="F32" s="176"/>
      <c r="G32" s="244"/>
      <c r="H32" s="233"/>
    </row>
    <row r="33" spans="1:8" ht="12.75" customHeight="1">
      <c r="A33" s="235">
        <v>14</v>
      </c>
      <c r="B33" s="254">
        <v>14</v>
      </c>
      <c r="C33" s="229" t="s">
        <v>134</v>
      </c>
      <c r="D33" s="232" t="s">
        <v>135</v>
      </c>
      <c r="E33" s="232" t="s">
        <v>87</v>
      </c>
      <c r="F33" s="232" t="s">
        <v>136</v>
      </c>
      <c r="G33" s="232"/>
      <c r="H33" s="232" t="s">
        <v>137</v>
      </c>
    </row>
    <row r="34" spans="1:8" ht="15" customHeight="1">
      <c r="A34" s="236"/>
      <c r="B34" s="254"/>
      <c r="C34" s="229"/>
      <c r="D34" s="232"/>
      <c r="E34" s="232"/>
      <c r="F34" s="232"/>
      <c r="G34" s="232"/>
      <c r="H34" s="232"/>
    </row>
    <row r="35" spans="1:8" ht="12.75" customHeight="1">
      <c r="A35" s="235">
        <v>15</v>
      </c>
      <c r="B35" s="254">
        <v>15</v>
      </c>
      <c r="C35" s="230" t="s">
        <v>106</v>
      </c>
      <c r="D35" s="255" t="s">
        <v>107</v>
      </c>
      <c r="E35" s="176" t="s">
        <v>108</v>
      </c>
      <c r="F35" s="245" t="s">
        <v>109</v>
      </c>
      <c r="G35" s="244"/>
      <c r="H35" s="230" t="s">
        <v>110</v>
      </c>
    </row>
    <row r="36" spans="1:8" ht="15" customHeight="1">
      <c r="A36" s="236"/>
      <c r="B36" s="254"/>
      <c r="C36" s="230"/>
      <c r="D36" s="255"/>
      <c r="E36" s="176"/>
      <c r="F36" s="245"/>
      <c r="G36" s="244"/>
      <c r="H36" s="230"/>
    </row>
    <row r="37" spans="1:8" ht="15.75" customHeight="1">
      <c r="A37" s="235">
        <v>16</v>
      </c>
      <c r="B37" s="235">
        <v>16</v>
      </c>
      <c r="C37" s="230" t="s">
        <v>111</v>
      </c>
      <c r="D37" s="255" t="s">
        <v>112</v>
      </c>
      <c r="E37" s="245" t="s">
        <v>113</v>
      </c>
      <c r="F37" s="245" t="s">
        <v>114</v>
      </c>
      <c r="G37" s="244"/>
      <c r="H37" s="230" t="s">
        <v>115</v>
      </c>
    </row>
    <row r="38" spans="1:8" ht="12.75" customHeight="1">
      <c r="A38" s="236"/>
      <c r="B38" s="235"/>
      <c r="C38" s="230"/>
      <c r="D38" s="255"/>
      <c r="E38" s="245"/>
      <c r="F38" s="245"/>
      <c r="G38" s="244"/>
      <c r="H38" s="230"/>
    </row>
    <row r="39" spans="1:8" ht="12.75" customHeight="1">
      <c r="A39" s="235">
        <v>17</v>
      </c>
      <c r="B39" s="254">
        <v>17</v>
      </c>
      <c r="C39" s="229" t="s">
        <v>77</v>
      </c>
      <c r="D39" s="232" t="s">
        <v>159</v>
      </c>
      <c r="E39" s="232" t="s">
        <v>78</v>
      </c>
      <c r="F39" s="229" t="s">
        <v>79</v>
      </c>
      <c r="G39" s="232"/>
      <c r="H39" s="229" t="s">
        <v>80</v>
      </c>
    </row>
    <row r="40" spans="1:8" ht="12.75" customHeight="1">
      <c r="A40" s="236"/>
      <c r="B40" s="254"/>
      <c r="C40" s="229"/>
      <c r="D40" s="232"/>
      <c r="E40" s="232"/>
      <c r="F40" s="229"/>
      <c r="G40" s="232"/>
      <c r="H40" s="229"/>
    </row>
    <row r="41" spans="1:8" ht="12.75" customHeight="1">
      <c r="A41" s="235">
        <v>18</v>
      </c>
      <c r="B41" s="235">
        <v>18</v>
      </c>
      <c r="C41" s="230" t="s">
        <v>73</v>
      </c>
      <c r="D41" s="255" t="s">
        <v>74</v>
      </c>
      <c r="E41" s="176" t="s">
        <v>69</v>
      </c>
      <c r="F41" s="245" t="s">
        <v>75</v>
      </c>
      <c r="G41" s="244"/>
      <c r="H41" s="230" t="s">
        <v>76</v>
      </c>
    </row>
    <row r="42" spans="1:8" ht="12.75" customHeight="1">
      <c r="A42" s="236"/>
      <c r="B42" s="235"/>
      <c r="C42" s="230"/>
      <c r="D42" s="255"/>
      <c r="E42" s="176"/>
      <c r="F42" s="245"/>
      <c r="G42" s="244"/>
      <c r="H42" s="230"/>
    </row>
    <row r="43" spans="1:8" ht="12.75" customHeight="1">
      <c r="A43" s="235">
        <v>19</v>
      </c>
      <c r="B43" s="254">
        <v>19</v>
      </c>
      <c r="C43" s="229" t="s">
        <v>85</v>
      </c>
      <c r="D43" s="232" t="s">
        <v>86</v>
      </c>
      <c r="E43" s="232" t="s">
        <v>87</v>
      </c>
      <c r="F43" s="229" t="s">
        <v>88</v>
      </c>
      <c r="G43" s="232"/>
      <c r="H43" s="229" t="s">
        <v>89</v>
      </c>
    </row>
    <row r="44" spans="1:8" ht="12.75" customHeight="1">
      <c r="A44" s="236"/>
      <c r="B44" s="254"/>
      <c r="C44" s="229"/>
      <c r="D44" s="232"/>
      <c r="E44" s="232"/>
      <c r="F44" s="229"/>
      <c r="G44" s="232"/>
      <c r="H44" s="229"/>
    </row>
    <row r="45" spans="1:8" ht="12.75" customHeight="1">
      <c r="A45" s="235">
        <v>20</v>
      </c>
      <c r="B45" s="235">
        <v>20</v>
      </c>
      <c r="C45" s="229" t="s">
        <v>90</v>
      </c>
      <c r="D45" s="232" t="s">
        <v>91</v>
      </c>
      <c r="E45" s="232" t="s">
        <v>87</v>
      </c>
      <c r="F45" s="229" t="s">
        <v>92</v>
      </c>
      <c r="G45" s="232"/>
      <c r="H45" s="229" t="s">
        <v>93</v>
      </c>
    </row>
    <row r="46" spans="1:8" ht="12.75" customHeight="1">
      <c r="A46" s="236"/>
      <c r="B46" s="235"/>
      <c r="C46" s="229"/>
      <c r="D46" s="232"/>
      <c r="E46" s="232"/>
      <c r="F46" s="229"/>
      <c r="G46" s="232"/>
      <c r="H46" s="229"/>
    </row>
    <row r="47" spans="1:8" ht="12.75" customHeight="1">
      <c r="A47" s="235">
        <v>21</v>
      </c>
      <c r="B47" s="254">
        <v>21</v>
      </c>
      <c r="C47" s="230" t="s">
        <v>155</v>
      </c>
      <c r="D47" s="256" t="s">
        <v>156</v>
      </c>
      <c r="E47" s="176" t="s">
        <v>69</v>
      </c>
      <c r="F47" s="176" t="s">
        <v>157</v>
      </c>
      <c r="G47" s="244"/>
      <c r="H47" s="230" t="s">
        <v>158</v>
      </c>
    </row>
    <row r="48" spans="1:8" ht="12.75" customHeight="1">
      <c r="A48" s="236"/>
      <c r="B48" s="254"/>
      <c r="C48" s="230"/>
      <c r="D48" s="231"/>
      <c r="E48" s="176"/>
      <c r="F48" s="176"/>
      <c r="G48" s="244"/>
      <c r="H48" s="231"/>
    </row>
    <row r="49" spans="1:8" ht="12.75" customHeight="1">
      <c r="A49" s="248"/>
      <c r="B49" s="249"/>
      <c r="C49" s="226"/>
      <c r="D49" s="250"/>
      <c r="E49" s="237"/>
      <c r="F49" s="253"/>
      <c r="G49" s="251"/>
      <c r="H49" s="226"/>
    </row>
    <row r="50" spans="1:8" ht="12.75" customHeight="1">
      <c r="A50" s="248"/>
      <c r="B50" s="249"/>
      <c r="C50" s="227"/>
      <c r="D50" s="242"/>
      <c r="E50" s="239"/>
      <c r="F50" s="253"/>
      <c r="G50" s="252"/>
      <c r="H50" s="227"/>
    </row>
    <row r="51" spans="1:8" ht="12.75" customHeight="1">
      <c r="A51" s="248"/>
      <c r="B51" s="249"/>
      <c r="C51" s="226"/>
      <c r="D51" s="250"/>
      <c r="E51" s="237"/>
      <c r="F51" s="253"/>
      <c r="G51" s="251"/>
      <c r="H51" s="226"/>
    </row>
    <row r="52" spans="1:8" ht="12.75" customHeight="1">
      <c r="A52" s="248"/>
      <c r="B52" s="249"/>
      <c r="C52" s="227"/>
      <c r="D52" s="242"/>
      <c r="E52" s="239"/>
      <c r="F52" s="253"/>
      <c r="G52" s="252"/>
      <c r="H52" s="227"/>
    </row>
    <row r="53" spans="1:8" ht="12.75" customHeight="1">
      <c r="A53" s="248"/>
      <c r="B53" s="249"/>
      <c r="C53" s="226"/>
      <c r="D53" s="250"/>
      <c r="E53" s="237"/>
      <c r="F53" s="253"/>
      <c r="G53" s="251"/>
      <c r="H53" s="226"/>
    </row>
    <row r="54" spans="1:8" ht="12.75" customHeight="1">
      <c r="A54" s="248"/>
      <c r="B54" s="249"/>
      <c r="C54" s="227"/>
      <c r="D54" s="242"/>
      <c r="E54" s="239"/>
      <c r="F54" s="253"/>
      <c r="G54" s="252"/>
      <c r="H54" s="227"/>
    </row>
    <row r="55" spans="1:8" ht="12.75" customHeight="1">
      <c r="A55" s="248"/>
      <c r="B55" s="249"/>
      <c r="C55" s="226"/>
      <c r="D55" s="250"/>
      <c r="E55" s="237"/>
      <c r="F55" s="253"/>
      <c r="G55" s="251"/>
      <c r="H55" s="226"/>
    </row>
    <row r="56" spans="1:8" ht="12.75" customHeight="1">
      <c r="A56" s="248"/>
      <c r="B56" s="249"/>
      <c r="C56" s="227"/>
      <c r="D56" s="242"/>
      <c r="E56" s="239"/>
      <c r="F56" s="253"/>
      <c r="G56" s="252"/>
      <c r="H56" s="227"/>
    </row>
    <row r="57" spans="1:8" ht="12.75" customHeight="1">
      <c r="A57" s="248"/>
      <c r="B57" s="249"/>
      <c r="C57" s="226"/>
      <c r="D57" s="250"/>
      <c r="E57" s="237"/>
      <c r="F57" s="253"/>
      <c r="G57" s="251"/>
      <c r="H57" s="226"/>
    </row>
    <row r="58" spans="1:8" ht="12.75" customHeight="1">
      <c r="A58" s="248"/>
      <c r="B58" s="249"/>
      <c r="C58" s="227"/>
      <c r="D58" s="242"/>
      <c r="E58" s="239"/>
      <c r="F58" s="253"/>
      <c r="G58" s="252"/>
      <c r="H58" s="227"/>
    </row>
    <row r="59" spans="1:8" ht="12.75" customHeight="1">
      <c r="A59" s="248"/>
      <c r="B59" s="249"/>
      <c r="C59" s="226"/>
      <c r="D59" s="250"/>
      <c r="E59" s="237"/>
      <c r="F59" s="253"/>
      <c r="G59" s="251"/>
      <c r="H59" s="226"/>
    </row>
    <row r="60" spans="1:8" ht="12.75" customHeight="1">
      <c r="A60" s="248"/>
      <c r="B60" s="249"/>
      <c r="C60" s="227"/>
      <c r="D60" s="242"/>
      <c r="E60" s="239"/>
      <c r="F60" s="253"/>
      <c r="G60" s="252"/>
      <c r="H60" s="227"/>
    </row>
    <row r="61" spans="1:8" ht="12.75" customHeight="1">
      <c r="A61" s="248"/>
      <c r="B61" s="249"/>
      <c r="C61" s="226"/>
      <c r="D61" s="250"/>
      <c r="E61" s="237"/>
      <c r="F61" s="253"/>
      <c r="G61" s="251"/>
      <c r="H61" s="226"/>
    </row>
    <row r="62" spans="1:8" ht="12.75" customHeight="1">
      <c r="A62" s="248"/>
      <c r="B62" s="249"/>
      <c r="C62" s="227"/>
      <c r="D62" s="242"/>
      <c r="E62" s="239"/>
      <c r="F62" s="253"/>
      <c r="G62" s="252"/>
      <c r="H62" s="227"/>
    </row>
    <row r="63" spans="1:8" ht="12.75" customHeight="1">
      <c r="A63" s="248"/>
      <c r="B63" s="249"/>
      <c r="C63" s="226"/>
      <c r="D63" s="250"/>
      <c r="E63" s="237"/>
      <c r="F63" s="253"/>
      <c r="G63" s="251"/>
      <c r="H63" s="226"/>
    </row>
    <row r="64" spans="1:8" ht="12.75" customHeight="1">
      <c r="A64" s="248"/>
      <c r="B64" s="249"/>
      <c r="C64" s="227"/>
      <c r="D64" s="242"/>
      <c r="E64" s="239"/>
      <c r="F64" s="253"/>
      <c r="G64" s="252"/>
      <c r="H64" s="227"/>
    </row>
    <row r="65" spans="1:8" ht="12.75" customHeight="1">
      <c r="A65" s="248"/>
      <c r="B65" s="249"/>
      <c r="C65" s="226"/>
      <c r="D65" s="250"/>
      <c r="E65" s="237"/>
      <c r="F65" s="253"/>
      <c r="G65" s="251"/>
      <c r="H65" s="226"/>
    </row>
    <row r="66" spans="1:8" ht="12.75" customHeight="1">
      <c r="A66" s="248"/>
      <c r="B66" s="249"/>
      <c r="C66" s="227"/>
      <c r="D66" s="242"/>
      <c r="E66" s="239"/>
      <c r="F66" s="253"/>
      <c r="G66" s="252"/>
      <c r="H66" s="227"/>
    </row>
    <row r="67" spans="1:8" ht="12.75">
      <c r="A67" s="248"/>
      <c r="B67" s="249"/>
      <c r="C67" s="226"/>
      <c r="D67" s="250"/>
      <c r="E67" s="237"/>
      <c r="F67" s="253"/>
      <c r="G67" s="251"/>
      <c r="H67" s="226"/>
    </row>
    <row r="68" spans="1:8" ht="12.75">
      <c r="A68" s="248"/>
      <c r="B68" s="249"/>
      <c r="C68" s="227"/>
      <c r="D68" s="242"/>
      <c r="E68" s="239"/>
      <c r="F68" s="253"/>
      <c r="G68" s="252"/>
      <c r="H68" s="227"/>
    </row>
    <row r="69" spans="1:8" ht="12.75">
      <c r="A69" s="248"/>
      <c r="B69" s="249"/>
      <c r="C69" s="226"/>
      <c r="D69" s="250"/>
      <c r="E69" s="237"/>
      <c r="F69" s="253"/>
      <c r="G69" s="251"/>
      <c r="H69" s="226"/>
    </row>
    <row r="70" spans="1:8" ht="12.75">
      <c r="A70" s="248"/>
      <c r="B70" s="249"/>
      <c r="C70" s="227"/>
      <c r="D70" s="242"/>
      <c r="E70" s="239"/>
      <c r="F70" s="253"/>
      <c r="G70" s="252"/>
      <c r="H70" s="227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58">
      <selection activeCell="R103" sqref="J58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7" max="7" width="7.421875" style="0" customWidth="1"/>
    <col min="8" max="8" width="8.00390625" style="0" customWidth="1"/>
    <col min="9" max="9" width="8.140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  <col min="17" max="17" width="7.8515625" style="0" customWidth="1"/>
    <col min="18" max="18" width="7.28125" style="0" customWidth="1"/>
  </cols>
  <sheetData>
    <row r="1" spans="2:18" ht="15.75" customHeight="1">
      <c r="B1" s="322" t="s">
        <v>55</v>
      </c>
      <c r="C1" s="322"/>
      <c r="D1" s="322"/>
      <c r="E1" s="322"/>
      <c r="F1" s="322"/>
      <c r="G1" s="322"/>
      <c r="H1" s="322"/>
      <c r="I1" s="322"/>
      <c r="K1" s="322" t="s">
        <v>55</v>
      </c>
      <c r="L1" s="322"/>
      <c r="M1" s="322"/>
      <c r="N1" s="322"/>
      <c r="O1" s="322"/>
      <c r="P1" s="322"/>
      <c r="Q1" s="322"/>
      <c r="R1" s="322"/>
    </row>
    <row r="2" spans="2:18" ht="15.75" customHeight="1" hidden="1">
      <c r="B2" s="323" t="str">
        <f>'пр.взв.'!D4</f>
        <v>в.к. св100 кг.</v>
      </c>
      <c r="C2" s="324"/>
      <c r="D2" s="324"/>
      <c r="E2" s="324"/>
      <c r="F2" s="324"/>
      <c r="G2" s="324"/>
      <c r="H2" s="324"/>
      <c r="I2" s="324"/>
      <c r="K2" s="323" t="str">
        <f>'пр.взв.'!D4</f>
        <v>в.к. св100 кг.</v>
      </c>
      <c r="L2" s="324"/>
      <c r="M2" s="324"/>
      <c r="N2" s="324"/>
      <c r="O2" s="324"/>
      <c r="P2" s="324"/>
      <c r="Q2" s="324"/>
      <c r="R2" s="324"/>
    </row>
    <row r="3" spans="2:18" ht="16.5" hidden="1" thickBot="1">
      <c r="B3" s="83" t="s">
        <v>48</v>
      </c>
      <c r="C3" s="85" t="s">
        <v>56</v>
      </c>
      <c r="D3" s="84" t="s">
        <v>49</v>
      </c>
      <c r="E3" s="85"/>
      <c r="F3" s="83"/>
      <c r="G3" s="85"/>
      <c r="H3" s="85"/>
      <c r="I3" s="85"/>
      <c r="J3" s="85"/>
      <c r="K3" s="83" t="s">
        <v>1</v>
      </c>
      <c r="L3" s="85" t="s">
        <v>56</v>
      </c>
      <c r="M3" s="84" t="s">
        <v>49</v>
      </c>
      <c r="N3" s="85"/>
      <c r="O3" s="83"/>
      <c r="P3" s="85"/>
      <c r="Q3" s="85"/>
      <c r="R3" s="85"/>
    </row>
    <row r="4" spans="1:18" ht="12.75" customHeight="1" hidden="1">
      <c r="A4" s="298" t="s">
        <v>57</v>
      </c>
      <c r="B4" s="300" t="s">
        <v>5</v>
      </c>
      <c r="C4" s="294" t="s">
        <v>6</v>
      </c>
      <c r="D4" s="294" t="s">
        <v>15</v>
      </c>
      <c r="E4" s="294" t="s">
        <v>16</v>
      </c>
      <c r="F4" s="294" t="s">
        <v>17</v>
      </c>
      <c r="G4" s="296" t="s">
        <v>58</v>
      </c>
      <c r="H4" s="290" t="s">
        <v>59</v>
      </c>
      <c r="I4" s="292" t="s">
        <v>19</v>
      </c>
      <c r="J4" s="298" t="s">
        <v>57</v>
      </c>
      <c r="K4" s="300" t="s">
        <v>5</v>
      </c>
      <c r="L4" s="294" t="s">
        <v>6</v>
      </c>
      <c r="M4" s="294" t="s">
        <v>15</v>
      </c>
      <c r="N4" s="294" t="s">
        <v>16</v>
      </c>
      <c r="O4" s="294" t="s">
        <v>17</v>
      </c>
      <c r="P4" s="296" t="s">
        <v>58</v>
      </c>
      <c r="Q4" s="290" t="s">
        <v>59</v>
      </c>
      <c r="R4" s="292" t="s">
        <v>19</v>
      </c>
    </row>
    <row r="5" spans="1:18" ht="13.5" customHeight="1" hidden="1" thickBot="1">
      <c r="A5" s="299"/>
      <c r="B5" s="317" t="s">
        <v>51</v>
      </c>
      <c r="C5" s="295"/>
      <c r="D5" s="295"/>
      <c r="E5" s="295"/>
      <c r="F5" s="295"/>
      <c r="G5" s="297"/>
      <c r="H5" s="291"/>
      <c r="I5" s="293" t="s">
        <v>52</v>
      </c>
      <c r="J5" s="299"/>
      <c r="K5" s="317" t="s">
        <v>51</v>
      </c>
      <c r="L5" s="295"/>
      <c r="M5" s="295"/>
      <c r="N5" s="295"/>
      <c r="O5" s="295"/>
      <c r="P5" s="297"/>
      <c r="Q5" s="291"/>
      <c r="R5" s="293" t="s">
        <v>52</v>
      </c>
    </row>
    <row r="6" spans="1:18" ht="12.75" hidden="1">
      <c r="A6" s="312">
        <v>1</v>
      </c>
      <c r="B6" s="318">
        <v>1</v>
      </c>
      <c r="C6" s="276" t="str">
        <f>VLOOKUP(B6,'пр.взв.'!B7:G70,2,FALSE)</f>
        <v>АРАКЕЛЯН Геворг Максимович</v>
      </c>
      <c r="D6" s="273" t="str">
        <f>VLOOKUP(B6,'пр.взв.'!B7:G70,3,FALSE)</f>
        <v>12.01.93 мс</v>
      </c>
      <c r="E6" s="273" t="str">
        <f>VLOOKUP(B6,'пр.взв.'!B7:G70,4,FALSE)</f>
        <v>ЦФО</v>
      </c>
      <c r="F6" s="267"/>
      <c r="G6" s="274"/>
      <c r="H6" s="252"/>
      <c r="I6" s="242"/>
      <c r="J6" s="284">
        <v>4</v>
      </c>
      <c r="K6" s="318">
        <v>2</v>
      </c>
      <c r="L6" s="276" t="str">
        <f>VLOOKUP(K6,'пр.взв.'!B7:G70,2,FALSE)</f>
        <v>КАРЛИН Георгий Геннадьевич</v>
      </c>
      <c r="M6" s="273" t="str">
        <f>VLOOKUP(K6,'пр.взв.'!B7:G70,3,FALSE)</f>
        <v>25.03.94    1р.</v>
      </c>
      <c r="N6" s="273" t="str">
        <f>VLOOKUP(K6,'пр.взв.'!B7:G70,4,FALSE)</f>
        <v>С-П</v>
      </c>
      <c r="O6" s="267"/>
      <c r="P6" s="274"/>
      <c r="Q6" s="252"/>
      <c r="R6" s="242"/>
    </row>
    <row r="7" spans="1:18" ht="12.75" hidden="1">
      <c r="A7" s="313"/>
      <c r="B7" s="319"/>
      <c r="C7" s="263"/>
      <c r="D7" s="265"/>
      <c r="E7" s="265"/>
      <c r="F7" s="265"/>
      <c r="G7" s="265"/>
      <c r="H7" s="244"/>
      <c r="I7" s="255"/>
      <c r="J7" s="270"/>
      <c r="K7" s="319"/>
      <c r="L7" s="263"/>
      <c r="M7" s="265"/>
      <c r="N7" s="265"/>
      <c r="O7" s="265"/>
      <c r="P7" s="265"/>
      <c r="Q7" s="244"/>
      <c r="R7" s="255"/>
    </row>
    <row r="8" spans="1:18" ht="12.75" hidden="1">
      <c r="A8" s="313"/>
      <c r="B8" s="320">
        <v>17</v>
      </c>
      <c r="C8" s="262" t="str">
        <f>VLOOKUP(B8,'пр.взв.'!B9:G72,2,FALSE)</f>
        <v>ЖАРОВ Анатолий Александрович</v>
      </c>
      <c r="D8" s="264" t="str">
        <f>VLOOKUP(B8,'пр.взв.'!B1:G72,3,FALSE)</f>
        <v>18.08.93 мс</v>
      </c>
      <c r="E8" s="264" t="str">
        <f>VLOOKUP(B8,'пр.взв.'!B1:G72,4,FALSE)</f>
        <v>Мос</v>
      </c>
      <c r="F8" s="266"/>
      <c r="G8" s="266"/>
      <c r="H8" s="241"/>
      <c r="I8" s="241"/>
      <c r="J8" s="270"/>
      <c r="K8" s="320">
        <v>18</v>
      </c>
      <c r="L8" s="262" t="str">
        <f>VLOOKUP(K8,'пр.взв.'!B1:G72,2,FALSE)</f>
        <v>ГАЗАРЯН Максим Артемович</v>
      </c>
      <c r="M8" s="264" t="str">
        <f>VLOOKUP(K8,'пр.взв.'!B1:G72,3,FALSE)</f>
        <v>25.03.94  кмс</v>
      </c>
      <c r="N8" s="264" t="str">
        <f>VLOOKUP(K8,'пр.взв.'!B1:G72,4,FALSE)</f>
        <v>ЦФО</v>
      </c>
      <c r="O8" s="266"/>
      <c r="P8" s="266"/>
      <c r="Q8" s="241"/>
      <c r="R8" s="241"/>
    </row>
    <row r="9" spans="1:18" ht="13.5" hidden="1" thickBot="1">
      <c r="A9" s="316"/>
      <c r="B9" s="321"/>
      <c r="C9" s="278"/>
      <c r="D9" s="279"/>
      <c r="E9" s="279"/>
      <c r="F9" s="280"/>
      <c r="G9" s="280"/>
      <c r="H9" s="281"/>
      <c r="I9" s="281"/>
      <c r="J9" s="282"/>
      <c r="K9" s="321"/>
      <c r="L9" s="278"/>
      <c r="M9" s="279"/>
      <c r="N9" s="279"/>
      <c r="O9" s="280"/>
      <c r="P9" s="280"/>
      <c r="Q9" s="281"/>
      <c r="R9" s="281"/>
    </row>
    <row r="10" spans="1:18" ht="12.75" hidden="1">
      <c r="A10" s="312">
        <v>2</v>
      </c>
      <c r="B10" s="318">
        <v>9</v>
      </c>
      <c r="C10" s="285" t="str">
        <f>VLOOKUP(B10,'пр.взв.'!B1:G74,2,FALSE)</f>
        <v>ОВЧАРЕНКО Максим Олегович</v>
      </c>
      <c r="D10" s="283" t="str">
        <f>VLOOKUP(B10,'пр.взв.'!B1:G74,3,FALSE)</f>
        <v>06.06.95 кмс</v>
      </c>
      <c r="E10" s="283" t="str">
        <f>VLOOKUP(B10,'пр.взв.'!B11:G74,4,FALSE)</f>
        <v>ЮФО</v>
      </c>
      <c r="F10" s="288"/>
      <c r="G10" s="289"/>
      <c r="H10" s="286"/>
      <c r="I10" s="283"/>
      <c r="J10" s="284">
        <v>10</v>
      </c>
      <c r="K10" s="318">
        <v>10</v>
      </c>
      <c r="L10" s="285" t="str">
        <f>VLOOKUP(K10,'пр.взв.'!B1:G74,2,FALSE)</f>
        <v>СМЕРЕКА Эдгардт Иосифович</v>
      </c>
      <c r="M10" s="283" t="str">
        <f>VLOOKUP(K10,'пр.взв.'!B1:G74,3,FALSE)</f>
        <v>24.08.93 кмс</v>
      </c>
      <c r="N10" s="283" t="str">
        <f>VLOOKUP(K10,'пр.взв.'!B1:G74,4,FALSE)</f>
        <v>Мос</v>
      </c>
      <c r="O10" s="288"/>
      <c r="P10" s="289"/>
      <c r="Q10" s="286"/>
      <c r="R10" s="283"/>
    </row>
    <row r="11" spans="1:18" ht="12.75" hidden="1">
      <c r="A11" s="313"/>
      <c r="B11" s="319"/>
      <c r="C11" s="263"/>
      <c r="D11" s="265"/>
      <c r="E11" s="265"/>
      <c r="F11" s="265"/>
      <c r="G11" s="265"/>
      <c r="H11" s="244"/>
      <c r="I11" s="255"/>
      <c r="J11" s="270"/>
      <c r="K11" s="319"/>
      <c r="L11" s="263"/>
      <c r="M11" s="265"/>
      <c r="N11" s="265"/>
      <c r="O11" s="265"/>
      <c r="P11" s="265"/>
      <c r="Q11" s="244"/>
      <c r="R11" s="255"/>
    </row>
    <row r="12" spans="1:18" ht="12.75" hidden="1">
      <c r="A12" s="313"/>
      <c r="B12" s="320">
        <v>25</v>
      </c>
      <c r="C12" s="262" t="e">
        <f>VLOOKUP(B12,'пр.взв.'!B1:G76,2,FALSE)</f>
        <v>#N/A</v>
      </c>
      <c r="D12" s="264" t="e">
        <f>VLOOKUP(B12,'пр.взв.'!B1:G76,3,FALSE)</f>
        <v>#N/A</v>
      </c>
      <c r="E12" s="264" t="e">
        <f>VLOOKUP(B12,'пр.взв.'!B13:G76,4,FALSE)</f>
        <v>#N/A</v>
      </c>
      <c r="F12" s="266"/>
      <c r="G12" s="266"/>
      <c r="H12" s="241"/>
      <c r="I12" s="241"/>
      <c r="J12" s="270"/>
      <c r="K12" s="320">
        <v>26</v>
      </c>
      <c r="L12" s="262" t="e">
        <f>VLOOKUP(K12,'пр.взв.'!B1:G76,2,FALSE)</f>
        <v>#N/A</v>
      </c>
      <c r="M12" s="264" t="e">
        <f>VLOOKUP(K12,'пр.взв.'!B1:G76,3,FALSE)</f>
        <v>#N/A</v>
      </c>
      <c r="N12" s="264" t="e">
        <f>VLOOKUP(K12,'пр.взв.'!B1:G76,4,FALSE)</f>
        <v>#N/A</v>
      </c>
      <c r="O12" s="266"/>
      <c r="P12" s="266"/>
      <c r="Q12" s="241"/>
      <c r="R12" s="241"/>
    </row>
    <row r="13" spans="1:18" ht="13.5" hidden="1" thickBot="1">
      <c r="A13" s="316"/>
      <c r="B13" s="321"/>
      <c r="C13" s="278"/>
      <c r="D13" s="279"/>
      <c r="E13" s="279"/>
      <c r="F13" s="280"/>
      <c r="G13" s="280"/>
      <c r="H13" s="281"/>
      <c r="I13" s="281"/>
      <c r="J13" s="282"/>
      <c r="K13" s="321"/>
      <c r="L13" s="278"/>
      <c r="M13" s="279"/>
      <c r="N13" s="279"/>
      <c r="O13" s="280"/>
      <c r="P13" s="280"/>
      <c r="Q13" s="281"/>
      <c r="R13" s="281"/>
    </row>
    <row r="14" spans="1:18" ht="12.75" hidden="1">
      <c r="A14" s="312">
        <v>2</v>
      </c>
      <c r="B14" s="318">
        <v>5</v>
      </c>
      <c r="C14" s="276" t="str">
        <f>VLOOKUP(B14,'пр.взв.'!B1:G78,2,FALSE)</f>
        <v>ШАПТАЛА Николай Юрьевич</v>
      </c>
      <c r="D14" s="273" t="str">
        <f>VLOOKUP(B14,'пр.взв.'!B1:G78,3,FALSE)</f>
        <v>02.10.94 кмс</v>
      </c>
      <c r="E14" s="273" t="str">
        <f>VLOOKUP(B14,'пр.взв.'!B15:G78,4,FALSE)</f>
        <v>С-П</v>
      </c>
      <c r="F14" s="267"/>
      <c r="G14" s="274"/>
      <c r="H14" s="252"/>
      <c r="I14" s="242"/>
      <c r="J14" s="284">
        <v>11</v>
      </c>
      <c r="K14" s="318">
        <v>6</v>
      </c>
      <c r="L14" s="276" t="str">
        <f>VLOOKUP(K14,'пр.взв.'!B1:G78,2,FALSE)</f>
        <v>ОМЕЛЬЧЕНКО Павел Игоревич</v>
      </c>
      <c r="M14" s="273" t="str">
        <f>VLOOKUP(K14,'пр.взв.'!B1:G78,3,FALSE)</f>
        <v>06.04.94 кмс</v>
      </c>
      <c r="N14" s="273" t="str">
        <f>VLOOKUP(K14,'пр.взв.'!B1:G78,4,FALSE)</f>
        <v>ДВФО</v>
      </c>
      <c r="O14" s="267"/>
      <c r="P14" s="274"/>
      <c r="Q14" s="252"/>
      <c r="R14" s="242"/>
    </row>
    <row r="15" spans="1:18" ht="12.75" hidden="1">
      <c r="A15" s="313"/>
      <c r="B15" s="319"/>
      <c r="C15" s="263"/>
      <c r="D15" s="265"/>
      <c r="E15" s="265"/>
      <c r="F15" s="265"/>
      <c r="G15" s="265"/>
      <c r="H15" s="244"/>
      <c r="I15" s="255"/>
      <c r="J15" s="270"/>
      <c r="K15" s="319"/>
      <c r="L15" s="263"/>
      <c r="M15" s="265"/>
      <c r="N15" s="265"/>
      <c r="O15" s="265"/>
      <c r="P15" s="265"/>
      <c r="Q15" s="244"/>
      <c r="R15" s="255"/>
    </row>
    <row r="16" spans="1:18" ht="12.75" hidden="1">
      <c r="A16" s="313"/>
      <c r="B16" s="320">
        <v>21</v>
      </c>
      <c r="C16" s="262" t="str">
        <f>VLOOKUP(B16,'пр.взв.'!B1:G80,2,FALSE)</f>
        <v>НАРСКИЙ Денис Андреевич</v>
      </c>
      <c r="D16" s="264" t="str">
        <f>VLOOKUP(B16,'пр.взв.'!B1:G80,3,FALSE)</f>
        <v>25.05.93 кмс</v>
      </c>
      <c r="E16" s="264" t="str">
        <f>VLOOKUP(B16,'пр.взв.'!B17:G80,4,FALSE)</f>
        <v>ЦФО</v>
      </c>
      <c r="F16" s="266"/>
      <c r="G16" s="266"/>
      <c r="H16" s="241"/>
      <c r="I16" s="241"/>
      <c r="J16" s="270"/>
      <c r="K16" s="320">
        <v>22</v>
      </c>
      <c r="L16" s="262" t="e">
        <f>VLOOKUP(K16,'пр.взв.'!B1:G80,2,FALSE)</f>
        <v>#N/A</v>
      </c>
      <c r="M16" s="264" t="e">
        <f>VLOOKUP(K16,'пр.взв.'!B1:G80,3,FALSE)</f>
        <v>#N/A</v>
      </c>
      <c r="N16" s="264" t="e">
        <f>VLOOKUP(K16,'пр.взв.'!B1:G80,4,FALSE)</f>
        <v>#N/A</v>
      </c>
      <c r="O16" s="266"/>
      <c r="P16" s="266"/>
      <c r="Q16" s="241"/>
      <c r="R16" s="241"/>
    </row>
    <row r="17" spans="1:18" ht="13.5" hidden="1" thickBot="1">
      <c r="A17" s="316"/>
      <c r="B17" s="321"/>
      <c r="C17" s="278"/>
      <c r="D17" s="279"/>
      <c r="E17" s="279"/>
      <c r="F17" s="280"/>
      <c r="G17" s="280"/>
      <c r="H17" s="281"/>
      <c r="I17" s="281"/>
      <c r="J17" s="282"/>
      <c r="K17" s="321"/>
      <c r="L17" s="278"/>
      <c r="M17" s="279"/>
      <c r="N17" s="279"/>
      <c r="O17" s="280"/>
      <c r="P17" s="280"/>
      <c r="Q17" s="281"/>
      <c r="R17" s="281"/>
    </row>
    <row r="18" spans="1:18" ht="12.75" hidden="1">
      <c r="A18" s="312">
        <v>4</v>
      </c>
      <c r="B18" s="318">
        <v>13</v>
      </c>
      <c r="C18" s="285" t="str">
        <f>VLOOKUP(B18,'пр.взв.'!B1:G82,2,FALSE)</f>
        <v>ДОВТУКАЕВ Сулим Магомедович</v>
      </c>
      <c r="D18" s="283" t="str">
        <f>VLOOKUP(B18,'пр.взв.'!B1:G82,3,FALSE)</f>
        <v>05.01.93 мс</v>
      </c>
      <c r="E18" s="283" t="str">
        <f>VLOOKUP(B18,'пр.взв.'!B19:G82,4,FALSE)</f>
        <v>СКФО</v>
      </c>
      <c r="F18" s="288"/>
      <c r="G18" s="289"/>
      <c r="H18" s="286"/>
      <c r="I18" s="283"/>
      <c r="J18" s="284">
        <v>12</v>
      </c>
      <c r="K18" s="318">
        <v>14</v>
      </c>
      <c r="L18" s="285" t="str">
        <f>VLOOKUP(K18,'пр.взв.'!B1:G82,2,FALSE)</f>
        <v>ПЕКШЕВ Владимир Викторович</v>
      </c>
      <c r="M18" s="283" t="str">
        <f>VLOOKUP(K18,'пр.взв.'!B1:G82,3,FALSE)</f>
        <v>25.01.93 кмс</v>
      </c>
      <c r="N18" s="283" t="str">
        <f>VLOOKUP(K18,'пр.взв.'!B1:G82,4,FALSE)</f>
        <v>УФО</v>
      </c>
      <c r="O18" s="265"/>
      <c r="P18" s="268"/>
      <c r="Q18" s="244"/>
      <c r="R18" s="264"/>
    </row>
    <row r="19" spans="1:18" ht="12.75" hidden="1">
      <c r="A19" s="313"/>
      <c r="B19" s="319"/>
      <c r="C19" s="263"/>
      <c r="D19" s="265"/>
      <c r="E19" s="265"/>
      <c r="F19" s="265"/>
      <c r="G19" s="265"/>
      <c r="H19" s="244"/>
      <c r="I19" s="255"/>
      <c r="J19" s="270"/>
      <c r="K19" s="319"/>
      <c r="L19" s="263"/>
      <c r="M19" s="265"/>
      <c r="N19" s="265"/>
      <c r="O19" s="265"/>
      <c r="P19" s="265"/>
      <c r="Q19" s="244"/>
      <c r="R19" s="255"/>
    </row>
    <row r="20" spans="1:18" ht="12.75" hidden="1">
      <c r="A20" s="313"/>
      <c r="B20" s="320">
        <v>29</v>
      </c>
      <c r="C20" s="262" t="e">
        <f>VLOOKUP(B20,'пр.взв.'!B2:G84,2,FALSE)</f>
        <v>#N/A</v>
      </c>
      <c r="D20" s="264" t="e">
        <f>VLOOKUP(B20,'пр.взв.'!B2:G84,3,FALSE)</f>
        <v>#N/A</v>
      </c>
      <c r="E20" s="264" t="e">
        <f>VLOOKUP(B20,'пр.взв.'!B21:G84,4,FALSE)</f>
        <v>#N/A</v>
      </c>
      <c r="F20" s="266"/>
      <c r="G20" s="266"/>
      <c r="H20" s="241"/>
      <c r="I20" s="241"/>
      <c r="J20" s="270"/>
      <c r="K20" s="320">
        <v>30</v>
      </c>
      <c r="L20" s="262" t="e">
        <f>VLOOKUP(K20,'пр.взв.'!B2:G84,2,FALSE)</f>
        <v>#N/A</v>
      </c>
      <c r="M20" s="264" t="e">
        <f>VLOOKUP(K20,'пр.взв.'!B2:G84,3,FALSE)</f>
        <v>#N/A</v>
      </c>
      <c r="N20" s="264" t="e">
        <f>VLOOKUP(K20,'пр.взв.'!B2:G84,4,FALSE)</f>
        <v>#N/A</v>
      </c>
      <c r="O20" s="266"/>
      <c r="P20" s="266"/>
      <c r="Q20" s="241"/>
      <c r="R20" s="241"/>
    </row>
    <row r="21" spans="1:18" ht="13.5" hidden="1" thickBot="1">
      <c r="A21" s="316"/>
      <c r="B21" s="321"/>
      <c r="C21" s="278"/>
      <c r="D21" s="279"/>
      <c r="E21" s="279"/>
      <c r="F21" s="280"/>
      <c r="G21" s="280"/>
      <c r="H21" s="281"/>
      <c r="I21" s="281"/>
      <c r="J21" s="282"/>
      <c r="K21" s="321"/>
      <c r="L21" s="278"/>
      <c r="M21" s="279"/>
      <c r="N21" s="279"/>
      <c r="O21" s="280"/>
      <c r="P21" s="280"/>
      <c r="Q21" s="281"/>
      <c r="R21" s="281"/>
    </row>
    <row r="22" spans="1:18" ht="12.75" hidden="1">
      <c r="A22" s="313">
        <v>3</v>
      </c>
      <c r="B22" s="318">
        <v>3</v>
      </c>
      <c r="C22" s="276" t="str">
        <f>VLOOKUP(B22,'пр.взв.'!B2:G86,2,FALSE)</f>
        <v>ДАВИЙ Алексей Владимирович</v>
      </c>
      <c r="D22" s="273" t="str">
        <f>VLOOKUP(B22,'пр.взв.'!B2:G86,3,FALSE)</f>
        <v>28.08.94 кмс</v>
      </c>
      <c r="E22" s="273" t="str">
        <f>VLOOKUP(B22,'пр.взв.'!B3:G86,4,FALSE)</f>
        <v>МОС</v>
      </c>
      <c r="F22" s="267"/>
      <c r="G22" s="274"/>
      <c r="H22" s="252"/>
      <c r="I22" s="242"/>
      <c r="J22" s="284">
        <v>5</v>
      </c>
      <c r="K22" s="318">
        <v>4</v>
      </c>
      <c r="L22" s="276" t="str">
        <f>VLOOKUP(K22,'пр.взв.'!B2:G86,2,FALSE)</f>
        <v>МИШЕВ Тимофей Викторович</v>
      </c>
      <c r="M22" s="273" t="str">
        <f>VLOOKUP(K22,'пр.взв.'!B2:G86,3,FALSE)</f>
        <v>16.07.94  кмс</v>
      </c>
      <c r="N22" s="273" t="str">
        <f>VLOOKUP(K22,'пр.взв.'!B2:G86,4,FALSE)</f>
        <v>Мос</v>
      </c>
      <c r="O22" s="267"/>
      <c r="P22" s="274"/>
      <c r="Q22" s="252"/>
      <c r="R22" s="242"/>
    </row>
    <row r="23" spans="1:18" ht="12.75" hidden="1">
      <c r="A23" s="313"/>
      <c r="B23" s="319"/>
      <c r="C23" s="263"/>
      <c r="D23" s="265"/>
      <c r="E23" s="265"/>
      <c r="F23" s="265"/>
      <c r="G23" s="265"/>
      <c r="H23" s="244"/>
      <c r="I23" s="255"/>
      <c r="J23" s="270"/>
      <c r="K23" s="319"/>
      <c r="L23" s="263"/>
      <c r="M23" s="265"/>
      <c r="N23" s="265"/>
      <c r="O23" s="265"/>
      <c r="P23" s="265"/>
      <c r="Q23" s="244"/>
      <c r="R23" s="255"/>
    </row>
    <row r="24" spans="1:18" ht="12.75" hidden="1">
      <c r="A24" s="313"/>
      <c r="B24" s="320">
        <v>19</v>
      </c>
      <c r="C24" s="262" t="str">
        <f>VLOOKUP(B24,'пр.взв.'!B2:G88,2,FALSE)</f>
        <v>КУСКОВ Семен Олегович</v>
      </c>
      <c r="D24" s="264" t="str">
        <f>VLOOKUP(B24,'пр.взв.'!B2:G88,3,FALSE)</f>
        <v>05.06.94 кмс</v>
      </c>
      <c r="E24" s="264" t="str">
        <f>VLOOKUP(B24,'пр.взв.'!B25:G88,4,FALSE)</f>
        <v>УФО</v>
      </c>
      <c r="F24" s="266"/>
      <c r="G24" s="266"/>
      <c r="H24" s="241"/>
      <c r="I24" s="241"/>
      <c r="J24" s="270"/>
      <c r="K24" s="320">
        <v>20</v>
      </c>
      <c r="L24" s="262" t="str">
        <f>VLOOKUP(K24,'пр.взв.'!B2:G88,2,FALSE)</f>
        <v>ЛУШКИН Алексей Андреевич</v>
      </c>
      <c r="M24" s="264" t="str">
        <f>VLOOKUP(K24,'пр.взв.'!B2:G88,3,FALSE)</f>
        <v>08.05.93 1р</v>
      </c>
      <c r="N24" s="264" t="str">
        <f>VLOOKUP(K24,'пр.взв.'!B2:G88,4,FALSE)</f>
        <v>УФО</v>
      </c>
      <c r="O24" s="266"/>
      <c r="P24" s="266"/>
      <c r="Q24" s="241"/>
      <c r="R24" s="241"/>
    </row>
    <row r="25" spans="1:18" ht="13.5" hidden="1" thickBot="1">
      <c r="A25" s="316"/>
      <c r="B25" s="321"/>
      <c r="C25" s="278"/>
      <c r="D25" s="279"/>
      <c r="E25" s="279"/>
      <c r="F25" s="280"/>
      <c r="G25" s="280"/>
      <c r="H25" s="281"/>
      <c r="I25" s="281"/>
      <c r="J25" s="282"/>
      <c r="K25" s="321"/>
      <c r="L25" s="278"/>
      <c r="M25" s="279"/>
      <c r="N25" s="279"/>
      <c r="O25" s="280"/>
      <c r="P25" s="280"/>
      <c r="Q25" s="281"/>
      <c r="R25" s="281"/>
    </row>
    <row r="26" spans="1:18" ht="12.75" hidden="1">
      <c r="A26" s="312">
        <v>6</v>
      </c>
      <c r="B26" s="318">
        <v>11</v>
      </c>
      <c r="C26" s="285" t="str">
        <f>VLOOKUP(B26,'пр.взв.'!B2:G90,2,FALSE)</f>
        <v>ПЕТРИЧЕНКО Илья Анатольевич</v>
      </c>
      <c r="D26" s="283" t="str">
        <f>VLOOKUP(B26,'пр.взв.'!B27:G90,3,FALSE)</f>
        <v>13.07.93 кмс</v>
      </c>
      <c r="E26" s="283" t="str">
        <f>VLOOKUP(B26,'пр.взв.'!B27:G90,4,FALSE)</f>
        <v>ЮФО</v>
      </c>
      <c r="F26" s="288"/>
      <c r="G26" s="289"/>
      <c r="H26" s="286"/>
      <c r="I26" s="283"/>
      <c r="J26" s="284">
        <v>14</v>
      </c>
      <c r="K26" s="318">
        <v>12</v>
      </c>
      <c r="L26" s="285" t="str">
        <f>VLOOKUP(K26,'пр.взв.'!B2:G90,2,FALSE)</f>
        <v>ХАСАНОВ Заур Муратович</v>
      </c>
      <c r="M26" s="283" t="str">
        <f>VLOOKUP(K26,'пр.взв.'!B2:G90,3,FALSE)</f>
        <v>21.11.93 кмс</v>
      </c>
      <c r="N26" s="283" t="str">
        <f>VLOOKUP(K26,'пр.взв.'!B2:G90,4,FALSE)</f>
        <v>ЮФО</v>
      </c>
      <c r="O26" s="288"/>
      <c r="P26" s="289"/>
      <c r="Q26" s="286"/>
      <c r="R26" s="283"/>
    </row>
    <row r="27" spans="1:18" ht="12.75" hidden="1">
      <c r="A27" s="313"/>
      <c r="B27" s="319"/>
      <c r="C27" s="263"/>
      <c r="D27" s="265"/>
      <c r="E27" s="265"/>
      <c r="F27" s="265"/>
      <c r="G27" s="265"/>
      <c r="H27" s="244"/>
      <c r="I27" s="255"/>
      <c r="J27" s="270"/>
      <c r="K27" s="319"/>
      <c r="L27" s="263"/>
      <c r="M27" s="265"/>
      <c r="N27" s="265"/>
      <c r="O27" s="265"/>
      <c r="P27" s="265"/>
      <c r="Q27" s="244"/>
      <c r="R27" s="255"/>
    </row>
    <row r="28" spans="1:18" ht="12.75" hidden="1">
      <c r="A28" s="313"/>
      <c r="B28" s="320">
        <v>27</v>
      </c>
      <c r="C28" s="262" t="e">
        <f>VLOOKUP(B28,'пр.взв.'!B2:G92,2,FALSE)</f>
        <v>#N/A</v>
      </c>
      <c r="D28" s="264" t="e">
        <f>VLOOKUP(B28,'пр.взв.'!B29:G92,3,FALSE)</f>
        <v>#N/A</v>
      </c>
      <c r="E28" s="264" t="e">
        <f>VLOOKUP(B28,'пр.взв.'!B29:G92,4,FALSE)</f>
        <v>#N/A</v>
      </c>
      <c r="F28" s="266"/>
      <c r="G28" s="266"/>
      <c r="H28" s="241"/>
      <c r="I28" s="241"/>
      <c r="J28" s="270"/>
      <c r="K28" s="320">
        <v>28</v>
      </c>
      <c r="L28" s="262" t="e">
        <f>VLOOKUP(K28,'пр.взв.'!B2:G92,2,FALSE)</f>
        <v>#N/A</v>
      </c>
      <c r="M28" s="264" t="e">
        <f>VLOOKUP(K28,'пр.взв.'!B2:G92,3,FALSE)</f>
        <v>#N/A</v>
      </c>
      <c r="N28" s="264" t="e">
        <f>VLOOKUP(K28,'пр.взв.'!B2:G92,4,FALSE)</f>
        <v>#N/A</v>
      </c>
      <c r="O28" s="266"/>
      <c r="P28" s="266"/>
      <c r="Q28" s="241"/>
      <c r="R28" s="241"/>
    </row>
    <row r="29" spans="1:18" ht="13.5" hidden="1" thickBot="1">
      <c r="A29" s="314"/>
      <c r="B29" s="321"/>
      <c r="C29" s="278"/>
      <c r="D29" s="279"/>
      <c r="E29" s="279"/>
      <c r="F29" s="280"/>
      <c r="G29" s="280"/>
      <c r="H29" s="281"/>
      <c r="I29" s="281"/>
      <c r="J29" s="282"/>
      <c r="K29" s="321"/>
      <c r="L29" s="278"/>
      <c r="M29" s="279"/>
      <c r="N29" s="279"/>
      <c r="O29" s="280"/>
      <c r="P29" s="280"/>
      <c r="Q29" s="281"/>
      <c r="R29" s="281"/>
    </row>
    <row r="30" spans="1:18" ht="12.75" hidden="1">
      <c r="A30" s="312">
        <v>7</v>
      </c>
      <c r="B30" s="318">
        <v>7</v>
      </c>
      <c r="C30" s="276" t="str">
        <f>VLOOKUP(B30,'пр.взв.'!B3:G94,2,FALSE)</f>
        <v>ХРЫЧЁВ Артём Сергеевич</v>
      </c>
      <c r="D30" s="273" t="str">
        <f>VLOOKUP(B30,'пр.взв.'!B3:G94,3,FALSE)</f>
        <v>27.09.95  кмс</v>
      </c>
      <c r="E30" s="273" t="str">
        <f>VLOOKUP(B30,'пр.взв.'!B1:G94,4,FALSE)</f>
        <v>ЦФО</v>
      </c>
      <c r="F30" s="267"/>
      <c r="G30" s="274"/>
      <c r="H30" s="252"/>
      <c r="I30" s="242"/>
      <c r="J30" s="284">
        <v>15</v>
      </c>
      <c r="K30" s="318">
        <v>8</v>
      </c>
      <c r="L30" s="276" t="str">
        <f>VLOOKUP(K30,'пр.взв.'!B3:G94,2,FALSE)</f>
        <v>ИВАНОВ Степан Викторович</v>
      </c>
      <c r="M30" s="273" t="str">
        <f>VLOOKUP(K30,'пр.взв.'!B3:G94,3,FALSE)</f>
        <v>09.05.94 1р</v>
      </c>
      <c r="N30" s="273" t="str">
        <f>VLOOKUP(K30,'пр.взв.'!B3:G94,4,FALSE)</f>
        <v>ПФО</v>
      </c>
      <c r="O30" s="267"/>
      <c r="P30" s="274"/>
      <c r="Q30" s="252"/>
      <c r="R30" s="242"/>
    </row>
    <row r="31" spans="1:18" ht="12.75" hidden="1">
      <c r="A31" s="313"/>
      <c r="B31" s="319"/>
      <c r="C31" s="263"/>
      <c r="D31" s="265"/>
      <c r="E31" s="265"/>
      <c r="F31" s="265"/>
      <c r="G31" s="265"/>
      <c r="H31" s="244"/>
      <c r="I31" s="255"/>
      <c r="J31" s="270"/>
      <c r="K31" s="319"/>
      <c r="L31" s="263"/>
      <c r="M31" s="265"/>
      <c r="N31" s="265"/>
      <c r="O31" s="265"/>
      <c r="P31" s="265"/>
      <c r="Q31" s="244"/>
      <c r="R31" s="255"/>
    </row>
    <row r="32" spans="1:18" ht="12.75" hidden="1">
      <c r="A32" s="313"/>
      <c r="B32" s="320">
        <v>23</v>
      </c>
      <c r="C32" s="262" t="e">
        <f>VLOOKUP(B32,'пр.взв.'!B3:G96,2,FALSE)</f>
        <v>#N/A</v>
      </c>
      <c r="D32" s="264" t="e">
        <f>VLOOKUP(B32,'пр.взв.'!B33:G96,3,FALSE)</f>
        <v>#N/A</v>
      </c>
      <c r="E32" s="264" t="e">
        <f>VLOOKUP(B32,'пр.взв.'!B33:G96,4,FALSE)</f>
        <v>#N/A</v>
      </c>
      <c r="F32" s="266"/>
      <c r="G32" s="266"/>
      <c r="H32" s="241"/>
      <c r="I32" s="241"/>
      <c r="J32" s="270"/>
      <c r="K32" s="320">
        <v>24</v>
      </c>
      <c r="L32" s="262" t="e">
        <f>VLOOKUP(K32,'пр.взв.'!B3:G96,2,FALSE)</f>
        <v>#N/A</v>
      </c>
      <c r="M32" s="264" t="e">
        <f>VLOOKUP(K32,'пр.взв.'!B3:G96,3,FALSE)</f>
        <v>#N/A</v>
      </c>
      <c r="N32" s="264" t="e">
        <f>VLOOKUP(K32,'пр.взв.'!B3:G96,4,FALSE)</f>
        <v>#N/A</v>
      </c>
      <c r="O32" s="266"/>
      <c r="P32" s="266"/>
      <c r="Q32" s="241"/>
      <c r="R32" s="241"/>
    </row>
    <row r="33" spans="1:18" ht="13.5" hidden="1" thickBot="1">
      <c r="A33" s="316"/>
      <c r="B33" s="321"/>
      <c r="C33" s="278"/>
      <c r="D33" s="279"/>
      <c r="E33" s="279"/>
      <c r="F33" s="280"/>
      <c r="G33" s="280"/>
      <c r="H33" s="281"/>
      <c r="I33" s="281"/>
      <c r="J33" s="282"/>
      <c r="K33" s="321"/>
      <c r="L33" s="278"/>
      <c r="M33" s="279"/>
      <c r="N33" s="279"/>
      <c r="O33" s="280"/>
      <c r="P33" s="280"/>
      <c r="Q33" s="281"/>
      <c r="R33" s="281"/>
    </row>
    <row r="34" spans="1:18" ht="12.75" hidden="1">
      <c r="A34" s="312">
        <v>8</v>
      </c>
      <c r="B34" s="318">
        <v>15</v>
      </c>
      <c r="C34" s="276" t="str">
        <f>VLOOKUP(B34,'пр.взв.'!B3:G98,2,FALSE)</f>
        <v>ФАЙЗРАХМАНОВ Илья Рамилевич</v>
      </c>
      <c r="D34" s="273" t="str">
        <f>VLOOKUP(B34,'пр.взв.'!B35:G98,3,FALSE)</f>
        <v>19.01.94  кмс</v>
      </c>
      <c r="E34" s="273" t="str">
        <f>VLOOKUP(B34,'пр.взв.'!B35:G98,4,FALSE)</f>
        <v>ПФО</v>
      </c>
      <c r="F34" s="265"/>
      <c r="G34" s="268"/>
      <c r="H34" s="244"/>
      <c r="I34" s="264"/>
      <c r="J34" s="284">
        <v>16</v>
      </c>
      <c r="K34" s="318">
        <v>16</v>
      </c>
      <c r="L34" s="276" t="str">
        <f>VLOOKUP(K34,'пр.взв.'!B3:G98,2,FALSE)</f>
        <v>ЧЕНЦОВ Денис Алексеевич</v>
      </c>
      <c r="M34" s="273" t="str">
        <f>VLOOKUP(K34,'пр.взв.'!B3:G98,3,FALSE)</f>
        <v>05.04.93 кмс</v>
      </c>
      <c r="N34" s="273" t="str">
        <f>VLOOKUP(K34,'пр.взв.'!B3:G98,4,FALSE)</f>
        <v>СФО</v>
      </c>
      <c r="O34" s="265"/>
      <c r="P34" s="268"/>
      <c r="Q34" s="244"/>
      <c r="R34" s="264"/>
    </row>
    <row r="35" spans="1:18" ht="12.75" hidden="1">
      <c r="A35" s="313"/>
      <c r="B35" s="319"/>
      <c r="C35" s="263"/>
      <c r="D35" s="265"/>
      <c r="E35" s="265"/>
      <c r="F35" s="265"/>
      <c r="G35" s="265"/>
      <c r="H35" s="244"/>
      <c r="I35" s="255"/>
      <c r="J35" s="270"/>
      <c r="K35" s="319"/>
      <c r="L35" s="263"/>
      <c r="M35" s="265"/>
      <c r="N35" s="265"/>
      <c r="O35" s="265"/>
      <c r="P35" s="265"/>
      <c r="Q35" s="244"/>
      <c r="R35" s="255"/>
    </row>
    <row r="36" spans="1:18" ht="12.75" hidden="1">
      <c r="A36" s="313"/>
      <c r="B36" s="320">
        <v>31</v>
      </c>
      <c r="C36" s="262" t="e">
        <f>VLOOKUP(B36,'пр.взв.'!B3:G100,2,FALSE)</f>
        <v>#N/A</v>
      </c>
      <c r="D36" s="264" t="e">
        <f>VLOOKUP(B36,'пр.взв.'!B37:G100,3,FALSE)</f>
        <v>#N/A</v>
      </c>
      <c r="E36" s="264" t="e">
        <f>VLOOKUP(B36,'пр.взв.'!B37:G100,4,FALSE)</f>
        <v>#N/A</v>
      </c>
      <c r="F36" s="266"/>
      <c r="G36" s="266"/>
      <c r="H36" s="241"/>
      <c r="I36" s="241"/>
      <c r="J36" s="270"/>
      <c r="K36" s="320">
        <v>32</v>
      </c>
      <c r="L36" s="262" t="e">
        <f>VLOOKUP(K36,'пр.взв.'!B3:G100,2,FALSE)</f>
        <v>#N/A</v>
      </c>
      <c r="M36" s="264" t="e">
        <f>VLOOKUP(K36,'пр.взв.'!B3:G100,3,FALSE)</f>
        <v>#N/A</v>
      </c>
      <c r="N36" s="264" t="e">
        <f>VLOOKUP(K36,'пр.взв.'!B3:G100,4,FALSE)</f>
        <v>#N/A</v>
      </c>
      <c r="O36" s="266"/>
      <c r="P36" s="266"/>
      <c r="Q36" s="241"/>
      <c r="R36" s="241"/>
    </row>
    <row r="37" spans="1:18" ht="12.75" hidden="1">
      <c r="A37" s="314"/>
      <c r="B37" s="319"/>
      <c r="C37" s="263"/>
      <c r="D37" s="265"/>
      <c r="E37" s="265"/>
      <c r="F37" s="267"/>
      <c r="G37" s="267"/>
      <c r="H37" s="242"/>
      <c r="I37" s="242"/>
      <c r="J37" s="271"/>
      <c r="K37" s="319"/>
      <c r="L37" s="263"/>
      <c r="M37" s="265"/>
      <c r="N37" s="265"/>
      <c r="O37" s="267"/>
      <c r="P37" s="267"/>
      <c r="Q37" s="242"/>
      <c r="R37" s="242"/>
    </row>
    <row r="38" ht="12.75" hidden="1"/>
    <row r="39" spans="2:18" ht="16.5" hidden="1" thickBot="1">
      <c r="B39" s="83" t="s">
        <v>48</v>
      </c>
      <c r="C39" s="85" t="s">
        <v>56</v>
      </c>
      <c r="D39" s="84" t="s">
        <v>53</v>
      </c>
      <c r="E39" s="85"/>
      <c r="F39" s="83" t="str">
        <f>'пр.взв.'!D4</f>
        <v>в.к. св100 кг.</v>
      </c>
      <c r="G39" s="85"/>
      <c r="H39" s="85"/>
      <c r="I39" s="85"/>
      <c r="J39" s="85"/>
      <c r="K39" s="83" t="s">
        <v>1</v>
      </c>
      <c r="L39" s="85" t="s">
        <v>56</v>
      </c>
      <c r="M39" s="84" t="s">
        <v>53</v>
      </c>
      <c r="N39" s="85"/>
      <c r="O39" s="83" t="str">
        <f>F39</f>
        <v>в.к. св100 кг.</v>
      </c>
      <c r="P39" s="85"/>
      <c r="Q39" s="85"/>
      <c r="R39" s="85"/>
    </row>
    <row r="40" spans="1:18" ht="12.75" customHeight="1" hidden="1">
      <c r="A40" s="298" t="s">
        <v>57</v>
      </c>
      <c r="B40" s="300" t="s">
        <v>5</v>
      </c>
      <c r="C40" s="294" t="s">
        <v>6</v>
      </c>
      <c r="D40" s="294" t="s">
        <v>15</v>
      </c>
      <c r="E40" s="294" t="s">
        <v>16</v>
      </c>
      <c r="F40" s="294" t="s">
        <v>17</v>
      </c>
      <c r="G40" s="296" t="s">
        <v>58</v>
      </c>
      <c r="H40" s="290" t="s">
        <v>59</v>
      </c>
      <c r="I40" s="292" t="s">
        <v>19</v>
      </c>
      <c r="J40" s="298" t="s">
        <v>57</v>
      </c>
      <c r="K40" s="300" t="s">
        <v>5</v>
      </c>
      <c r="L40" s="294" t="s">
        <v>6</v>
      </c>
      <c r="M40" s="294" t="s">
        <v>15</v>
      </c>
      <c r="N40" s="294" t="s">
        <v>16</v>
      </c>
      <c r="O40" s="294" t="s">
        <v>17</v>
      </c>
      <c r="P40" s="296" t="s">
        <v>58</v>
      </c>
      <c r="Q40" s="290" t="s">
        <v>59</v>
      </c>
      <c r="R40" s="292" t="s">
        <v>19</v>
      </c>
    </row>
    <row r="41" spans="1:18" ht="13.5" customHeight="1" hidden="1" thickBot="1">
      <c r="A41" s="299"/>
      <c r="B41" s="317" t="s">
        <v>51</v>
      </c>
      <c r="C41" s="295"/>
      <c r="D41" s="295"/>
      <c r="E41" s="295"/>
      <c r="F41" s="295"/>
      <c r="G41" s="297"/>
      <c r="H41" s="291"/>
      <c r="I41" s="293" t="s">
        <v>52</v>
      </c>
      <c r="J41" s="299"/>
      <c r="K41" s="317" t="s">
        <v>51</v>
      </c>
      <c r="L41" s="295"/>
      <c r="M41" s="295"/>
      <c r="N41" s="295"/>
      <c r="O41" s="295"/>
      <c r="P41" s="297"/>
      <c r="Q41" s="291"/>
      <c r="R41" s="293" t="s">
        <v>52</v>
      </c>
    </row>
    <row r="42" spans="1:18" ht="12.75" hidden="1">
      <c r="A42" s="312">
        <v>1</v>
      </c>
      <c r="B42" s="311">
        <f>'пр.хода'!E8</f>
        <v>1</v>
      </c>
      <c r="C42" s="276" t="str">
        <f>VLOOKUP(B42,'пр.взв.'!B4:G106,2,FALSE)</f>
        <v>АРАКЕЛЯН Геворг Максимович</v>
      </c>
      <c r="D42" s="273" t="str">
        <f>VLOOKUP(B42,'пр.взв.'!B4:G106,3,FALSE)</f>
        <v>12.01.93 мс</v>
      </c>
      <c r="E42" s="273" t="str">
        <f>VLOOKUP(B42,'пр.взв.'!B3:G106,4,FALSE)</f>
        <v>ЦФО</v>
      </c>
      <c r="F42" s="267"/>
      <c r="G42" s="274"/>
      <c r="H42" s="252"/>
      <c r="I42" s="242"/>
      <c r="J42" s="284">
        <v>5</v>
      </c>
      <c r="K42" s="311">
        <f>'пр.хода'!T8</f>
        <v>18</v>
      </c>
      <c r="L42" s="276" t="str">
        <f>VLOOKUP(K42,'пр.взв.'!B4:G106,2,FALSE)</f>
        <v>ГАЗАРЯН Максим Артемович</v>
      </c>
      <c r="M42" s="273" t="str">
        <f>VLOOKUP(K42,'пр.взв.'!B4:G106,3,FALSE)</f>
        <v>25.03.94  кмс</v>
      </c>
      <c r="N42" s="273" t="str">
        <f>VLOOKUP(K42,'пр.взв.'!B4:G106,4,FALSE)</f>
        <v>ЦФО</v>
      </c>
      <c r="O42" s="267"/>
      <c r="P42" s="274"/>
      <c r="Q42" s="252"/>
      <c r="R42" s="242"/>
    </row>
    <row r="43" spans="1:18" ht="12.75" hidden="1">
      <c r="A43" s="313"/>
      <c r="B43" s="310"/>
      <c r="C43" s="263"/>
      <c r="D43" s="265"/>
      <c r="E43" s="265"/>
      <c r="F43" s="265"/>
      <c r="G43" s="265"/>
      <c r="H43" s="244"/>
      <c r="I43" s="255"/>
      <c r="J43" s="270"/>
      <c r="K43" s="310"/>
      <c r="L43" s="263"/>
      <c r="M43" s="265"/>
      <c r="N43" s="265"/>
      <c r="O43" s="265"/>
      <c r="P43" s="265"/>
      <c r="Q43" s="244"/>
      <c r="R43" s="255"/>
    </row>
    <row r="44" spans="1:18" ht="12.75" hidden="1">
      <c r="A44" s="313"/>
      <c r="B44" s="309">
        <f>'пр.хода'!E12</f>
        <v>9</v>
      </c>
      <c r="C44" s="262" t="str">
        <f>VLOOKUP(B44,'пр.взв.'!B4:G108,2,FALSE)</f>
        <v>ОВЧАРЕНКО Максим Олегович</v>
      </c>
      <c r="D44" s="264" t="str">
        <f>VLOOKUP(B44,'пр.взв.'!B3:G108,3,FALSE)</f>
        <v>06.06.95 кмс</v>
      </c>
      <c r="E44" s="264" t="str">
        <f>VLOOKUP(B44,'пр.взв.'!B3:G108,4,FALSE)</f>
        <v>ЮФО</v>
      </c>
      <c r="F44" s="266"/>
      <c r="G44" s="266"/>
      <c r="H44" s="241"/>
      <c r="I44" s="241"/>
      <c r="J44" s="270"/>
      <c r="K44" s="309">
        <f>'пр.хода'!T12</f>
        <v>10</v>
      </c>
      <c r="L44" s="262" t="str">
        <f>VLOOKUP(K44,'пр.взв.'!B3:G108,2,FALSE)</f>
        <v>СМЕРЕКА Эдгардт Иосифович</v>
      </c>
      <c r="M44" s="264" t="str">
        <f>VLOOKUP(K44,'пр.взв.'!B3:G108,3,FALSE)</f>
        <v>24.08.93 кмс</v>
      </c>
      <c r="N44" s="264" t="str">
        <f>VLOOKUP(K44,'пр.взв.'!B3:G108,4,FALSE)</f>
        <v>Мос</v>
      </c>
      <c r="O44" s="266"/>
      <c r="P44" s="266"/>
      <c r="Q44" s="241"/>
      <c r="R44" s="241"/>
    </row>
    <row r="45" spans="1:18" ht="13.5" hidden="1" thickBot="1">
      <c r="A45" s="316"/>
      <c r="B45" s="315"/>
      <c r="C45" s="278"/>
      <c r="D45" s="279"/>
      <c r="E45" s="279"/>
      <c r="F45" s="280"/>
      <c r="G45" s="280"/>
      <c r="H45" s="281"/>
      <c r="I45" s="281"/>
      <c r="J45" s="282"/>
      <c r="K45" s="315"/>
      <c r="L45" s="278"/>
      <c r="M45" s="279"/>
      <c r="N45" s="279"/>
      <c r="O45" s="280"/>
      <c r="P45" s="280"/>
      <c r="Q45" s="281"/>
      <c r="R45" s="281"/>
    </row>
    <row r="46" spans="1:18" ht="12.75" hidden="1">
      <c r="A46" s="312">
        <v>2</v>
      </c>
      <c r="B46" s="311">
        <f>'пр.хода'!E16</f>
        <v>21</v>
      </c>
      <c r="C46" s="285" t="str">
        <f>VLOOKUP(B46,'пр.взв.'!B3:G110,2,FALSE)</f>
        <v>НАРСКИЙ Денис Андреевич</v>
      </c>
      <c r="D46" s="283" t="str">
        <f>VLOOKUP(B46,'пр.взв.'!B3:G110,3,FALSE)</f>
        <v>25.05.93 кмс</v>
      </c>
      <c r="E46" s="283" t="str">
        <f>VLOOKUP(B46,'пр.взв.'!B4:G110,4,FALSE)</f>
        <v>ЦФО</v>
      </c>
      <c r="F46" s="288"/>
      <c r="G46" s="289"/>
      <c r="H46" s="286"/>
      <c r="I46" s="283"/>
      <c r="J46" s="284">
        <v>6</v>
      </c>
      <c r="K46" s="311">
        <f>'пр.хода'!T16</f>
        <v>6</v>
      </c>
      <c r="L46" s="285" t="str">
        <f>VLOOKUP(K46,'пр.взв.'!B3:G110,2,FALSE)</f>
        <v>ОМЕЛЬЧЕНКО Павел Игоревич</v>
      </c>
      <c r="M46" s="283" t="str">
        <f>VLOOKUP(K46,'пр.взв.'!B3:G110,3,FALSE)</f>
        <v>06.04.94 кмс</v>
      </c>
      <c r="N46" s="283" t="str">
        <f>VLOOKUP(K46,'пр.взв.'!B3:G110,4,FALSE)</f>
        <v>ДВФО</v>
      </c>
      <c r="O46" s="288"/>
      <c r="P46" s="289"/>
      <c r="Q46" s="286"/>
      <c r="R46" s="283"/>
    </row>
    <row r="47" spans="1:18" ht="12.75" hidden="1">
      <c r="A47" s="313"/>
      <c r="B47" s="310"/>
      <c r="C47" s="263"/>
      <c r="D47" s="265"/>
      <c r="E47" s="265"/>
      <c r="F47" s="265"/>
      <c r="G47" s="265"/>
      <c r="H47" s="244"/>
      <c r="I47" s="255"/>
      <c r="J47" s="270"/>
      <c r="K47" s="310"/>
      <c r="L47" s="263"/>
      <c r="M47" s="265"/>
      <c r="N47" s="265"/>
      <c r="O47" s="265"/>
      <c r="P47" s="265"/>
      <c r="Q47" s="244"/>
      <c r="R47" s="255"/>
    </row>
    <row r="48" spans="1:18" ht="12.75" hidden="1">
      <c r="A48" s="313"/>
      <c r="B48" s="309">
        <f>'пр.хода'!E20</f>
        <v>13</v>
      </c>
      <c r="C48" s="262" t="str">
        <f>VLOOKUP(B48,'пр.взв.'!B3:G112,2,FALSE)</f>
        <v>ДОВТУКАЕВ Сулим Магомедович</v>
      </c>
      <c r="D48" s="264" t="str">
        <f>VLOOKUP(B48,'пр.взв.'!B3:G112,3,FALSE)</f>
        <v>05.01.93 мс</v>
      </c>
      <c r="E48" s="264" t="str">
        <f>VLOOKUP(B48,'пр.взв.'!B4:G112,4,FALSE)</f>
        <v>СКФО</v>
      </c>
      <c r="F48" s="266"/>
      <c r="G48" s="266"/>
      <c r="H48" s="241"/>
      <c r="I48" s="241"/>
      <c r="J48" s="270"/>
      <c r="K48" s="309">
        <f>'пр.хода'!T20</f>
        <v>14</v>
      </c>
      <c r="L48" s="262" t="str">
        <f>VLOOKUP(K48,'пр.взв.'!B3:G112,2,FALSE)</f>
        <v>ПЕКШЕВ Владимир Викторович</v>
      </c>
      <c r="M48" s="264" t="str">
        <f>VLOOKUP(K48,'пр.взв.'!B3:G112,3,FALSE)</f>
        <v>25.01.93 кмс</v>
      </c>
      <c r="N48" s="264" t="str">
        <f>VLOOKUP(K48,'пр.взв.'!B3:G112,4,FALSE)</f>
        <v>УФО</v>
      </c>
      <c r="O48" s="266"/>
      <c r="P48" s="266"/>
      <c r="Q48" s="241"/>
      <c r="R48" s="241"/>
    </row>
    <row r="49" spans="1:18" ht="13.5" hidden="1" thickBot="1">
      <c r="A49" s="316"/>
      <c r="B49" s="315"/>
      <c r="C49" s="278"/>
      <c r="D49" s="279"/>
      <c r="E49" s="279"/>
      <c r="F49" s="280"/>
      <c r="G49" s="280"/>
      <c r="H49" s="281"/>
      <c r="I49" s="281"/>
      <c r="J49" s="282"/>
      <c r="K49" s="315"/>
      <c r="L49" s="278"/>
      <c r="M49" s="279"/>
      <c r="N49" s="279"/>
      <c r="O49" s="280"/>
      <c r="P49" s="280"/>
      <c r="Q49" s="281"/>
      <c r="R49" s="281"/>
    </row>
    <row r="50" spans="1:18" ht="12.75" hidden="1">
      <c r="A50" s="312">
        <v>3</v>
      </c>
      <c r="B50" s="311">
        <f>'пр.хода'!E24</f>
        <v>3</v>
      </c>
      <c r="C50" s="276" t="str">
        <f>VLOOKUP(B50,'пр.взв.'!B3:G114,2,FALSE)</f>
        <v>ДАВИЙ Алексей Владимирович</v>
      </c>
      <c r="D50" s="273" t="str">
        <f>VLOOKUP(B50,'пр.взв.'!B3:G114,3,FALSE)</f>
        <v>28.08.94 кмс</v>
      </c>
      <c r="E50" s="273" t="str">
        <f>VLOOKUP(B50,'пр.взв.'!B5:G114,4,FALSE)</f>
        <v>МОС</v>
      </c>
      <c r="F50" s="267"/>
      <c r="G50" s="274"/>
      <c r="H50" s="252"/>
      <c r="I50" s="242"/>
      <c r="J50" s="284">
        <v>7</v>
      </c>
      <c r="K50" s="311">
        <f>'пр.хода'!T24</f>
        <v>20</v>
      </c>
      <c r="L50" s="276" t="str">
        <f>VLOOKUP(K50,'пр.взв.'!B3:G114,2,FALSE)</f>
        <v>ЛУШКИН Алексей Андреевич</v>
      </c>
      <c r="M50" s="273" t="str">
        <f>VLOOKUP(K50,'пр.взв.'!B3:G114,3,FALSE)</f>
        <v>08.05.93 1р</v>
      </c>
      <c r="N50" s="273" t="str">
        <f>VLOOKUP(K50,'пр.взв.'!B3:G114,4,FALSE)</f>
        <v>УФО</v>
      </c>
      <c r="O50" s="267"/>
      <c r="P50" s="274"/>
      <c r="Q50" s="252"/>
      <c r="R50" s="242"/>
    </row>
    <row r="51" spans="1:18" ht="12.75" hidden="1">
      <c r="A51" s="313"/>
      <c r="B51" s="310"/>
      <c r="C51" s="263"/>
      <c r="D51" s="265"/>
      <c r="E51" s="265"/>
      <c r="F51" s="265"/>
      <c r="G51" s="265"/>
      <c r="H51" s="244"/>
      <c r="I51" s="255"/>
      <c r="J51" s="270"/>
      <c r="K51" s="310"/>
      <c r="L51" s="263"/>
      <c r="M51" s="265"/>
      <c r="N51" s="265"/>
      <c r="O51" s="265"/>
      <c r="P51" s="265"/>
      <c r="Q51" s="244"/>
      <c r="R51" s="255"/>
    </row>
    <row r="52" spans="1:18" ht="12.75" hidden="1">
      <c r="A52" s="313"/>
      <c r="B52" s="309">
        <f>'пр.хода'!E28</f>
        <v>11</v>
      </c>
      <c r="C52" s="262" t="str">
        <f>VLOOKUP(B52,'пр.взв.'!B3:G116,2,FALSE)</f>
        <v>ПЕТРИЧЕНКО Илья Анатольевич</v>
      </c>
      <c r="D52" s="264" t="str">
        <f>VLOOKUP(B52,'пр.взв.'!B3:G116,3,FALSE)</f>
        <v>13.07.93 кмс</v>
      </c>
      <c r="E52" s="264" t="str">
        <f>VLOOKUP(B52,'пр.взв.'!B5:G116,4,FALSE)</f>
        <v>ЮФО</v>
      </c>
      <c r="F52" s="266"/>
      <c r="G52" s="266"/>
      <c r="H52" s="241"/>
      <c r="I52" s="241"/>
      <c r="J52" s="270"/>
      <c r="K52" s="309">
        <f>'пр.хода'!T28</f>
        <v>12</v>
      </c>
      <c r="L52" s="262" t="str">
        <f>VLOOKUP(K52,'пр.взв.'!B3:G116,2,FALSE)</f>
        <v>ХАСАНОВ Заур Муратович</v>
      </c>
      <c r="M52" s="264" t="str">
        <f>VLOOKUP(K52,'пр.взв.'!B3:G116,3,FALSE)</f>
        <v>21.11.93 кмс</v>
      </c>
      <c r="N52" s="264" t="str">
        <f>VLOOKUP(K52,'пр.взв.'!B3:G116,4,FALSE)</f>
        <v>ЮФО</v>
      </c>
      <c r="O52" s="266"/>
      <c r="P52" s="266"/>
      <c r="Q52" s="241"/>
      <c r="R52" s="241"/>
    </row>
    <row r="53" spans="1:18" ht="13.5" hidden="1" thickBot="1">
      <c r="A53" s="316"/>
      <c r="B53" s="315"/>
      <c r="C53" s="278"/>
      <c r="D53" s="279"/>
      <c r="E53" s="279"/>
      <c r="F53" s="280"/>
      <c r="G53" s="280"/>
      <c r="H53" s="281"/>
      <c r="I53" s="281"/>
      <c r="J53" s="282"/>
      <c r="K53" s="315"/>
      <c r="L53" s="278"/>
      <c r="M53" s="279"/>
      <c r="N53" s="279"/>
      <c r="O53" s="280"/>
      <c r="P53" s="280"/>
      <c r="Q53" s="281"/>
      <c r="R53" s="281"/>
    </row>
    <row r="54" spans="1:18" ht="12.75" hidden="1">
      <c r="A54" s="312">
        <v>4</v>
      </c>
      <c r="B54" s="311">
        <f>'пр.хода'!E32</f>
        <v>7</v>
      </c>
      <c r="C54" s="285" t="str">
        <f>VLOOKUP(B54,'пр.взв.'!B3:G118,2,FALSE)</f>
        <v>ХРЫЧЁВ Артём Сергеевич</v>
      </c>
      <c r="D54" s="283" t="str">
        <f>VLOOKUP(B54,'пр.взв.'!B3:G118,3,FALSE)</f>
        <v>27.09.95  кмс</v>
      </c>
      <c r="E54" s="283" t="str">
        <f>VLOOKUP(B54,'пр.взв.'!B5:G118,4,FALSE)</f>
        <v>ЦФО</v>
      </c>
      <c r="F54" s="265"/>
      <c r="G54" s="268"/>
      <c r="H54" s="244"/>
      <c r="I54" s="264"/>
      <c r="J54" s="284">
        <v>8</v>
      </c>
      <c r="K54" s="311">
        <f>'пр.хода'!T32</f>
        <v>8</v>
      </c>
      <c r="L54" s="285" t="str">
        <f>VLOOKUP(K54,'пр.взв.'!B3:G118,2,FALSE)</f>
        <v>ИВАНОВ Степан Викторович</v>
      </c>
      <c r="M54" s="283" t="str">
        <f>VLOOKUP(K54,'пр.взв.'!B3:G118,3,FALSE)</f>
        <v>09.05.94 1р</v>
      </c>
      <c r="N54" s="283" t="str">
        <f>VLOOKUP(K54,'пр.взв.'!B3:G118,4,FALSE)</f>
        <v>ПФО</v>
      </c>
      <c r="O54" s="265"/>
      <c r="P54" s="268"/>
      <c r="Q54" s="244"/>
      <c r="R54" s="264"/>
    </row>
    <row r="55" spans="1:18" ht="12.75" hidden="1">
      <c r="A55" s="313"/>
      <c r="B55" s="310"/>
      <c r="C55" s="263"/>
      <c r="D55" s="265"/>
      <c r="E55" s="265"/>
      <c r="F55" s="265"/>
      <c r="G55" s="265"/>
      <c r="H55" s="244"/>
      <c r="I55" s="255"/>
      <c r="J55" s="270"/>
      <c r="K55" s="310"/>
      <c r="L55" s="263"/>
      <c r="M55" s="265"/>
      <c r="N55" s="265"/>
      <c r="O55" s="265"/>
      <c r="P55" s="265"/>
      <c r="Q55" s="244"/>
      <c r="R55" s="255"/>
    </row>
    <row r="56" spans="1:18" ht="12.75" hidden="1">
      <c r="A56" s="313"/>
      <c r="B56" s="309">
        <f>'пр.хода'!E36</f>
        <v>15</v>
      </c>
      <c r="C56" s="262" t="str">
        <f>VLOOKUP(B56,'пр.взв.'!B3:G120,2,FALSE)</f>
        <v>ФАЙЗРАХМАНОВ Илья Рамилевич</v>
      </c>
      <c r="D56" s="264" t="str">
        <f>VLOOKUP(B56,'пр.взв.'!B3:G120,3,FALSE)</f>
        <v>19.01.94  кмс</v>
      </c>
      <c r="E56" s="264" t="str">
        <f>VLOOKUP(B56,'пр.взв.'!B5:G120,4,FALSE)</f>
        <v>ПФО</v>
      </c>
      <c r="F56" s="266"/>
      <c r="G56" s="266"/>
      <c r="H56" s="241"/>
      <c r="I56" s="241"/>
      <c r="J56" s="270"/>
      <c r="K56" s="309">
        <f>'пр.хода'!T36</f>
        <v>16</v>
      </c>
      <c r="L56" s="262" t="str">
        <f>VLOOKUP(K56,'пр.взв.'!B3:G120,2,FALSE)</f>
        <v>ЧЕНЦОВ Денис Алексеевич</v>
      </c>
      <c r="M56" s="264" t="str">
        <f>VLOOKUP(K56,'пр.взв.'!B3:G120,3,FALSE)</f>
        <v>05.04.93 кмс</v>
      </c>
      <c r="N56" s="264" t="str">
        <f>VLOOKUP(K56,'пр.взв.'!B3:G120,4,FALSE)</f>
        <v>СФО</v>
      </c>
      <c r="O56" s="266"/>
      <c r="P56" s="266"/>
      <c r="Q56" s="241"/>
      <c r="R56" s="241"/>
    </row>
    <row r="57" spans="1:18" ht="12.75" hidden="1">
      <c r="A57" s="314"/>
      <c r="B57" s="310"/>
      <c r="C57" s="263"/>
      <c r="D57" s="265"/>
      <c r="E57" s="265"/>
      <c r="F57" s="267"/>
      <c r="G57" s="267"/>
      <c r="H57" s="242"/>
      <c r="I57" s="242"/>
      <c r="J57" s="271"/>
      <c r="K57" s="310"/>
      <c r="L57" s="263"/>
      <c r="M57" s="265"/>
      <c r="N57" s="265"/>
      <c r="O57" s="267"/>
      <c r="P57" s="267"/>
      <c r="Q57" s="242"/>
      <c r="R57" s="242"/>
    </row>
    <row r="59" spans="2:18" ht="16.5" hidden="1" thickBot="1">
      <c r="B59" s="83" t="s">
        <v>48</v>
      </c>
      <c r="C59" s="85" t="s">
        <v>56</v>
      </c>
      <c r="D59" s="84" t="s">
        <v>54</v>
      </c>
      <c r="E59" s="85"/>
      <c r="F59" s="83" t="str">
        <f>F71</f>
        <v>в.к. св100 кг.</v>
      </c>
      <c r="G59" s="85"/>
      <c r="H59" s="85"/>
      <c r="I59" s="85"/>
      <c r="J59" s="85"/>
      <c r="K59" s="83" t="s">
        <v>50</v>
      </c>
      <c r="L59" s="85" t="s">
        <v>56</v>
      </c>
      <c r="M59" s="84" t="s">
        <v>54</v>
      </c>
      <c r="N59" s="85"/>
      <c r="O59" s="83" t="str">
        <f>O71</f>
        <v>в.к. св100 кг.</v>
      </c>
      <c r="P59" s="85"/>
      <c r="Q59" s="85"/>
      <c r="R59" s="85"/>
    </row>
    <row r="60" spans="1:18" ht="12.75" customHeight="1" hidden="1">
      <c r="A60" s="298" t="s">
        <v>57</v>
      </c>
      <c r="B60" s="300" t="s">
        <v>5</v>
      </c>
      <c r="C60" s="294" t="s">
        <v>6</v>
      </c>
      <c r="D60" s="294" t="s">
        <v>15</v>
      </c>
      <c r="E60" s="294" t="s">
        <v>16</v>
      </c>
      <c r="F60" s="294" t="s">
        <v>17</v>
      </c>
      <c r="G60" s="296" t="s">
        <v>58</v>
      </c>
      <c r="H60" s="290" t="s">
        <v>59</v>
      </c>
      <c r="I60" s="292" t="s">
        <v>19</v>
      </c>
      <c r="J60" s="298" t="s">
        <v>57</v>
      </c>
      <c r="K60" s="300" t="s">
        <v>5</v>
      </c>
      <c r="L60" s="294" t="s">
        <v>6</v>
      </c>
      <c r="M60" s="294" t="s">
        <v>15</v>
      </c>
      <c r="N60" s="294" t="s">
        <v>16</v>
      </c>
      <c r="O60" s="294" t="s">
        <v>17</v>
      </c>
      <c r="P60" s="296" t="s">
        <v>58</v>
      </c>
      <c r="Q60" s="290" t="s">
        <v>59</v>
      </c>
      <c r="R60" s="292" t="s">
        <v>19</v>
      </c>
    </row>
    <row r="61" spans="1:18" ht="13.5" customHeight="1" hidden="1" thickBot="1">
      <c r="A61" s="299"/>
      <c r="B61" s="301" t="s">
        <v>51</v>
      </c>
      <c r="C61" s="295"/>
      <c r="D61" s="295"/>
      <c r="E61" s="295"/>
      <c r="F61" s="295"/>
      <c r="G61" s="297"/>
      <c r="H61" s="291"/>
      <c r="I61" s="293" t="s">
        <v>52</v>
      </c>
      <c r="J61" s="299"/>
      <c r="K61" s="301" t="s">
        <v>51</v>
      </c>
      <c r="L61" s="295"/>
      <c r="M61" s="295"/>
      <c r="N61" s="295"/>
      <c r="O61" s="295"/>
      <c r="P61" s="297"/>
      <c r="Q61" s="291"/>
      <c r="R61" s="293" t="s">
        <v>52</v>
      </c>
    </row>
    <row r="62" spans="1:18" ht="12.75" hidden="1">
      <c r="A62" s="312">
        <v>1</v>
      </c>
      <c r="B62" s="311">
        <f>'пр.хода'!G10</f>
        <v>1</v>
      </c>
      <c r="C62" s="276" t="str">
        <f>VLOOKUP(B62,'пр.взв.'!B6:G126,2,FALSE)</f>
        <v>АРАКЕЛЯН Геворг Максимович</v>
      </c>
      <c r="D62" s="273" t="str">
        <f>VLOOKUP(B62,'пр.взв.'!B6:G126,3,FALSE)</f>
        <v>12.01.93 мс</v>
      </c>
      <c r="E62" s="273" t="str">
        <f>VLOOKUP(B62,'пр.взв.'!B6:G126,4,FALSE)</f>
        <v>ЦФО</v>
      </c>
      <c r="F62" s="288"/>
      <c r="G62" s="289"/>
      <c r="H62" s="286"/>
      <c r="I62" s="287"/>
      <c r="J62" s="284">
        <v>3</v>
      </c>
      <c r="K62" s="311">
        <f>'пр.хода'!R10</f>
        <v>10</v>
      </c>
      <c r="L62" s="276" t="str">
        <f>VLOOKUP(K62,'пр.взв.'!B6:G126,2,FALSE)</f>
        <v>СМЕРЕКА Эдгардт Иосифович</v>
      </c>
      <c r="M62" s="273" t="str">
        <f>VLOOKUP(K62,'пр.взв.'!B6:G126,3,FALSE)</f>
        <v>24.08.93 кмс</v>
      </c>
      <c r="N62" s="273" t="str">
        <f>VLOOKUP(K62,'пр.взв.'!B6:G126,4,FALSE)</f>
        <v>Мос</v>
      </c>
      <c r="O62" s="288"/>
      <c r="P62" s="289"/>
      <c r="Q62" s="286"/>
      <c r="R62" s="287"/>
    </row>
    <row r="63" spans="1:18" ht="12.75" hidden="1">
      <c r="A63" s="313"/>
      <c r="B63" s="310"/>
      <c r="C63" s="263"/>
      <c r="D63" s="265"/>
      <c r="E63" s="265"/>
      <c r="F63" s="265"/>
      <c r="G63" s="265"/>
      <c r="H63" s="244"/>
      <c r="I63" s="255"/>
      <c r="J63" s="270"/>
      <c r="K63" s="310"/>
      <c r="L63" s="263"/>
      <c r="M63" s="265"/>
      <c r="N63" s="265"/>
      <c r="O63" s="265"/>
      <c r="P63" s="265"/>
      <c r="Q63" s="244"/>
      <c r="R63" s="255"/>
    </row>
    <row r="64" spans="1:18" ht="12.75" hidden="1">
      <c r="A64" s="313"/>
      <c r="B64" s="309">
        <f>'пр.хода'!G18</f>
        <v>21</v>
      </c>
      <c r="C64" s="262" t="str">
        <f>VLOOKUP(B64,'пр.взв.'!B6:G128,2,FALSE)</f>
        <v>НАРСКИЙ Денис Андреевич</v>
      </c>
      <c r="D64" s="264" t="str">
        <f>VLOOKUP(B64,'пр.взв.'!B5:G128,3,FALSE)</f>
        <v>25.05.93 кмс</v>
      </c>
      <c r="E64" s="264" t="str">
        <f>VLOOKUP(B64,'пр.взв.'!B5:G128,4,FALSE)</f>
        <v>ЦФО</v>
      </c>
      <c r="F64" s="266"/>
      <c r="G64" s="266"/>
      <c r="H64" s="241"/>
      <c r="I64" s="241"/>
      <c r="J64" s="270"/>
      <c r="K64" s="309">
        <f>'пр.хода'!R18</f>
        <v>14</v>
      </c>
      <c r="L64" s="262" t="str">
        <f>VLOOKUP(K64,'пр.взв.'!B5:G128,2,FALSE)</f>
        <v>ПЕКШЕВ Владимир Викторович</v>
      </c>
      <c r="M64" s="264" t="str">
        <f>VLOOKUP(K64,'пр.взв.'!B5:G128,3,FALSE)</f>
        <v>25.01.93 кмс</v>
      </c>
      <c r="N64" s="264" t="str">
        <f>VLOOKUP(K64,'пр.взв.'!B5:G128,4,FALSE)</f>
        <v>УФО</v>
      </c>
      <c r="O64" s="266"/>
      <c r="P64" s="266"/>
      <c r="Q64" s="241"/>
      <c r="R64" s="241"/>
    </row>
    <row r="65" spans="1:18" ht="13.5" hidden="1" thickBot="1">
      <c r="A65" s="316"/>
      <c r="B65" s="315"/>
      <c r="C65" s="278"/>
      <c r="D65" s="279"/>
      <c r="E65" s="279"/>
      <c r="F65" s="280"/>
      <c r="G65" s="280"/>
      <c r="H65" s="281"/>
      <c r="I65" s="281"/>
      <c r="J65" s="282"/>
      <c r="K65" s="315"/>
      <c r="L65" s="278"/>
      <c r="M65" s="279"/>
      <c r="N65" s="279"/>
      <c r="O65" s="280"/>
      <c r="P65" s="280"/>
      <c r="Q65" s="281"/>
      <c r="R65" s="281"/>
    </row>
    <row r="66" spans="1:18" ht="12.75" hidden="1">
      <c r="A66" s="312">
        <v>2</v>
      </c>
      <c r="B66" s="311">
        <f>'пр.хода'!G26</f>
        <v>3</v>
      </c>
      <c r="C66" s="285" t="str">
        <f>VLOOKUP(B66,'пр.взв.'!B5:G130,2,FALSE)</f>
        <v>ДАВИЙ Алексей Владимирович</v>
      </c>
      <c r="D66" s="283" t="str">
        <f>VLOOKUP(B66,'пр.взв.'!B5:G130,3,FALSE)</f>
        <v>28.08.94 кмс</v>
      </c>
      <c r="E66" s="283" t="str">
        <f>VLOOKUP(B66,'пр.взв.'!B6:G130,4,FALSE)</f>
        <v>МОС</v>
      </c>
      <c r="F66" s="288"/>
      <c r="G66" s="289"/>
      <c r="H66" s="286"/>
      <c r="I66" s="283"/>
      <c r="J66" s="284">
        <v>4</v>
      </c>
      <c r="K66" s="311">
        <f>'пр.хода'!R26</f>
        <v>12</v>
      </c>
      <c r="L66" s="285" t="str">
        <f>VLOOKUP(K66,'пр.взв.'!B5:G130,2,FALSE)</f>
        <v>ХАСАНОВ Заур Муратович</v>
      </c>
      <c r="M66" s="283" t="str">
        <f>VLOOKUP(K66,'пр.взв.'!B5:G130,3,FALSE)</f>
        <v>21.11.93 кмс</v>
      </c>
      <c r="N66" s="283" t="str">
        <f>VLOOKUP(K66,'пр.взв.'!B5:G130,4,FALSE)</f>
        <v>ЮФО</v>
      </c>
      <c r="O66" s="288"/>
      <c r="P66" s="289"/>
      <c r="Q66" s="286"/>
      <c r="R66" s="283"/>
    </row>
    <row r="67" spans="1:18" ht="12.75" hidden="1">
      <c r="A67" s="313"/>
      <c r="B67" s="310"/>
      <c r="C67" s="263"/>
      <c r="D67" s="265"/>
      <c r="E67" s="265"/>
      <c r="F67" s="265"/>
      <c r="G67" s="265"/>
      <c r="H67" s="244"/>
      <c r="I67" s="255"/>
      <c r="J67" s="270"/>
      <c r="K67" s="310"/>
      <c r="L67" s="263"/>
      <c r="M67" s="265"/>
      <c r="N67" s="265"/>
      <c r="O67" s="265"/>
      <c r="P67" s="265"/>
      <c r="Q67" s="244"/>
      <c r="R67" s="255"/>
    </row>
    <row r="68" spans="1:18" ht="12.75" hidden="1">
      <c r="A68" s="313"/>
      <c r="B68" s="309">
        <f>'пр.хода'!G34</f>
        <v>15</v>
      </c>
      <c r="C68" s="262" t="str">
        <f>VLOOKUP(B68,'пр.взв.'!B5:G132,2,FALSE)</f>
        <v>ФАЙЗРАХМАНОВ Илья Рамилевич</v>
      </c>
      <c r="D68" s="264" t="str">
        <f>VLOOKUP(B68,'пр.взв.'!B5:G132,3,FALSE)</f>
        <v>19.01.94  кмс</v>
      </c>
      <c r="E68" s="264" t="str">
        <f>VLOOKUP(B68,'пр.взв.'!B6:G132,4,FALSE)</f>
        <v>ПФО</v>
      </c>
      <c r="F68" s="266"/>
      <c r="G68" s="266"/>
      <c r="H68" s="241"/>
      <c r="I68" s="241"/>
      <c r="J68" s="270"/>
      <c r="K68" s="309">
        <f>'пр.хода'!R34</f>
        <v>8</v>
      </c>
      <c r="L68" s="262" t="str">
        <f>VLOOKUP(K68,'пр.взв.'!B5:G132,2,FALSE)</f>
        <v>ИВАНОВ Степан Викторович</v>
      </c>
      <c r="M68" s="264" t="str">
        <f>VLOOKUP(K68,'пр.взв.'!B5:G132,3,FALSE)</f>
        <v>09.05.94 1р</v>
      </c>
      <c r="N68" s="264" t="str">
        <f>VLOOKUP(K68,'пр.взв.'!B5:G132,4,FALSE)</f>
        <v>ПФО</v>
      </c>
      <c r="O68" s="266"/>
      <c r="P68" s="266"/>
      <c r="Q68" s="241"/>
      <c r="R68" s="241"/>
    </row>
    <row r="69" spans="1:18" ht="12.75" hidden="1">
      <c r="A69" s="314"/>
      <c r="B69" s="310"/>
      <c r="C69" s="263"/>
      <c r="D69" s="265"/>
      <c r="E69" s="265"/>
      <c r="F69" s="267"/>
      <c r="G69" s="267"/>
      <c r="H69" s="242"/>
      <c r="I69" s="242"/>
      <c r="J69" s="271"/>
      <c r="K69" s="310"/>
      <c r="L69" s="263"/>
      <c r="M69" s="265"/>
      <c r="N69" s="265"/>
      <c r="O69" s="267"/>
      <c r="P69" s="267"/>
      <c r="Q69" s="242"/>
      <c r="R69" s="242"/>
    </row>
    <row r="70" ht="12.75" hidden="1"/>
    <row r="71" spans="2:18" ht="16.5" hidden="1" thickBot="1">
      <c r="B71" s="83" t="s">
        <v>48</v>
      </c>
      <c r="C71" s="87" t="s">
        <v>60</v>
      </c>
      <c r="D71" s="87"/>
      <c r="E71" s="87"/>
      <c r="F71" s="88" t="str">
        <f>F80</f>
        <v>в.к. св100 кг.</v>
      </c>
      <c r="G71" s="87"/>
      <c r="H71" s="87"/>
      <c r="I71" s="87"/>
      <c r="J71" s="86"/>
      <c r="K71" s="83" t="s">
        <v>1</v>
      </c>
      <c r="L71" s="87" t="s">
        <v>60</v>
      </c>
      <c r="M71" s="87"/>
      <c r="N71" s="87"/>
      <c r="O71" s="83" t="str">
        <f>F71</f>
        <v>в.к. св100 кг.</v>
      </c>
      <c r="P71" s="87"/>
      <c r="Q71" s="87"/>
      <c r="R71" s="87"/>
    </row>
    <row r="72" spans="1:18" ht="12.75" customHeight="1" hidden="1">
      <c r="A72" s="298" t="s">
        <v>57</v>
      </c>
      <c r="B72" s="300" t="s">
        <v>5</v>
      </c>
      <c r="C72" s="294" t="s">
        <v>6</v>
      </c>
      <c r="D72" s="294" t="s">
        <v>15</v>
      </c>
      <c r="E72" s="294" t="s">
        <v>16</v>
      </c>
      <c r="F72" s="294" t="s">
        <v>17</v>
      </c>
      <c r="G72" s="296" t="s">
        <v>58</v>
      </c>
      <c r="H72" s="290" t="s">
        <v>59</v>
      </c>
      <c r="I72" s="292" t="s">
        <v>19</v>
      </c>
      <c r="J72" s="298" t="s">
        <v>57</v>
      </c>
      <c r="K72" s="300" t="s">
        <v>5</v>
      </c>
      <c r="L72" s="294" t="s">
        <v>6</v>
      </c>
      <c r="M72" s="294" t="s">
        <v>15</v>
      </c>
      <c r="N72" s="294" t="s">
        <v>16</v>
      </c>
      <c r="O72" s="294" t="s">
        <v>17</v>
      </c>
      <c r="P72" s="296" t="s">
        <v>58</v>
      </c>
      <c r="Q72" s="290" t="s">
        <v>59</v>
      </c>
      <c r="R72" s="292" t="s">
        <v>19</v>
      </c>
    </row>
    <row r="73" spans="1:18" ht="13.5" customHeight="1" hidden="1" thickBot="1">
      <c r="A73" s="299"/>
      <c r="B73" s="301" t="s">
        <v>51</v>
      </c>
      <c r="C73" s="295"/>
      <c r="D73" s="295"/>
      <c r="E73" s="295"/>
      <c r="F73" s="295"/>
      <c r="G73" s="297"/>
      <c r="H73" s="291"/>
      <c r="I73" s="293" t="s">
        <v>52</v>
      </c>
      <c r="J73" s="299"/>
      <c r="K73" s="301" t="s">
        <v>51</v>
      </c>
      <c r="L73" s="295"/>
      <c r="M73" s="295"/>
      <c r="N73" s="295"/>
      <c r="O73" s="295"/>
      <c r="P73" s="297"/>
      <c r="Q73" s="291"/>
      <c r="R73" s="293" t="s">
        <v>52</v>
      </c>
    </row>
    <row r="74" spans="1:18" ht="12.75" hidden="1">
      <c r="A74" s="304">
        <v>1</v>
      </c>
      <c r="B74" s="307">
        <f>'пр.хода'!I14</f>
        <v>1</v>
      </c>
      <c r="C74" s="276" t="str">
        <f>VLOOKUP(B74,'пр.взв.'!B5:G138,2,FALSE)</f>
        <v>АРАКЕЛЯН Геворг Максимович</v>
      </c>
      <c r="D74" s="273" t="str">
        <f>VLOOKUP(B74,'пр.взв.'!B7:G138,3,FALSE)</f>
        <v>12.01.93 мс</v>
      </c>
      <c r="E74" s="273" t="str">
        <f>VLOOKUP(B74,'пр.взв.'!B7:G138,4,FALSE)</f>
        <v>ЦФО</v>
      </c>
      <c r="F74" s="267"/>
      <c r="G74" s="274"/>
      <c r="H74" s="252"/>
      <c r="I74" s="242"/>
      <c r="J74" s="304">
        <v>2</v>
      </c>
      <c r="K74" s="307">
        <f>'пр.хода'!P14</f>
        <v>10</v>
      </c>
      <c r="L74" s="285" t="str">
        <f>VLOOKUP(K74,'пр.взв.'!B7:G138,2,FALSE)</f>
        <v>СМЕРЕКА Эдгардт Иосифович</v>
      </c>
      <c r="M74" s="283" t="str">
        <f>VLOOKUP(K74,'пр.взв.'!B7:G138,3,FALSE)</f>
        <v>24.08.93 кмс</v>
      </c>
      <c r="N74" s="283" t="str">
        <f>VLOOKUP(K74,'пр.взв.'!B7:G138,4,FALSE)</f>
        <v>Мос</v>
      </c>
      <c r="O74" s="267"/>
      <c r="P74" s="274"/>
      <c r="Q74" s="252"/>
      <c r="R74" s="242"/>
    </row>
    <row r="75" spans="1:18" ht="12.75" hidden="1">
      <c r="A75" s="305"/>
      <c r="B75" s="272"/>
      <c r="C75" s="263"/>
      <c r="D75" s="265"/>
      <c r="E75" s="265"/>
      <c r="F75" s="265"/>
      <c r="G75" s="265"/>
      <c r="H75" s="244"/>
      <c r="I75" s="255"/>
      <c r="J75" s="305"/>
      <c r="K75" s="272"/>
      <c r="L75" s="263"/>
      <c r="M75" s="265"/>
      <c r="N75" s="265"/>
      <c r="O75" s="265"/>
      <c r="P75" s="265"/>
      <c r="Q75" s="244"/>
      <c r="R75" s="255"/>
    </row>
    <row r="76" spans="1:18" ht="12.75" hidden="1">
      <c r="A76" s="305"/>
      <c r="B76" s="303">
        <v>15</v>
      </c>
      <c r="C76" s="262" t="str">
        <f>VLOOKUP(B76,'пр.взв.'!B2:G140,2,FALSE)</f>
        <v>ФАЙЗРАХМАНОВ Илья Рамилевич</v>
      </c>
      <c r="D76" s="264" t="str">
        <f>VLOOKUP(B76,'пр.взв.'!B6:G140,3,FALSE)</f>
        <v>19.01.94  кмс</v>
      </c>
      <c r="E76" s="264" t="str">
        <f>VLOOKUP(B76,'пр.взв.'!B6:G140,4,FALSE)</f>
        <v>ПФО</v>
      </c>
      <c r="F76" s="266"/>
      <c r="G76" s="266"/>
      <c r="H76" s="241"/>
      <c r="I76" s="241"/>
      <c r="J76" s="305"/>
      <c r="K76" s="308">
        <f>'пр.хода'!P30</f>
        <v>12</v>
      </c>
      <c r="L76" s="262" t="str">
        <f>VLOOKUP(K76,'пр.взв.'!B6:G140,2,FALSE)</f>
        <v>ХАСАНОВ Заур Муратович</v>
      </c>
      <c r="M76" s="264" t="str">
        <f>VLOOKUP(K76,'пр.взв.'!B6:G140,3,FALSE)</f>
        <v>21.11.93 кмс</v>
      </c>
      <c r="N76" s="264" t="str">
        <f>VLOOKUP(K76,'пр.взв.'!B6:G140,4,FALSE)</f>
        <v>ЮФО</v>
      </c>
      <c r="O76" s="266"/>
      <c r="P76" s="266"/>
      <c r="Q76" s="241"/>
      <c r="R76" s="241"/>
    </row>
    <row r="77" spans="1:18" ht="12.75" hidden="1">
      <c r="A77" s="306"/>
      <c r="B77" s="261"/>
      <c r="C77" s="263"/>
      <c r="D77" s="265"/>
      <c r="E77" s="265"/>
      <c r="F77" s="267"/>
      <c r="G77" s="267"/>
      <c r="H77" s="242"/>
      <c r="I77" s="242"/>
      <c r="J77" s="306"/>
      <c r="K77" s="261"/>
      <c r="L77" s="263"/>
      <c r="M77" s="265"/>
      <c r="N77" s="265"/>
      <c r="O77" s="267"/>
      <c r="P77" s="267"/>
      <c r="Q77" s="242"/>
      <c r="R77" s="242"/>
    </row>
    <row r="79" spans="1:18" ht="15">
      <c r="A79" s="302" t="s">
        <v>61</v>
      </c>
      <c r="B79" s="302"/>
      <c r="C79" s="302"/>
      <c r="D79" s="302"/>
      <c r="E79" s="302"/>
      <c r="F79" s="302"/>
      <c r="G79" s="302"/>
      <c r="H79" s="302"/>
      <c r="I79" s="302"/>
      <c r="J79" s="302" t="s">
        <v>62</v>
      </c>
      <c r="K79" s="302"/>
      <c r="L79" s="302"/>
      <c r="M79" s="302"/>
      <c r="N79" s="302"/>
      <c r="O79" s="302"/>
      <c r="P79" s="302"/>
      <c r="Q79" s="302"/>
      <c r="R79" s="302"/>
    </row>
    <row r="80" spans="2:18" ht="16.5" thickBot="1">
      <c r="B80" s="83" t="s">
        <v>48</v>
      </c>
      <c r="C80" s="89"/>
      <c r="D80" s="89"/>
      <c r="E80" s="89"/>
      <c r="F80" s="90" t="str">
        <f>'пр.взв.'!D4</f>
        <v>в.к. св100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св100 кг.</v>
      </c>
      <c r="P80" s="86"/>
      <c r="Q80" s="86"/>
      <c r="R80" s="86"/>
    </row>
    <row r="81" spans="1:18" ht="12.75" customHeight="1">
      <c r="A81" s="298" t="s">
        <v>57</v>
      </c>
      <c r="B81" s="300" t="s">
        <v>5</v>
      </c>
      <c r="C81" s="294" t="s">
        <v>6</v>
      </c>
      <c r="D81" s="294" t="s">
        <v>15</v>
      </c>
      <c r="E81" s="294" t="s">
        <v>16</v>
      </c>
      <c r="F81" s="294" t="s">
        <v>17</v>
      </c>
      <c r="G81" s="296" t="s">
        <v>58</v>
      </c>
      <c r="H81" s="290" t="s">
        <v>59</v>
      </c>
      <c r="I81" s="292" t="s">
        <v>19</v>
      </c>
      <c r="J81" s="298" t="s">
        <v>57</v>
      </c>
      <c r="K81" s="300" t="s">
        <v>5</v>
      </c>
      <c r="L81" s="294" t="s">
        <v>6</v>
      </c>
      <c r="M81" s="294" t="s">
        <v>15</v>
      </c>
      <c r="N81" s="294" t="s">
        <v>16</v>
      </c>
      <c r="O81" s="294" t="s">
        <v>17</v>
      </c>
      <c r="P81" s="296" t="s">
        <v>58</v>
      </c>
      <c r="Q81" s="290" t="s">
        <v>59</v>
      </c>
      <c r="R81" s="292" t="s">
        <v>19</v>
      </c>
    </row>
    <row r="82" spans="1:18" ht="13.5" customHeight="1" thickBot="1">
      <c r="A82" s="299"/>
      <c r="B82" s="301" t="s">
        <v>51</v>
      </c>
      <c r="C82" s="295"/>
      <c r="D82" s="295"/>
      <c r="E82" s="295"/>
      <c r="F82" s="295"/>
      <c r="G82" s="297"/>
      <c r="H82" s="291"/>
      <c r="I82" s="293" t="s">
        <v>52</v>
      </c>
      <c r="J82" s="299"/>
      <c r="K82" s="301" t="s">
        <v>51</v>
      </c>
      <c r="L82" s="295"/>
      <c r="M82" s="295"/>
      <c r="N82" s="295"/>
      <c r="O82" s="295"/>
      <c r="P82" s="297"/>
      <c r="Q82" s="291"/>
      <c r="R82" s="293" t="s">
        <v>52</v>
      </c>
    </row>
    <row r="83" spans="1:18" ht="12.75" customHeight="1" hidden="1">
      <c r="A83" s="284">
        <v>1</v>
      </c>
      <c r="B83" s="275">
        <f>'пр.хода'!K5</f>
        <v>17</v>
      </c>
      <c r="C83" s="276" t="str">
        <f>VLOOKUP(B83,'пр.взв.'!B4:G147,2,FALSE)</f>
        <v>ЖАРОВ Анатолий Александрович</v>
      </c>
      <c r="D83" s="273" t="str">
        <f>VLOOKUP(B83,'пр.взв.'!B4:G147,3,FALSE)</f>
        <v>18.08.93 мс</v>
      </c>
      <c r="E83" s="273" t="str">
        <f>VLOOKUP(B83,'пр.взв.'!B4:G147,4,FALSE)</f>
        <v>Мос</v>
      </c>
      <c r="F83" s="288"/>
      <c r="G83" s="289"/>
      <c r="H83" s="286"/>
      <c r="I83" s="287"/>
      <c r="J83" s="284">
        <v>3</v>
      </c>
      <c r="K83" s="275">
        <f>'пр.хода'!K33</f>
        <v>0</v>
      </c>
      <c r="L83" s="276" t="e">
        <f>VLOOKUP(K83,'пр.взв.'!B8:G147,2,FALSE)</f>
        <v>#N/A</v>
      </c>
      <c r="M83" s="273" t="e">
        <f>VLOOKUP(K83,'пр.взв.'!B8:G147,3,FALSE)</f>
        <v>#N/A</v>
      </c>
      <c r="N83" s="273" t="e">
        <f>VLOOKUP(K83,'пр.взв.'!B8:G147,4,FALSE)</f>
        <v>#N/A</v>
      </c>
      <c r="O83" s="288"/>
      <c r="P83" s="289"/>
      <c r="Q83" s="286"/>
      <c r="R83" s="287"/>
    </row>
    <row r="84" spans="1:18" ht="12.75" customHeight="1" hidden="1">
      <c r="A84" s="270"/>
      <c r="B84" s="272"/>
      <c r="C84" s="263"/>
      <c r="D84" s="265"/>
      <c r="E84" s="265"/>
      <c r="F84" s="265"/>
      <c r="G84" s="265"/>
      <c r="H84" s="244"/>
      <c r="I84" s="255"/>
      <c r="J84" s="270"/>
      <c r="K84" s="272"/>
      <c r="L84" s="263"/>
      <c r="M84" s="265"/>
      <c r="N84" s="265"/>
      <c r="O84" s="265"/>
      <c r="P84" s="265"/>
      <c r="Q84" s="244"/>
      <c r="R84" s="255"/>
    </row>
    <row r="85" spans="1:18" ht="12.75" customHeight="1" hidden="1">
      <c r="A85" s="270"/>
      <c r="B85" s="260">
        <f>'пр.хода'!K7</f>
        <v>9</v>
      </c>
      <c r="C85" s="262" t="str">
        <f>VLOOKUP(B85,'пр.взв.'!B6:G149,2,FALSE)</f>
        <v>ОВЧАРЕНКО Максим Олегович</v>
      </c>
      <c r="D85" s="264" t="str">
        <f>VLOOKUP(B85,'пр.взв.'!B8:G149,3,FALSE)</f>
        <v>06.06.95 кмс</v>
      </c>
      <c r="E85" s="264" t="str">
        <f>VLOOKUP(B85,'пр.взв.'!B7:G149,4,FALSE)</f>
        <v>ЮФО</v>
      </c>
      <c r="F85" s="266"/>
      <c r="G85" s="266"/>
      <c r="H85" s="241"/>
      <c r="I85" s="241"/>
      <c r="J85" s="270"/>
      <c r="K85" s="260">
        <f>'пр.хода'!K35</f>
        <v>0</v>
      </c>
      <c r="L85" s="262" t="e">
        <f>VLOOKUP(K85,'пр.взв.'!B7:G149,2,FALSE)</f>
        <v>#N/A</v>
      </c>
      <c r="M85" s="264" t="e">
        <f>VLOOKUP(K85,'пр.взв.'!B7:G149,3,FALSE)</f>
        <v>#N/A</v>
      </c>
      <c r="N85" s="264" t="e">
        <f>VLOOKUP(K85,'пр.взв.'!B7:G149,4,FALSE)</f>
        <v>#N/A</v>
      </c>
      <c r="O85" s="266"/>
      <c r="P85" s="266"/>
      <c r="Q85" s="241"/>
      <c r="R85" s="241"/>
    </row>
    <row r="86" spans="1:18" ht="13.5" customHeight="1" hidden="1" thickBot="1">
      <c r="A86" s="271"/>
      <c r="B86" s="277"/>
      <c r="C86" s="278"/>
      <c r="D86" s="279"/>
      <c r="E86" s="279"/>
      <c r="F86" s="280"/>
      <c r="G86" s="280"/>
      <c r="H86" s="281"/>
      <c r="I86" s="281"/>
      <c r="J86" s="271"/>
      <c r="K86" s="277"/>
      <c r="L86" s="278"/>
      <c r="M86" s="279"/>
      <c r="N86" s="279"/>
      <c r="O86" s="280"/>
      <c r="P86" s="280"/>
      <c r="Q86" s="281"/>
      <c r="R86" s="281"/>
    </row>
    <row r="87" spans="1:18" ht="12.75" customHeight="1" hidden="1">
      <c r="A87" s="284">
        <v>2</v>
      </c>
      <c r="B87" s="275">
        <f>'пр.хода'!K9</f>
        <v>0</v>
      </c>
      <c r="C87" s="285" t="e">
        <f>VLOOKUP(B87,'пр.взв.'!B8:G151,2,FALSE)</f>
        <v>#N/A</v>
      </c>
      <c r="D87" s="283" t="e">
        <f>VLOOKUP(B87,'пр.взв.'!B8:G151,3,FALSE)</f>
        <v>#N/A</v>
      </c>
      <c r="E87" s="283" t="e">
        <f>VLOOKUP(B87,'пр.взв.'!B8:G151,4,FALSE)</f>
        <v>#N/A</v>
      </c>
      <c r="F87" s="267"/>
      <c r="G87" s="274"/>
      <c r="H87" s="252"/>
      <c r="I87" s="242"/>
      <c r="J87" s="284">
        <v>4</v>
      </c>
      <c r="K87" s="275">
        <f>'пр.хода'!K37</f>
        <v>0</v>
      </c>
      <c r="L87" s="285" t="e">
        <f>VLOOKUP(K87,'пр.взв.'!B7:G151,2,FALSE)</f>
        <v>#N/A</v>
      </c>
      <c r="M87" s="283" t="e">
        <f>VLOOKUP(K87,'пр.взв.'!B7:G151,3,FALSE)</f>
        <v>#N/A</v>
      </c>
      <c r="N87" s="283" t="e">
        <f>VLOOKUP(K87,'пр.взв.'!B7:G151,4,FALSE)</f>
        <v>#N/A</v>
      </c>
      <c r="O87" s="267"/>
      <c r="P87" s="274"/>
      <c r="Q87" s="252"/>
      <c r="R87" s="242"/>
    </row>
    <row r="88" spans="1:18" ht="12.75" customHeight="1" hidden="1">
      <c r="A88" s="270"/>
      <c r="B88" s="272"/>
      <c r="C88" s="263"/>
      <c r="D88" s="265"/>
      <c r="E88" s="265"/>
      <c r="F88" s="265"/>
      <c r="G88" s="265"/>
      <c r="H88" s="244"/>
      <c r="I88" s="255"/>
      <c r="J88" s="270"/>
      <c r="K88" s="272"/>
      <c r="L88" s="263"/>
      <c r="M88" s="265"/>
      <c r="N88" s="265"/>
      <c r="O88" s="265"/>
      <c r="P88" s="265"/>
      <c r="Q88" s="244"/>
      <c r="R88" s="255"/>
    </row>
    <row r="89" spans="1:18" ht="12.75" customHeight="1" hidden="1">
      <c r="A89" s="270"/>
      <c r="B89" s="260">
        <f>'пр.хода'!K11</f>
        <v>0</v>
      </c>
      <c r="C89" s="262" t="e">
        <f>VLOOKUP(B89,'пр.взв.'!B8:G153,2,FALSE)</f>
        <v>#N/A</v>
      </c>
      <c r="D89" s="264" t="e">
        <f>VLOOKUP(B89,'пр.взв.'!B8:G153,3,FALSE)</f>
        <v>#N/A</v>
      </c>
      <c r="E89" s="264" t="e">
        <f>VLOOKUP(B89,'пр.взв.'!B1:G153,4,FALSE)</f>
        <v>#N/A</v>
      </c>
      <c r="F89" s="266"/>
      <c r="G89" s="266"/>
      <c r="H89" s="241"/>
      <c r="I89" s="241"/>
      <c r="J89" s="270"/>
      <c r="K89" s="260">
        <f>'пр.хода'!K39</f>
        <v>0</v>
      </c>
      <c r="L89" s="262" t="e">
        <f>VLOOKUP(K89,'пр.взв.'!B7:G153,2,FALSE)</f>
        <v>#N/A</v>
      </c>
      <c r="M89" s="264" t="e">
        <f>VLOOKUP(K89,'пр.взв.'!B7:G153,3,FALSE)</f>
        <v>#N/A</v>
      </c>
      <c r="N89" s="264" t="e">
        <f>VLOOKUP(K89,'пр.взв.'!B7:G153,4,FALSE)</f>
        <v>#N/A</v>
      </c>
      <c r="O89" s="266"/>
      <c r="P89" s="266"/>
      <c r="Q89" s="241"/>
      <c r="R89" s="241"/>
    </row>
    <row r="90" spans="1:18" ht="12.75" customHeight="1" hidden="1">
      <c r="A90" s="271"/>
      <c r="B90" s="261"/>
      <c r="C90" s="263"/>
      <c r="D90" s="265"/>
      <c r="E90" s="265"/>
      <c r="F90" s="267"/>
      <c r="G90" s="267"/>
      <c r="H90" s="242"/>
      <c r="I90" s="242"/>
      <c r="J90" s="271"/>
      <c r="K90" s="261"/>
      <c r="L90" s="263"/>
      <c r="M90" s="265"/>
      <c r="N90" s="265"/>
      <c r="O90" s="267"/>
      <c r="P90" s="267"/>
      <c r="Q90" s="242"/>
      <c r="R90" s="242"/>
    </row>
    <row r="92" spans="1:18" ht="12.75" customHeight="1" hidden="1">
      <c r="A92" s="269">
        <v>1</v>
      </c>
      <c r="B92" s="272">
        <f>'пр.хода'!L6</f>
        <v>17</v>
      </c>
      <c r="C92" s="262" t="str">
        <f>VLOOKUP(B92,'пр.взв.'!B1:G156,2,FALSE)</f>
        <v>ЖАРОВ Анатолий Александрович</v>
      </c>
      <c r="D92" s="264" t="str">
        <f>VLOOKUP(B92,'пр.взв.'!B1:G156,3,FALSE)</f>
        <v>18.08.93 мс</v>
      </c>
      <c r="E92" s="264" t="str">
        <f>VLOOKUP(B92,'пр.взв.'!B1:G156,4,FALSE)</f>
        <v>Мос</v>
      </c>
      <c r="F92" s="265"/>
      <c r="G92" s="268"/>
      <c r="H92" s="244"/>
      <c r="I92" s="255"/>
      <c r="J92" s="269">
        <v>3</v>
      </c>
      <c r="K92" s="272">
        <f>'пр.хода'!L34</f>
        <v>18</v>
      </c>
      <c r="L92" s="262" t="str">
        <f>VLOOKUP(K92,'пр.взв.'!B1:G156,2,FALSE)</f>
        <v>ГАЗАРЯН Максим Артемович</v>
      </c>
      <c r="M92" s="262" t="str">
        <f>VLOOKUP(L92,'пр.взв.'!C1:H156,2,FALSE)</f>
        <v>25.03.94  кмс</v>
      </c>
      <c r="N92" s="264" t="str">
        <f>VLOOKUP(K92,'пр.взв.'!B1:G156,4,FALSE)</f>
        <v>ЦФО</v>
      </c>
      <c r="O92" s="265"/>
      <c r="P92" s="268"/>
      <c r="Q92" s="244"/>
      <c r="R92" s="255"/>
    </row>
    <row r="93" spans="1:18" ht="12.75" customHeight="1" hidden="1">
      <c r="A93" s="270"/>
      <c r="B93" s="272"/>
      <c r="C93" s="263"/>
      <c r="D93" s="265"/>
      <c r="E93" s="265"/>
      <c r="F93" s="265"/>
      <c r="G93" s="265"/>
      <c r="H93" s="244"/>
      <c r="I93" s="255"/>
      <c r="J93" s="270"/>
      <c r="K93" s="272"/>
      <c r="L93" s="263"/>
      <c r="M93" s="263"/>
      <c r="N93" s="265"/>
      <c r="O93" s="265"/>
      <c r="P93" s="265"/>
      <c r="Q93" s="244"/>
      <c r="R93" s="255"/>
    </row>
    <row r="94" spans="1:18" ht="12.75" customHeight="1" hidden="1">
      <c r="A94" s="270"/>
      <c r="B94" s="260">
        <f>'пр.хода'!L8</f>
        <v>21</v>
      </c>
      <c r="C94" s="262" t="str">
        <f>VLOOKUP(B94,'пр.взв.'!B1:G158,2,FALSE)</f>
        <v>НАРСКИЙ Денис Андреевич</v>
      </c>
      <c r="D94" s="264" t="str">
        <f>VLOOKUP(B94,'пр.взв.'!B1:G158,3,FALSE)</f>
        <v>25.05.93 кмс</v>
      </c>
      <c r="E94" s="264" t="str">
        <f>VLOOKUP(B94,'пр.взв.'!B1:G158,4,FALSE)</f>
        <v>ЦФО</v>
      </c>
      <c r="F94" s="266"/>
      <c r="G94" s="266"/>
      <c r="H94" s="241"/>
      <c r="I94" s="241"/>
      <c r="J94" s="270"/>
      <c r="K94" s="260">
        <f>'пр.хода'!L36</f>
        <v>14</v>
      </c>
      <c r="L94" s="262" t="str">
        <f>VLOOKUP(K94,'пр.взв.'!B1:G158,2,FALSE)</f>
        <v>ПЕКШЕВ Владимир Викторович</v>
      </c>
      <c r="M94" s="264" t="str">
        <f>VLOOKUP(K94,'пр.взв.'!B1:G158,3,FALSE)</f>
        <v>25.01.93 кмс</v>
      </c>
      <c r="N94" s="264" t="str">
        <f>VLOOKUP(K94,'пр.взв.'!B1:G158,4,FALSE)</f>
        <v>УФО</v>
      </c>
      <c r="O94" s="266"/>
      <c r="P94" s="266"/>
      <c r="Q94" s="241"/>
      <c r="R94" s="241"/>
    </row>
    <row r="95" spans="1:18" ht="13.5" customHeight="1" hidden="1" thickBot="1">
      <c r="A95" s="282"/>
      <c r="B95" s="277"/>
      <c r="C95" s="278"/>
      <c r="D95" s="279"/>
      <c r="E95" s="279"/>
      <c r="F95" s="280"/>
      <c r="G95" s="280"/>
      <c r="H95" s="281"/>
      <c r="I95" s="281"/>
      <c r="J95" s="282"/>
      <c r="K95" s="277"/>
      <c r="L95" s="278"/>
      <c r="M95" s="279"/>
      <c r="N95" s="279"/>
      <c r="O95" s="280"/>
      <c r="P95" s="280"/>
      <c r="Q95" s="281"/>
      <c r="R95" s="281"/>
    </row>
    <row r="96" spans="1:18" ht="12.75" customHeight="1" hidden="1">
      <c r="A96" s="270">
        <v>2</v>
      </c>
      <c r="B96" s="275">
        <f>'пр.хода'!L10</f>
        <v>7</v>
      </c>
      <c r="C96" s="276" t="str">
        <f>VLOOKUP(B96,'пр.взв.'!B1:G160,2,FALSE)</f>
        <v>ХРЫЧЁВ Артём Сергеевич</v>
      </c>
      <c r="D96" s="273" t="str">
        <f>VLOOKUP(B96,'пр.взв.'!B1:G160,3,FALSE)</f>
        <v>27.09.95  кмс</v>
      </c>
      <c r="E96" s="273" t="str">
        <f>VLOOKUP(B96,'пр.взв.'!B1:G160,4,FALSE)</f>
        <v>ЦФО</v>
      </c>
      <c r="F96" s="267"/>
      <c r="G96" s="274"/>
      <c r="H96" s="252"/>
      <c r="I96" s="242"/>
      <c r="J96" s="270">
        <v>4</v>
      </c>
      <c r="K96" s="275">
        <f>'пр.хода'!L38</f>
        <v>20</v>
      </c>
      <c r="L96" s="276" t="str">
        <f>VLOOKUP(K96,'пр.взв.'!B1:G160,2,FALSE)</f>
        <v>ЛУШКИН Алексей Андреевич</v>
      </c>
      <c r="M96" s="273" t="str">
        <f>VLOOKUP(K96,'пр.взв.'!B1:G160,3,FALSE)</f>
        <v>08.05.93 1р</v>
      </c>
      <c r="N96" s="273" t="str">
        <f>VLOOKUP(K96,'пр.взв.'!B1:G160,4,FALSE)</f>
        <v>УФО</v>
      </c>
      <c r="O96" s="267"/>
      <c r="P96" s="274"/>
      <c r="Q96" s="252"/>
      <c r="R96" s="242"/>
    </row>
    <row r="97" spans="1:18" ht="12.75" customHeight="1" hidden="1">
      <c r="A97" s="270"/>
      <c r="B97" s="272"/>
      <c r="C97" s="263"/>
      <c r="D97" s="265"/>
      <c r="E97" s="265"/>
      <c r="F97" s="265"/>
      <c r="G97" s="265"/>
      <c r="H97" s="244"/>
      <c r="I97" s="255"/>
      <c r="J97" s="270"/>
      <c r="K97" s="272"/>
      <c r="L97" s="263"/>
      <c r="M97" s="265"/>
      <c r="N97" s="265"/>
      <c r="O97" s="265"/>
      <c r="P97" s="265"/>
      <c r="Q97" s="244"/>
      <c r="R97" s="255"/>
    </row>
    <row r="98" spans="1:18" ht="12.75" customHeight="1" hidden="1">
      <c r="A98" s="270"/>
      <c r="B98" s="260">
        <f>'пр.хода'!L12</f>
        <v>3</v>
      </c>
      <c r="C98" s="262" t="str">
        <f>VLOOKUP(B98,'пр.взв.'!B1:G162,2,FALSE)</f>
        <v>ДАВИЙ Алексей Владимирович</v>
      </c>
      <c r="D98" s="264" t="str">
        <f>VLOOKUP(B98,'пр.взв.'!B1:G162,3,FALSE)</f>
        <v>28.08.94 кмс</v>
      </c>
      <c r="E98" s="264" t="str">
        <f>VLOOKUP(B98,'пр.взв.'!B1:G162,4,FALSE)</f>
        <v>МОС</v>
      </c>
      <c r="F98" s="266"/>
      <c r="G98" s="266"/>
      <c r="H98" s="241"/>
      <c r="I98" s="241"/>
      <c r="J98" s="270"/>
      <c r="K98" s="260">
        <f>'пр.хода'!L40</f>
        <v>8</v>
      </c>
      <c r="L98" s="262" t="str">
        <f>VLOOKUP(K98,'пр.взв.'!B1:G162,2,FALSE)</f>
        <v>ИВАНОВ Степан Викторович</v>
      </c>
      <c r="M98" s="264" t="str">
        <f>VLOOKUP(K98,'пр.взв.'!B1:G162,3,FALSE)</f>
        <v>09.05.94 1р</v>
      </c>
      <c r="N98" s="264" t="str">
        <f>VLOOKUP(K98,'пр.взв.'!B1:G162,4,FALSE)</f>
        <v>ПФО</v>
      </c>
      <c r="O98" s="266"/>
      <c r="P98" s="266"/>
      <c r="Q98" s="241"/>
      <c r="R98" s="241"/>
    </row>
    <row r="99" spans="1:18" ht="12.75" customHeight="1" hidden="1">
      <c r="A99" s="271"/>
      <c r="B99" s="261"/>
      <c r="C99" s="263"/>
      <c r="D99" s="265"/>
      <c r="E99" s="265"/>
      <c r="F99" s="267"/>
      <c r="G99" s="267"/>
      <c r="H99" s="242"/>
      <c r="I99" s="242"/>
      <c r="J99" s="271"/>
      <c r="K99" s="261"/>
      <c r="L99" s="263"/>
      <c r="M99" s="265"/>
      <c r="N99" s="265"/>
      <c r="O99" s="267"/>
      <c r="P99" s="267"/>
      <c r="Q99" s="242"/>
      <c r="R99" s="242"/>
    </row>
    <row r="101" spans="1:18" ht="12.75" customHeight="1">
      <c r="A101" s="269">
        <v>1</v>
      </c>
      <c r="B101" s="272">
        <f>'пр.хода'!M7</f>
        <v>17</v>
      </c>
      <c r="C101" s="262" t="str">
        <f>VLOOKUP(B101,'пр.взв.'!B2:G165,2,FALSE)</f>
        <v>ЖАРОВ Анатолий Александрович</v>
      </c>
      <c r="D101" s="264" t="str">
        <f>VLOOKUP(B101,'пр.взв.'!B2:G165,3,FALSE)</f>
        <v>18.08.93 мс</v>
      </c>
      <c r="E101" s="264" t="str">
        <f>VLOOKUP(B101,'пр.взв.'!B2:G165,4,FALSE)</f>
        <v>Мос</v>
      </c>
      <c r="F101" s="265"/>
      <c r="G101" s="268"/>
      <c r="H101" s="244"/>
      <c r="I101" s="255"/>
      <c r="J101" s="269">
        <v>2</v>
      </c>
      <c r="K101" s="272">
        <f>'пр.хода'!M35</f>
        <v>14</v>
      </c>
      <c r="L101" s="262" t="str">
        <f>VLOOKUP(K101,'пр.взв.'!B1:G165,2,FALSE)</f>
        <v>ПЕКШЕВ Владимир Викторович</v>
      </c>
      <c r="M101" s="264" t="str">
        <f>VLOOKUP(K101,'пр.взв.'!B1:G165,3,FALSE)</f>
        <v>25.01.93 кмс</v>
      </c>
      <c r="N101" s="264" t="str">
        <f>VLOOKUP(K101,'пр.взв.'!B1:G165,4,FALSE)</f>
        <v>УФО</v>
      </c>
      <c r="O101" s="265"/>
      <c r="P101" s="268"/>
      <c r="Q101" s="244"/>
      <c r="R101" s="255"/>
    </row>
    <row r="102" spans="1:18" ht="12.75" customHeight="1">
      <c r="A102" s="270"/>
      <c r="B102" s="272"/>
      <c r="C102" s="263"/>
      <c r="D102" s="265"/>
      <c r="E102" s="265"/>
      <c r="F102" s="265"/>
      <c r="G102" s="265"/>
      <c r="H102" s="244"/>
      <c r="I102" s="255"/>
      <c r="J102" s="270"/>
      <c r="K102" s="272"/>
      <c r="L102" s="263"/>
      <c r="M102" s="265"/>
      <c r="N102" s="265"/>
      <c r="O102" s="265"/>
      <c r="P102" s="265"/>
      <c r="Q102" s="244"/>
      <c r="R102" s="255"/>
    </row>
    <row r="103" spans="1:18" ht="12.75" customHeight="1">
      <c r="A103" s="270"/>
      <c r="B103" s="260">
        <f>'пр.хода'!M11</f>
        <v>3</v>
      </c>
      <c r="C103" s="262" t="str">
        <f>VLOOKUP(B103,'пр.взв.'!B2:G167,2,FALSE)</f>
        <v>ДАВИЙ Алексей Владимирович</v>
      </c>
      <c r="D103" s="264" t="str">
        <f>VLOOKUP(B103,'пр.взв.'!B2:G167,3,FALSE)</f>
        <v>28.08.94 кмс</v>
      </c>
      <c r="E103" s="264" t="str">
        <f>VLOOKUP(B103,'пр.взв.'!B5:G167,4,FALSE)</f>
        <v>МОС</v>
      </c>
      <c r="F103" s="266"/>
      <c r="G103" s="266"/>
      <c r="H103" s="241"/>
      <c r="I103" s="241"/>
      <c r="J103" s="270"/>
      <c r="K103" s="260">
        <f>'пр.хода'!M39</f>
        <v>20</v>
      </c>
      <c r="L103" s="262" t="str">
        <f>VLOOKUP(K103,'пр.взв.'!B1:G167,2,FALSE)</f>
        <v>ЛУШКИН Алексей Андреевич</v>
      </c>
      <c r="M103" s="264" t="str">
        <f>VLOOKUP(K103,'пр.взв.'!B1:G167,3,FALSE)</f>
        <v>08.05.93 1р</v>
      </c>
      <c r="N103" s="264" t="str">
        <f>VLOOKUP(K103,'пр.взв.'!B1:G167,4,FALSE)</f>
        <v>УФО</v>
      </c>
      <c r="O103" s="266"/>
      <c r="P103" s="266"/>
      <c r="Q103" s="241"/>
      <c r="R103" s="241"/>
    </row>
    <row r="104" spans="1:18" ht="12.75" customHeight="1">
      <c r="A104" s="271"/>
      <c r="B104" s="261"/>
      <c r="C104" s="263"/>
      <c r="D104" s="265"/>
      <c r="E104" s="265"/>
      <c r="F104" s="267"/>
      <c r="G104" s="267"/>
      <c r="H104" s="242"/>
      <c r="I104" s="242"/>
      <c r="J104" s="271"/>
      <c r="K104" s="261"/>
      <c r="L104" s="263"/>
      <c r="M104" s="265"/>
      <c r="N104" s="265"/>
      <c r="O104" s="267"/>
      <c r="P104" s="267"/>
      <c r="Q104" s="242"/>
      <c r="R104" s="242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2">
      <selection activeCell="I40" sqref="A27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5" t="str">
        <f>HYPERLINK('[1]реквизиты'!$A$2)</f>
        <v>Первенство России по САМБО среди юниоров </v>
      </c>
      <c r="B1" s="325"/>
      <c r="C1" s="325"/>
      <c r="D1" s="325"/>
      <c r="E1" s="325"/>
      <c r="F1" s="325"/>
      <c r="G1" s="325"/>
      <c r="H1" s="325"/>
      <c r="I1" s="325"/>
    </row>
    <row r="2" spans="4:6" ht="15.75">
      <c r="D2" s="55"/>
      <c r="E2" s="330" t="str">
        <f>HYPERLINK('пр.взв.'!D4)</f>
        <v>в.к. св100 кг.</v>
      </c>
      <c r="F2" s="330"/>
    </row>
    <row r="3" ht="20.25" customHeight="1">
      <c r="C3" s="56" t="s">
        <v>40</v>
      </c>
    </row>
    <row r="4" ht="12.75">
      <c r="C4" s="57" t="s">
        <v>13</v>
      </c>
    </row>
    <row r="5" spans="1:9" ht="12.75">
      <c r="A5" s="255" t="s">
        <v>14</v>
      </c>
      <c r="B5" s="255" t="s">
        <v>5</v>
      </c>
      <c r="C5" s="242" t="s">
        <v>6</v>
      </c>
      <c r="D5" s="255" t="s">
        <v>15</v>
      </c>
      <c r="E5" s="326" t="s">
        <v>16</v>
      </c>
      <c r="F5" s="327"/>
      <c r="G5" s="255" t="s">
        <v>17</v>
      </c>
      <c r="H5" s="255" t="s">
        <v>18</v>
      </c>
      <c r="I5" s="255" t="s">
        <v>19</v>
      </c>
    </row>
    <row r="6" spans="1:9" ht="12.75">
      <c r="A6" s="241"/>
      <c r="B6" s="241"/>
      <c r="C6" s="241"/>
      <c r="D6" s="241"/>
      <c r="E6" s="220"/>
      <c r="F6" s="210"/>
      <c r="G6" s="241"/>
      <c r="H6" s="241"/>
      <c r="I6" s="241"/>
    </row>
    <row r="7" spans="1:9" ht="12.75">
      <c r="A7" s="331"/>
      <c r="B7" s="264">
        <v>17</v>
      </c>
      <c r="C7" s="332" t="str">
        <f>VLOOKUP(B7,'пр.взв.'!B7:H70,2,FALSE)</f>
        <v>ЖАРОВ Анатолий Александрович</v>
      </c>
      <c r="D7" s="332" t="str">
        <f>VLOOKUP(B7,'пр.взв.'!B7:H70,3,FALSE)</f>
        <v>18.08.93 мс</v>
      </c>
      <c r="E7" s="334" t="str">
        <f>VLOOKUP(B7,'пр.взв.'!B7:H185,4,FALSE)</f>
        <v>Мос</v>
      </c>
      <c r="F7" s="336" t="str">
        <f>VLOOKUP(B7,'пр.взв.'!B7:H70,5,FALSE)</f>
        <v>Москва Самбо-70 МСК</v>
      </c>
      <c r="G7" s="328"/>
      <c r="H7" s="244"/>
      <c r="I7" s="255"/>
    </row>
    <row r="8" spans="1:9" ht="12.75">
      <c r="A8" s="331"/>
      <c r="B8" s="255"/>
      <c r="C8" s="333"/>
      <c r="D8" s="333"/>
      <c r="E8" s="335"/>
      <c r="F8" s="337"/>
      <c r="G8" s="328"/>
      <c r="H8" s="244"/>
      <c r="I8" s="255"/>
    </row>
    <row r="9" spans="1:9" ht="12.75">
      <c r="A9" s="329"/>
      <c r="B9" s="264">
        <v>12</v>
      </c>
      <c r="C9" s="332" t="str">
        <f>VLOOKUP(B9,'пр.взв.'!B1:H72,2,FALSE)</f>
        <v>ХАСАНОВ Заур Муратович</v>
      </c>
      <c r="D9" s="332" t="str">
        <f>VLOOKUP(B9,'пр.взв.'!B1:H72,3,FALSE)</f>
        <v>21.11.93 кмс</v>
      </c>
      <c r="E9" s="334" t="str">
        <f>VLOOKUP(B9,'пр.взв.'!B1:H187,4,FALSE)</f>
        <v>ЮФО</v>
      </c>
      <c r="F9" s="336" t="str">
        <f>VLOOKUP(B9,'пр.взв.'!B1:H72,5,FALSE)</f>
        <v>Р Адыгея Адыгея МО</v>
      </c>
      <c r="G9" s="328"/>
      <c r="H9" s="255"/>
      <c r="I9" s="255"/>
    </row>
    <row r="10" spans="1:9" ht="12.75">
      <c r="A10" s="329"/>
      <c r="B10" s="255"/>
      <c r="C10" s="333"/>
      <c r="D10" s="333"/>
      <c r="E10" s="338"/>
      <c r="F10" s="339"/>
      <c r="G10" s="328"/>
      <c r="H10" s="255"/>
      <c r="I10" s="25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42</v>
      </c>
    </row>
    <row r="16" spans="3:5" ht="15.75">
      <c r="C16" s="57" t="s">
        <v>21</v>
      </c>
      <c r="E16" s="76" t="str">
        <f>E2</f>
        <v>в.к. св100 кг.</v>
      </c>
    </row>
    <row r="17" spans="1:9" ht="12.75">
      <c r="A17" s="255" t="s">
        <v>14</v>
      </c>
      <c r="B17" s="255" t="s">
        <v>5</v>
      </c>
      <c r="C17" s="242" t="s">
        <v>6</v>
      </c>
      <c r="D17" s="255" t="s">
        <v>15</v>
      </c>
      <c r="E17" s="255" t="s">
        <v>16</v>
      </c>
      <c r="F17" s="255" t="s">
        <v>17</v>
      </c>
      <c r="G17" s="255" t="s">
        <v>18</v>
      </c>
      <c r="H17" s="255" t="s">
        <v>19</v>
      </c>
      <c r="I17" s="255" t="s">
        <v>19</v>
      </c>
    </row>
    <row r="18" spans="1:9" ht="12.75">
      <c r="A18" s="241"/>
      <c r="B18" s="241"/>
      <c r="C18" s="241"/>
      <c r="D18" s="241"/>
      <c r="E18" s="241"/>
      <c r="F18" s="241"/>
      <c r="G18" s="241"/>
      <c r="H18" s="241"/>
      <c r="I18" s="241"/>
    </row>
    <row r="19" spans="1:9" ht="12.75">
      <c r="A19" s="331"/>
      <c r="B19" s="264">
        <f>'пр.хода'!N37</f>
        <v>14</v>
      </c>
      <c r="C19" s="332" t="str">
        <f>VLOOKUP(B19,'пр.взв.'!B1:H82,2,FALSE)</f>
        <v>ПЕКШЕВ Владимир Викторович</v>
      </c>
      <c r="D19" s="332" t="str">
        <f>VLOOKUP(B19,'пр.взв.'!B1:H82,3,FALSE)</f>
        <v>25.01.93 кмс</v>
      </c>
      <c r="E19" s="334" t="str">
        <f>VLOOKUP(B19,'пр.взв.'!B1:H197,4,FALSE)</f>
        <v>УФО</v>
      </c>
      <c r="F19" s="336" t="str">
        <f>VLOOKUP(B19,'пр.взв.'!B1:H82,5,FALSE)</f>
        <v>Тюменской Тюмень ВС</v>
      </c>
      <c r="G19" s="328"/>
      <c r="H19" s="244"/>
      <c r="I19" s="255"/>
    </row>
    <row r="20" spans="1:9" ht="12.75">
      <c r="A20" s="331"/>
      <c r="B20" s="255"/>
      <c r="C20" s="333"/>
      <c r="D20" s="333"/>
      <c r="E20" s="335"/>
      <c r="F20" s="337"/>
      <c r="G20" s="328"/>
      <c r="H20" s="244"/>
      <c r="I20" s="255"/>
    </row>
    <row r="21" spans="1:9" ht="12.75">
      <c r="A21" s="329"/>
      <c r="B21" s="264">
        <f>'пр.хода'!N41</f>
        <v>15</v>
      </c>
      <c r="C21" s="332" t="str">
        <f>VLOOKUP(B21,'пр.взв.'!B2:H84,2,FALSE)</f>
        <v>ФАЙЗРАХМАНОВ Илья Рамилевич</v>
      </c>
      <c r="D21" s="332" t="str">
        <f>VLOOKUP(B21,'пр.взв.'!B2:H84,3,FALSE)</f>
        <v>19.01.94  кмс</v>
      </c>
      <c r="E21" s="334" t="str">
        <f>VLOOKUP(B21,'пр.взв.'!B1:H199,4,FALSE)</f>
        <v>ПФО</v>
      </c>
      <c r="F21" s="336" t="str">
        <f>VLOOKUP(B21,'пр.взв.'!B2:H84,5,FALSE)</f>
        <v>Пермский край, г. Краснокамск, ПР</v>
      </c>
      <c r="G21" s="328"/>
      <c r="H21" s="255"/>
      <c r="I21" s="255"/>
    </row>
    <row r="22" spans="1:9" ht="12.75">
      <c r="A22" s="329"/>
      <c r="B22" s="255"/>
      <c r="C22" s="333"/>
      <c r="D22" s="333"/>
      <c r="E22" s="338"/>
      <c r="F22" s="339"/>
      <c r="G22" s="328"/>
      <c r="H22" s="255"/>
      <c r="I22" s="25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0" t="str">
        <f>HYPERLINK('пр.взв.'!D4)</f>
        <v>в.к. св100 кг.</v>
      </c>
      <c r="F29" s="330"/>
    </row>
    <row r="30" spans="1:9" ht="12.75">
      <c r="A30" s="255" t="s">
        <v>14</v>
      </c>
      <c r="B30" s="255" t="s">
        <v>5</v>
      </c>
      <c r="C30" s="242" t="s">
        <v>6</v>
      </c>
      <c r="D30" s="255" t="s">
        <v>15</v>
      </c>
      <c r="E30" s="255" t="s">
        <v>16</v>
      </c>
      <c r="F30" s="255" t="s">
        <v>17</v>
      </c>
      <c r="G30" s="255" t="s">
        <v>18</v>
      </c>
      <c r="H30" s="255" t="s">
        <v>19</v>
      </c>
      <c r="I30" s="255" t="s">
        <v>19</v>
      </c>
    </row>
    <row r="31" spans="1:9" ht="12.7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9" ht="12.75">
      <c r="A32" s="331"/>
      <c r="B32" s="340">
        <f>'пр.хода'!K22</f>
        <v>1</v>
      </c>
      <c r="C32" s="332" t="str">
        <f>VLOOKUP(B32,'пр.взв.'!B2:H95,2,FALSE)</f>
        <v>АРАКЕЛЯН Геворг Максимович</v>
      </c>
      <c r="D32" s="332" t="str">
        <f>VLOOKUP(B32,'пр.взв.'!B2:H95,3,FALSE)</f>
        <v>12.01.93 мс</v>
      </c>
      <c r="E32" s="334" t="str">
        <f>VLOOKUP(B32,'пр.взв.'!B2:H210,4,FALSE)</f>
        <v>ЦФО</v>
      </c>
      <c r="F32" s="336" t="str">
        <f>VLOOKUP(B32,'пр.взв.'!B2:H95,5,FALSE)</f>
        <v>Рязанская Рязань ПР</v>
      </c>
      <c r="G32" s="328"/>
      <c r="H32" s="244"/>
      <c r="I32" s="255"/>
    </row>
    <row r="33" spans="1:9" ht="12.75">
      <c r="A33" s="331"/>
      <c r="B33" s="255"/>
      <c r="C33" s="333"/>
      <c r="D33" s="333"/>
      <c r="E33" s="335"/>
      <c r="F33" s="337"/>
      <c r="G33" s="328"/>
      <c r="H33" s="244"/>
      <c r="I33" s="255"/>
    </row>
    <row r="34" spans="1:9" ht="12.75">
      <c r="A34" s="329"/>
      <c r="B34" s="340">
        <f>'пр.хода'!N22</f>
        <v>10</v>
      </c>
      <c r="C34" s="332" t="str">
        <f>VLOOKUP(B34,'пр.взв.'!B3:H97,2,FALSE)</f>
        <v>СМЕРЕКА Эдгардт Иосифович</v>
      </c>
      <c r="D34" s="332" t="str">
        <f>VLOOKUP(B34,'пр.взв.'!B3:H97,3,FALSE)</f>
        <v>24.08.93 кмс</v>
      </c>
      <c r="E34" s="334" t="str">
        <f>VLOOKUP(B34,'пр.взв.'!B3:H212,4,FALSE)</f>
        <v>Мос</v>
      </c>
      <c r="F34" s="336" t="str">
        <f>VLOOKUP(B34,'пр.взв.'!B4:H97,5,FALSE)</f>
        <v>Москва Самбо-70 МСК</v>
      </c>
      <c r="G34" s="328"/>
      <c r="H34" s="255"/>
      <c r="I34" s="255"/>
    </row>
    <row r="35" spans="1:9" ht="12.75">
      <c r="A35" s="329"/>
      <c r="B35" s="255"/>
      <c r="C35" s="333"/>
      <c r="D35" s="333"/>
      <c r="E35" s="338"/>
      <c r="F35" s="339"/>
      <c r="G35" s="328"/>
      <c r="H35" s="255"/>
      <c r="I35" s="25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3" t="str">
        <f>HYPERLINK('[1]реквизиты'!$A$2)</f>
        <v>Первенство России по САМБО среди юниоров </v>
      </c>
      <c r="B1" s="223"/>
      <c r="C1" s="223"/>
      <c r="D1" s="223"/>
      <c r="E1" s="223"/>
      <c r="F1" s="223"/>
      <c r="G1" s="223"/>
      <c r="H1" s="223" t="str">
        <f>HYPERLINK('[1]реквизиты'!$A$2)</f>
        <v>Первенство России по САМБО среди юниоров </v>
      </c>
      <c r="I1" s="223"/>
      <c r="J1" s="223"/>
      <c r="K1" s="223"/>
      <c r="L1" s="223"/>
      <c r="M1" s="223"/>
      <c r="N1" s="22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8">
        <f>HYPERLINK('[1]реквизиты'!$A$15)</f>
      </c>
      <c r="B2" s="356"/>
      <c r="C2" s="356"/>
      <c r="D2" s="356"/>
      <c r="E2" s="356"/>
      <c r="F2" s="356"/>
      <c r="G2" s="356"/>
      <c r="H2" s="228">
        <f>HYPERLINK('[1]реквизиты'!$A$15)</f>
      </c>
      <c r="I2" s="356"/>
      <c r="J2" s="356"/>
      <c r="K2" s="356"/>
      <c r="L2" s="356"/>
      <c r="M2" s="356"/>
      <c r="N2" s="356"/>
      <c r="O2" s="39"/>
      <c r="P2" s="39"/>
      <c r="Q2" s="39"/>
      <c r="R2" s="30"/>
      <c r="S2" s="30"/>
    </row>
    <row r="3" spans="2:14" ht="15.75">
      <c r="B3" s="37" t="s">
        <v>11</v>
      </c>
      <c r="C3" s="330" t="str">
        <f>HYPERLINK('пр.взв.'!D4)</f>
        <v>в.к. св100 кг.</v>
      </c>
      <c r="D3" s="330"/>
      <c r="E3" s="43"/>
      <c r="F3" s="43"/>
      <c r="G3" s="43"/>
      <c r="I3" s="37" t="s">
        <v>12</v>
      </c>
      <c r="J3" s="330" t="str">
        <f>HYPERLINK('пр.взв.'!D4)</f>
        <v>в.к. св100 кг.</v>
      </c>
      <c r="K3" s="330"/>
      <c r="L3" s="43"/>
      <c r="M3" s="43"/>
      <c r="N3" s="43"/>
    </row>
    <row r="4" spans="1:2" ht="16.5" thickBot="1">
      <c r="A4" s="355"/>
      <c r="B4" s="355"/>
    </row>
    <row r="5" spans="1:11" ht="12.75" customHeight="1">
      <c r="A5" s="350">
        <v>1</v>
      </c>
      <c r="B5" s="351" t="str">
        <f>VLOOKUP(A5,'пр.взв.'!B5:C68,2,FALSE)</f>
        <v>АРАКЕЛЯН Геворг Максимович</v>
      </c>
      <c r="C5" s="351" t="str">
        <f>VLOOKUP(A5,'пр.взв.'!B5:G68,3,FALSE)</f>
        <v>12.01.93 мс</v>
      </c>
      <c r="D5" s="351" t="str">
        <f>VLOOKUP(A5,'пр.взв.'!B5:G68,4,FALSE)</f>
        <v>ЦФО</v>
      </c>
      <c r="G5" s="19"/>
      <c r="H5" s="353">
        <v>2</v>
      </c>
      <c r="I5" s="349" t="str">
        <f>VLOOKUP(H5,'пр.взв.'!B7:C70,2,FALSE)</f>
        <v>КАРЛИН Георгий Геннадьевич</v>
      </c>
      <c r="J5" s="349" t="str">
        <f>VLOOKUP(H5,'пр.взв.'!B7:E70,3,FALSE)</f>
        <v>25.03.94    1р.</v>
      </c>
      <c r="K5" s="349" t="str">
        <f>VLOOKUP(H5,'пр.взв.'!B7:E70,4,FALSE)</f>
        <v>С-П</v>
      </c>
    </row>
    <row r="6" spans="1:11" ht="15.75">
      <c r="A6" s="343"/>
      <c r="B6" s="352"/>
      <c r="C6" s="352"/>
      <c r="D6" s="352"/>
      <c r="E6" s="2"/>
      <c r="F6" s="2"/>
      <c r="G6" s="12"/>
      <c r="H6" s="354"/>
      <c r="I6" s="345"/>
      <c r="J6" s="345"/>
      <c r="K6" s="345"/>
    </row>
    <row r="7" spans="1:13" ht="15.75">
      <c r="A7" s="343">
        <v>17</v>
      </c>
      <c r="B7" s="345" t="str">
        <f>VLOOKUP(A7,'пр.взв.'!B7:C70,2,FALSE)</f>
        <v>ЖАРОВ Анатолий Александрович</v>
      </c>
      <c r="C7" s="345" t="str">
        <f>VLOOKUP(A7,'пр.взв.'!B5:G68,3,FALSE)</f>
        <v>18.08.93 мс</v>
      </c>
      <c r="D7" s="345" t="str">
        <f>VLOOKUP(A7,'пр.взв.'!B5:G68,4,FALSE)</f>
        <v>Мос</v>
      </c>
      <c r="E7" s="4"/>
      <c r="F7" s="2"/>
      <c r="G7" s="2"/>
      <c r="H7" s="347">
        <v>18</v>
      </c>
      <c r="I7" s="341" t="str">
        <f>VLOOKUP(H7,'пр.взв.'!B9:C72,2,FALSE)</f>
        <v>ГАЗАРЯН Максим Артемович</v>
      </c>
      <c r="J7" s="341" t="str">
        <f>VLOOKUP(H7,'пр.взв.'!B9:E72,3,FALSE)</f>
        <v>25.03.94  кмс</v>
      </c>
      <c r="K7" s="341" t="str">
        <f>VLOOKUP(H7,'пр.взв.'!B9:E72,4,FALSE)</f>
        <v>ЦФО</v>
      </c>
      <c r="L7" s="45"/>
      <c r="M7" s="47"/>
    </row>
    <row r="8" spans="1:13" ht="16.5" thickBot="1">
      <c r="A8" s="344"/>
      <c r="B8" s="352"/>
      <c r="C8" s="352"/>
      <c r="D8" s="352"/>
      <c r="E8" s="5"/>
      <c r="F8" s="9"/>
      <c r="G8" s="2"/>
      <c r="H8" s="354"/>
      <c r="I8" s="342"/>
      <c r="J8" s="342"/>
      <c r="K8" s="342"/>
      <c r="L8" s="46"/>
      <c r="M8" s="47"/>
    </row>
    <row r="9" spans="1:13" ht="15.75">
      <c r="A9" s="350">
        <v>9</v>
      </c>
      <c r="B9" s="351" t="str">
        <f>VLOOKUP(A9,'пр.взв.'!B9:C72,2,FALSE)</f>
        <v>ОВЧАРЕНКО Максим Олегович</v>
      </c>
      <c r="C9" s="351" t="str">
        <f>VLOOKUP(A9,'пр.взв.'!B5:G68,3,FALSE)</f>
        <v>06.06.95 кмс</v>
      </c>
      <c r="D9" s="351" t="str">
        <f>VLOOKUP(A9,'пр.взв.'!B5:G68,4,FALSE)</f>
        <v>ЮФО</v>
      </c>
      <c r="E9" s="5"/>
      <c r="F9" s="6"/>
      <c r="G9" s="2"/>
      <c r="H9" s="353">
        <v>10</v>
      </c>
      <c r="I9" s="349" t="str">
        <f>VLOOKUP(H9,'пр.взв.'!B11:C74,2,FALSE)</f>
        <v>СМЕРЕКА Эдгардт Иосифович</v>
      </c>
      <c r="J9" s="349" t="str">
        <f>VLOOKUP(H9,'пр.взв.'!B11:E74,3,FALSE)</f>
        <v>24.08.93 кмс</v>
      </c>
      <c r="K9" s="349" t="str">
        <f>VLOOKUP(H9,'пр.взв.'!B11:E74,4,FALSE)</f>
        <v>Мос</v>
      </c>
      <c r="L9" s="46"/>
      <c r="M9" s="48"/>
    </row>
    <row r="10" spans="1:13" ht="15.75">
      <c r="A10" s="343"/>
      <c r="B10" s="352"/>
      <c r="C10" s="352"/>
      <c r="D10" s="352"/>
      <c r="E10" s="10"/>
      <c r="F10" s="7"/>
      <c r="G10" s="2"/>
      <c r="H10" s="354"/>
      <c r="I10" s="345"/>
      <c r="J10" s="345"/>
      <c r="K10" s="345"/>
      <c r="L10" s="44"/>
      <c r="M10" s="49"/>
    </row>
    <row r="11" spans="1:13" ht="15.75">
      <c r="A11" s="343">
        <v>25</v>
      </c>
      <c r="B11" s="345" t="e">
        <f>VLOOKUP(A11,'пр.взв.'!B11:C74,2,FALSE)</f>
        <v>#N/A</v>
      </c>
      <c r="C11" s="345" t="e">
        <f>VLOOKUP(A11,'пр.взв.'!B5:G68,3,FALSE)</f>
        <v>#N/A</v>
      </c>
      <c r="D11" s="345" t="e">
        <f>VLOOKUP(A11,'пр.взв.'!B5:G68,4,FALSE)</f>
        <v>#N/A</v>
      </c>
      <c r="E11" s="3"/>
      <c r="F11" s="7"/>
      <c r="G11" s="2"/>
      <c r="H11" s="347">
        <v>26</v>
      </c>
      <c r="I11" s="341" t="e">
        <f>VLOOKUP(H11,'пр.взв.'!B13:C76,2,FALSE)</f>
        <v>#N/A</v>
      </c>
      <c r="J11" s="341" t="e">
        <f>VLOOKUP(H11,'пр.взв.'!B13:E76,3,FALSE)</f>
        <v>#N/A</v>
      </c>
      <c r="K11" s="341" t="e">
        <f>VLOOKUP(H11,'пр.взв.'!B13:E76,4,FALSE)</f>
        <v>#N/A</v>
      </c>
      <c r="M11" s="50"/>
    </row>
    <row r="12" spans="1:13" ht="16.5" thickBot="1">
      <c r="A12" s="344"/>
      <c r="B12" s="352"/>
      <c r="C12" s="352"/>
      <c r="D12" s="352"/>
      <c r="E12" s="2"/>
      <c r="F12" s="7"/>
      <c r="G12" s="9"/>
      <c r="H12" s="354"/>
      <c r="I12" s="342"/>
      <c r="J12" s="342"/>
      <c r="K12" s="342"/>
      <c r="M12" s="50"/>
    </row>
    <row r="13" spans="1:14" ht="15.75">
      <c r="A13" s="350">
        <v>5</v>
      </c>
      <c r="B13" s="351" t="str">
        <f>VLOOKUP(A13,'пр.взв.'!B13:C76,2,FALSE)</f>
        <v>ШАПТАЛА Николай Юрьевич</v>
      </c>
      <c r="C13" s="351" t="str">
        <f>VLOOKUP(A13,'пр.взв.'!B5:G68,3,FALSE)</f>
        <v>02.10.94 кмс</v>
      </c>
      <c r="D13" s="351" t="str">
        <f>VLOOKUP(A13,'пр.взв.'!B5:G68,4,FALSE)</f>
        <v>С-П</v>
      </c>
      <c r="E13" s="2"/>
      <c r="F13" s="7"/>
      <c r="G13" s="13"/>
      <c r="H13" s="353">
        <v>6</v>
      </c>
      <c r="I13" s="349" t="str">
        <f>VLOOKUP(H13,'пр.взв.'!B15:C78,2,FALSE)</f>
        <v>ОМЕЛЬЧЕНКО Павел Игоревич</v>
      </c>
      <c r="J13" s="349" t="str">
        <f>VLOOKUP(H13,'пр.взв.'!B15:E78,3,FALSE)</f>
        <v>06.04.94 кмс</v>
      </c>
      <c r="K13" s="349" t="str">
        <f>VLOOKUP(H13,'пр.взв.'!B15:E78,4,FALSE)</f>
        <v>ДВФО</v>
      </c>
      <c r="M13" s="50"/>
      <c r="N13" s="52"/>
    </row>
    <row r="14" spans="1:14" ht="15.75">
      <c r="A14" s="343"/>
      <c r="B14" s="352"/>
      <c r="C14" s="352"/>
      <c r="D14" s="352"/>
      <c r="E14" s="8"/>
      <c r="F14" s="7"/>
      <c r="G14" s="2"/>
      <c r="H14" s="354"/>
      <c r="I14" s="345"/>
      <c r="J14" s="345"/>
      <c r="K14" s="345"/>
      <c r="L14" s="45"/>
      <c r="M14" s="49"/>
      <c r="N14" s="50"/>
    </row>
    <row r="15" spans="1:14" ht="15.75">
      <c r="A15" s="343">
        <v>21</v>
      </c>
      <c r="B15" s="345" t="str">
        <f>VLOOKUP(A15,'пр.взв.'!B15:C78,2,FALSE)</f>
        <v>НАРСКИЙ Денис Андреевич</v>
      </c>
      <c r="C15" s="345" t="str">
        <f>VLOOKUP(A15,'пр.взв.'!B5:G68,3,FALSE)</f>
        <v>25.05.93 кмс</v>
      </c>
      <c r="D15" s="345" t="str">
        <f>VLOOKUP(A15,'пр.взв.'!B5:G68,4,FALSE)</f>
        <v>ЦФО</v>
      </c>
      <c r="E15" s="4"/>
      <c r="F15" s="7"/>
      <c r="G15" s="2"/>
      <c r="H15" s="347">
        <v>22</v>
      </c>
      <c r="I15" s="341" t="e">
        <f>VLOOKUP(H15,'пр.взв.'!B17:C80,2,FALSE)</f>
        <v>#N/A</v>
      </c>
      <c r="J15" s="341" t="e">
        <f>VLOOKUP(H15,'пр.взв.'!B17:E80,3,FALSE)</f>
        <v>#N/A</v>
      </c>
      <c r="K15" s="341" t="e">
        <f>VLOOKUP(H15,'пр.взв.'!B17:E80,4,FALSE)</f>
        <v>#N/A</v>
      </c>
      <c r="L15" s="46"/>
      <c r="M15" s="49"/>
      <c r="N15" s="50"/>
    </row>
    <row r="16" spans="1:14" ht="16.5" thickBot="1">
      <c r="A16" s="344"/>
      <c r="B16" s="352"/>
      <c r="C16" s="352"/>
      <c r="D16" s="352"/>
      <c r="E16" s="5"/>
      <c r="F16" s="11"/>
      <c r="G16" s="2"/>
      <c r="H16" s="354"/>
      <c r="I16" s="342"/>
      <c r="J16" s="342"/>
      <c r="K16" s="342"/>
      <c r="L16" s="46"/>
      <c r="M16" s="51"/>
      <c r="N16" s="50"/>
    </row>
    <row r="17" spans="1:14" ht="15.75">
      <c r="A17" s="350">
        <v>13</v>
      </c>
      <c r="B17" s="351" t="str">
        <f>VLOOKUP(A17,'пр.взв.'!B17:C80,2,FALSE)</f>
        <v>ДОВТУКАЕВ Сулим Магомедович</v>
      </c>
      <c r="C17" s="351" t="str">
        <f>VLOOKUP(A17,'пр.взв.'!B5:G68,3,FALSE)</f>
        <v>05.01.93 мс</v>
      </c>
      <c r="D17" s="351" t="str">
        <f>VLOOKUP(A17,'пр.взв.'!B5:G68,4,FALSE)</f>
        <v>СКФО</v>
      </c>
      <c r="E17" s="5"/>
      <c r="F17" s="2"/>
      <c r="G17" s="2"/>
      <c r="H17" s="353">
        <v>14</v>
      </c>
      <c r="I17" s="349" t="str">
        <f>VLOOKUP(H17,'пр.взв.'!B19:C82,2,FALSE)</f>
        <v>ПЕКШЕВ Владимир Викторович</v>
      </c>
      <c r="J17" s="349" t="str">
        <f>VLOOKUP(H17,'пр.взв.'!B19:E82,3,FALSE)</f>
        <v>25.01.93 кмс</v>
      </c>
      <c r="K17" s="349" t="str">
        <f>VLOOKUP(H17,'пр.взв.'!B19:E82,4,FALSE)</f>
        <v>УФО</v>
      </c>
      <c r="L17" s="46"/>
      <c r="M17" s="47"/>
      <c r="N17" s="50"/>
    </row>
    <row r="18" spans="1:14" ht="15.75">
      <c r="A18" s="343"/>
      <c r="B18" s="352"/>
      <c r="C18" s="352"/>
      <c r="D18" s="352"/>
      <c r="E18" s="10"/>
      <c r="F18" s="2"/>
      <c r="G18" s="2"/>
      <c r="H18" s="354"/>
      <c r="I18" s="345"/>
      <c r="J18" s="345"/>
      <c r="K18" s="345"/>
      <c r="L18" s="44"/>
      <c r="M18" s="47"/>
      <c r="N18" s="50"/>
    </row>
    <row r="19" spans="1:14" ht="15.75">
      <c r="A19" s="343">
        <v>29</v>
      </c>
      <c r="B19" s="345" t="e">
        <f>VLOOKUP(A19,'пр.взв.'!B19:C82,2,FALSE)</f>
        <v>#N/A</v>
      </c>
      <c r="C19" s="345" t="e">
        <f>VLOOKUP(A19,'пр.взв.'!B5:G68,3,FALSE)</f>
        <v>#N/A</v>
      </c>
      <c r="D19" s="345" t="e">
        <f>VLOOKUP(A19,'пр.взв.'!B5:G68,4,FALSE)</f>
        <v>#N/A</v>
      </c>
      <c r="E19" s="3"/>
      <c r="F19" s="2"/>
      <c r="G19" s="2"/>
      <c r="H19" s="347">
        <v>30</v>
      </c>
      <c r="I19" s="341" t="e">
        <f>VLOOKUP(H19,'пр.взв.'!B21:C84,2,FALSE)</f>
        <v>#N/A</v>
      </c>
      <c r="J19" s="341" t="e">
        <f>VLOOKUP(H19,'пр.взв.'!B21:E84,3,FALSE)</f>
        <v>#N/A</v>
      </c>
      <c r="K19" s="341" t="e">
        <f>VLOOKUP(H19,'пр.взв.'!B21:E84,4,FALSE)</f>
        <v>#N/A</v>
      </c>
      <c r="N19" s="50"/>
    </row>
    <row r="20" spans="1:14" ht="16.5" thickBot="1">
      <c r="A20" s="344"/>
      <c r="B20" s="352"/>
      <c r="C20" s="352"/>
      <c r="D20" s="352"/>
      <c r="E20" s="2"/>
      <c r="F20" s="2"/>
      <c r="G20" s="41"/>
      <c r="H20" s="354"/>
      <c r="I20" s="342"/>
      <c r="J20" s="342"/>
      <c r="K20" s="342"/>
      <c r="N20" s="53"/>
    </row>
    <row r="21" spans="1:14" ht="15.75">
      <c r="A21" s="350">
        <v>3</v>
      </c>
      <c r="B21" s="351" t="str">
        <f>VLOOKUP(A21,'пр.взв.'!B5:C68,2,FALSE)</f>
        <v>ДАВИЙ Алексей Владимирович</v>
      </c>
      <c r="C21" s="351" t="str">
        <f>VLOOKUP(A21,'пр.взв.'!B5:G68,3,FALSE)</f>
        <v>28.08.94 кмс</v>
      </c>
      <c r="D21" s="351" t="str">
        <f>VLOOKUP(A21,'пр.взв.'!B5:G68,4,FALSE)</f>
        <v>МОС</v>
      </c>
      <c r="E21" s="2"/>
      <c r="F21" s="2"/>
      <c r="G21" s="2"/>
      <c r="H21" s="353">
        <v>4</v>
      </c>
      <c r="I21" s="349" t="str">
        <f>VLOOKUP(H21,'пр.взв.'!B7:C70,2,FALSE)</f>
        <v>МИШЕВ Тимофей Викторович</v>
      </c>
      <c r="J21" s="349" t="str">
        <f>VLOOKUP(H21,'пр.взв.'!B7:E70,3,FALSE)</f>
        <v>16.07.94  кмс</v>
      </c>
      <c r="K21" s="349" t="str">
        <f>VLOOKUP(H21,'пр.взв.'!B7:E70,4,FALSE)</f>
        <v>Мос</v>
      </c>
      <c r="N21" s="50"/>
    </row>
    <row r="22" spans="1:14" ht="15.75">
      <c r="A22" s="343"/>
      <c r="B22" s="352"/>
      <c r="C22" s="352"/>
      <c r="D22" s="352"/>
      <c r="E22" s="8"/>
      <c r="F22" s="2"/>
      <c r="G22" s="2"/>
      <c r="H22" s="354"/>
      <c r="I22" s="345"/>
      <c r="J22" s="345"/>
      <c r="K22" s="345"/>
      <c r="N22" s="50"/>
    </row>
    <row r="23" spans="1:14" ht="15.75">
      <c r="A23" s="343">
        <v>19</v>
      </c>
      <c r="B23" s="345" t="str">
        <f>VLOOKUP(A23,'пр.взв.'!B23:C86,2,FALSE)</f>
        <v>КУСКОВ Семен Олегович</v>
      </c>
      <c r="C23" s="345" t="str">
        <f>VLOOKUP(A23,'пр.взв.'!B5:G68,3,FALSE)</f>
        <v>05.06.94 кмс</v>
      </c>
      <c r="D23" s="345" t="str">
        <f>VLOOKUP(A23,'пр.взв.'!B5:G68,4,FALSE)</f>
        <v>УФО</v>
      </c>
      <c r="E23" s="4"/>
      <c r="F23" s="2"/>
      <c r="G23" s="2"/>
      <c r="H23" s="347">
        <v>20</v>
      </c>
      <c r="I23" s="341" t="str">
        <f>VLOOKUP(H23,'пр.взв.'!B25:C88,2,FALSE)</f>
        <v>ЛУШКИН Алексей Андреевич</v>
      </c>
      <c r="J23" s="341" t="str">
        <f>VLOOKUP(H23,'пр.взв.'!B25:E88,3,FALSE)</f>
        <v>08.05.93 1р</v>
      </c>
      <c r="K23" s="341" t="str">
        <f>VLOOKUP(H23,'пр.взв.'!B25:E88,4,FALSE)</f>
        <v>УФО</v>
      </c>
      <c r="L23" s="45"/>
      <c r="M23" s="47"/>
      <c r="N23" s="50"/>
    </row>
    <row r="24" spans="1:14" ht="16.5" thickBot="1">
      <c r="A24" s="344"/>
      <c r="B24" s="352"/>
      <c r="C24" s="352"/>
      <c r="D24" s="352"/>
      <c r="E24" s="5"/>
      <c r="F24" s="9"/>
      <c r="G24" s="2"/>
      <c r="H24" s="354"/>
      <c r="I24" s="342"/>
      <c r="J24" s="342"/>
      <c r="K24" s="342"/>
      <c r="L24" s="46"/>
      <c r="M24" s="47"/>
      <c r="N24" s="50"/>
    </row>
    <row r="25" spans="1:14" ht="15.75">
      <c r="A25" s="350">
        <v>11</v>
      </c>
      <c r="B25" s="351" t="str">
        <f>VLOOKUP(A25,'пр.взв.'!B25:C88,2,FALSE)</f>
        <v>ПЕТРИЧЕНКО Илья Анатольевич</v>
      </c>
      <c r="C25" s="351" t="str">
        <f>VLOOKUP(A25,'пр.взв.'!B5:G68,3,FALSE)</f>
        <v>13.07.93 кмс</v>
      </c>
      <c r="D25" s="351" t="str">
        <f>VLOOKUP(A25,'пр.взв.'!B5:G68,4,FALSE)</f>
        <v>ЮФО</v>
      </c>
      <c r="E25" s="5"/>
      <c r="F25" s="6"/>
      <c r="G25" s="2"/>
      <c r="H25" s="353">
        <v>12</v>
      </c>
      <c r="I25" s="349" t="str">
        <f>VLOOKUP(H25,'пр.взв.'!B27:C90,2,FALSE)</f>
        <v>ХАСАНОВ Заур Муратович</v>
      </c>
      <c r="J25" s="349" t="str">
        <f>VLOOKUP(H25,'пр.взв.'!B27:E90,3,FALSE)</f>
        <v>21.11.93 кмс</v>
      </c>
      <c r="K25" s="349" t="str">
        <f>VLOOKUP(H25,'пр.взв.'!B27:E90,4,FALSE)</f>
        <v>ЮФО</v>
      </c>
      <c r="L25" s="46"/>
      <c r="M25" s="48"/>
      <c r="N25" s="50"/>
    </row>
    <row r="26" spans="1:14" ht="15.75">
      <c r="A26" s="343"/>
      <c r="B26" s="352"/>
      <c r="C26" s="352"/>
      <c r="D26" s="352"/>
      <c r="E26" s="10"/>
      <c r="F26" s="7"/>
      <c r="G26" s="2"/>
      <c r="H26" s="354"/>
      <c r="I26" s="345"/>
      <c r="J26" s="345"/>
      <c r="K26" s="345"/>
      <c r="L26" s="44"/>
      <c r="M26" s="49"/>
      <c r="N26" s="50"/>
    </row>
    <row r="27" spans="1:14" ht="15.75">
      <c r="A27" s="343">
        <v>27</v>
      </c>
      <c r="B27" s="345" t="e">
        <f>VLOOKUP(A27,'пр.взв.'!B27:C90,2,FALSE)</f>
        <v>#N/A</v>
      </c>
      <c r="C27" s="345" t="e">
        <f>VLOOKUP(A27,'пр.взв.'!B5:G68,3,FALSE)</f>
        <v>#N/A</v>
      </c>
      <c r="D27" s="345" t="e">
        <f>VLOOKUP(A27,'пр.взв.'!B5:G68,4,FALSE)</f>
        <v>#N/A</v>
      </c>
      <c r="E27" s="3"/>
      <c r="F27" s="7"/>
      <c r="G27" s="2"/>
      <c r="H27" s="347">
        <v>28</v>
      </c>
      <c r="I27" s="341" t="e">
        <f>VLOOKUP(H27,'пр.взв.'!B29:C92,2,FALSE)</f>
        <v>#N/A</v>
      </c>
      <c r="J27" s="341" t="e">
        <f>VLOOKUP(H27,'пр.взв.'!B29:E92,3,FALSE)</f>
        <v>#N/A</v>
      </c>
      <c r="K27" s="341" t="e">
        <f>VLOOKUP(H27,'пр.взв.'!B29:E92,4,FALSE)</f>
        <v>#N/A</v>
      </c>
      <c r="M27" s="50"/>
      <c r="N27" s="50"/>
    </row>
    <row r="28" spans="1:14" ht="16.5" thickBot="1">
      <c r="A28" s="344"/>
      <c r="B28" s="352"/>
      <c r="C28" s="352"/>
      <c r="D28" s="352"/>
      <c r="E28" s="2"/>
      <c r="F28" s="7"/>
      <c r="G28" s="2"/>
      <c r="H28" s="354"/>
      <c r="I28" s="342"/>
      <c r="J28" s="342"/>
      <c r="K28" s="342"/>
      <c r="M28" s="50"/>
      <c r="N28" s="50"/>
    </row>
    <row r="29" spans="1:14" ht="15.75">
      <c r="A29" s="350">
        <v>7</v>
      </c>
      <c r="B29" s="351" t="str">
        <f>VLOOKUP(A29,'пр.взв.'!B5:C68,2,FALSE)</f>
        <v>ХРЫЧЁВ Артём Сергеевич</v>
      </c>
      <c r="C29" s="351" t="str">
        <f>VLOOKUP(A29,'пр.взв.'!B5:G68,3,FALSE)</f>
        <v>27.09.95  кмс</v>
      </c>
      <c r="D29" s="351" t="str">
        <f>VLOOKUP(A29,'пр.взв.'!B5:G68,4,FALSE)</f>
        <v>ЦФО</v>
      </c>
      <c r="E29" s="2"/>
      <c r="F29" s="7"/>
      <c r="G29" s="54"/>
      <c r="H29" s="353">
        <v>8</v>
      </c>
      <c r="I29" s="349" t="str">
        <f>VLOOKUP(H29,'пр.взв.'!B7:C70,2,FALSE)</f>
        <v>ИВАНОВ Степан Викторович</v>
      </c>
      <c r="J29" s="349" t="str">
        <f>VLOOKUP(H29,'пр.взв.'!B7:E70,3,FALSE)</f>
        <v>09.05.94 1р</v>
      </c>
      <c r="K29" s="349" t="str">
        <f>VLOOKUP(H29,'пр.взв.'!B7:E70,4,FALSE)</f>
        <v>ПФО</v>
      </c>
      <c r="M29" s="50"/>
      <c r="N29" s="53"/>
    </row>
    <row r="30" spans="1:13" ht="15.75">
      <c r="A30" s="343"/>
      <c r="B30" s="352"/>
      <c r="C30" s="352"/>
      <c r="D30" s="352"/>
      <c r="E30" s="8"/>
      <c r="F30" s="7"/>
      <c r="G30" s="2"/>
      <c r="H30" s="354"/>
      <c r="I30" s="345"/>
      <c r="J30" s="345"/>
      <c r="K30" s="345"/>
      <c r="M30" s="50"/>
    </row>
    <row r="31" spans="1:13" ht="15.75">
      <c r="A31" s="343">
        <v>23</v>
      </c>
      <c r="B31" s="345" t="e">
        <f>VLOOKUP(A31,'пр.взв.'!B31:C94,2,FALSE)</f>
        <v>#N/A</v>
      </c>
      <c r="C31" s="345" t="e">
        <f>VLOOKUP(A31,'пр.взв.'!B5:G68,3,FALSE)</f>
        <v>#N/A</v>
      </c>
      <c r="D31" s="345" t="e">
        <f>VLOOKUP(A31,'пр.взв.'!B5:G68,4,FALSE)</f>
        <v>#N/A</v>
      </c>
      <c r="E31" s="4"/>
      <c r="F31" s="7"/>
      <c r="G31" s="2"/>
      <c r="H31" s="347">
        <v>24</v>
      </c>
      <c r="I31" s="341" t="e">
        <f>VLOOKUP(H31,'пр.взв.'!B33:C96,2,FALSE)</f>
        <v>#N/A</v>
      </c>
      <c r="J31" s="341" t="e">
        <f>VLOOKUP(H31,'пр.взв.'!B33:E96,3,FALSE)</f>
        <v>#N/A</v>
      </c>
      <c r="K31" s="341" t="e">
        <f>VLOOKUP(H31,'пр.взв.'!B33:E96,4,FALSE)</f>
        <v>#N/A</v>
      </c>
      <c r="L31" s="45"/>
      <c r="M31" s="49"/>
    </row>
    <row r="32" spans="1:13" ht="16.5" thickBot="1">
      <c r="A32" s="344"/>
      <c r="B32" s="352"/>
      <c r="C32" s="352"/>
      <c r="D32" s="352"/>
      <c r="E32" s="5"/>
      <c r="F32" s="11"/>
      <c r="G32" s="2"/>
      <c r="H32" s="354"/>
      <c r="I32" s="342"/>
      <c r="J32" s="342"/>
      <c r="K32" s="342"/>
      <c r="L32" s="46"/>
      <c r="M32" s="51"/>
    </row>
    <row r="33" spans="1:13" ht="15.75">
      <c r="A33" s="350">
        <v>15</v>
      </c>
      <c r="B33" s="351" t="str">
        <f>VLOOKUP(A33,'пр.взв.'!B33:C96,2,FALSE)</f>
        <v>ФАЙЗРАХМАНОВ Илья Рамилевич</v>
      </c>
      <c r="C33" s="351" t="str">
        <f>VLOOKUP(A33,'пр.взв.'!B5:G68,3,FALSE)</f>
        <v>19.01.94  кмс</v>
      </c>
      <c r="D33" s="351" t="str">
        <f>VLOOKUP(A33,'пр.взв.'!B5:G68,4,FALSE)</f>
        <v>ПФО</v>
      </c>
      <c r="E33" s="5"/>
      <c r="F33" s="2"/>
      <c r="G33" s="2"/>
      <c r="H33" s="353">
        <v>16</v>
      </c>
      <c r="I33" s="349" t="str">
        <f>VLOOKUP(H33,'пр.взв.'!B35:C98,2,FALSE)</f>
        <v>ЧЕНЦОВ Денис Алексеевич</v>
      </c>
      <c r="J33" s="349" t="str">
        <f>VLOOKUP(H33,'пр.взв.'!B35:E98,3,FALSE)</f>
        <v>05.04.93 кмс</v>
      </c>
      <c r="K33" s="349" t="str">
        <f>VLOOKUP(H33,'пр.взв.'!B35:E98,4,FALSE)</f>
        <v>СФО</v>
      </c>
      <c r="L33" s="46"/>
      <c r="M33" s="47"/>
    </row>
    <row r="34" spans="1:13" ht="15.75">
      <c r="A34" s="343"/>
      <c r="B34" s="352"/>
      <c r="C34" s="352"/>
      <c r="D34" s="352"/>
      <c r="E34" s="10"/>
      <c r="F34" s="2"/>
      <c r="G34" s="2"/>
      <c r="H34" s="354"/>
      <c r="I34" s="345"/>
      <c r="J34" s="345"/>
      <c r="K34" s="345"/>
      <c r="L34" s="44"/>
      <c r="M34" s="47"/>
    </row>
    <row r="35" spans="1:11" ht="15.75">
      <c r="A35" s="343">
        <v>31</v>
      </c>
      <c r="B35" s="345" t="e">
        <f>VLOOKUP(A35,'пр.взв.'!B35:C98,2,FALSE)</f>
        <v>#N/A</v>
      </c>
      <c r="C35" s="345" t="e">
        <f>VLOOKUP(A35,'пр.взв.'!B5:G68,3,FALSE)</f>
        <v>#N/A</v>
      </c>
      <c r="D35" s="345" t="e">
        <f>VLOOKUP(A35,'пр.взв.'!B5:G68,4,FALSE)</f>
        <v>#N/A</v>
      </c>
      <c r="E35" s="3"/>
      <c r="F35" s="2"/>
      <c r="G35" s="2"/>
      <c r="H35" s="347">
        <v>32</v>
      </c>
      <c r="I35" s="341" t="e">
        <f>VLOOKUP(H35,'пр.взв.'!B37:C100,2,FALSE)</f>
        <v>#N/A</v>
      </c>
      <c r="J35" s="341" t="e">
        <f>VLOOKUP(H35,'пр.взв.'!B37:E100,3,FALSE)</f>
        <v>#N/A</v>
      </c>
      <c r="K35" s="341" t="e">
        <f>VLOOKUP(H35,'пр.взв.'!B37:E100,4,FALSE)</f>
        <v>#N/A</v>
      </c>
    </row>
    <row r="36" spans="1:11" ht="13.5" customHeight="1" thickBot="1">
      <c r="A36" s="344"/>
      <c r="B36" s="346"/>
      <c r="C36" s="346"/>
      <c r="D36" s="346"/>
      <c r="H36" s="348"/>
      <c r="I36" s="342"/>
      <c r="J36" s="342"/>
      <c r="K36" s="34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1:H29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7" t="str">
        <f>HYPERLINK('[1]реквизиты'!$A$2)</f>
        <v>Первенство России по САМБО среди юниоров </v>
      </c>
      <c r="B1" s="168"/>
      <c r="C1" s="168"/>
      <c r="D1" s="168"/>
      <c r="E1" s="168"/>
      <c r="F1" s="168"/>
      <c r="G1" s="168"/>
      <c r="H1" s="169"/>
    </row>
    <row r="2" spans="1:8" ht="12.75" customHeight="1">
      <c r="A2" s="370" t="str">
        <f>HYPERLINK('[1]реквизиты'!$A$3)</f>
        <v>18-22февраля 2013г.                                                         г.В.Пышма</v>
      </c>
      <c r="B2" s="370"/>
      <c r="C2" s="370"/>
      <c r="D2" s="370"/>
      <c r="E2" s="370"/>
      <c r="F2" s="370"/>
      <c r="G2" s="370"/>
      <c r="H2" s="370"/>
    </row>
    <row r="3" spans="1:8" ht="18.75" thickBot="1">
      <c r="A3" s="371" t="s">
        <v>43</v>
      </c>
      <c r="B3" s="371"/>
      <c r="C3" s="371"/>
      <c r="D3" s="371"/>
      <c r="E3" s="371"/>
      <c r="F3" s="371"/>
      <c r="G3" s="371"/>
      <c r="H3" s="371"/>
    </row>
    <row r="4" spans="2:8" ht="18.75" thickBot="1">
      <c r="B4" s="77"/>
      <c r="C4" s="78"/>
      <c r="D4" s="372" t="str">
        <f>'пр.взв.'!D4</f>
        <v>в.к. св100 кг.</v>
      </c>
      <c r="E4" s="373"/>
      <c r="F4" s="374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8" t="s">
        <v>44</v>
      </c>
      <c r="B6" s="365" t="str">
        <f>VLOOKUP(J6,'пр.взв.'!B6:G133,2,FALSE)</f>
        <v>СМЕРЕКА Эдгардт Иосифович</v>
      </c>
      <c r="C6" s="365"/>
      <c r="D6" s="365"/>
      <c r="E6" s="365"/>
      <c r="F6" s="365"/>
      <c r="G6" s="365"/>
      <c r="H6" s="357" t="str">
        <f>VLOOKUP(J6,'пр.взв.'!B6:G133,3,FALSE)</f>
        <v>24.08.93 кмс</v>
      </c>
      <c r="I6" s="78"/>
      <c r="J6" s="82">
        <f>'пр.хода'!K17</f>
        <v>10</v>
      </c>
    </row>
    <row r="7" spans="1:10" ht="12.75" customHeight="1">
      <c r="A7" s="379"/>
      <c r="B7" s="366"/>
      <c r="C7" s="366"/>
      <c r="D7" s="366"/>
      <c r="E7" s="366"/>
      <c r="F7" s="366"/>
      <c r="G7" s="366"/>
      <c r="H7" s="358"/>
      <c r="I7" s="78"/>
      <c r="J7" s="82"/>
    </row>
    <row r="8" spans="1:10" ht="12.75" customHeight="1">
      <c r="A8" s="379"/>
      <c r="B8" s="359" t="str">
        <f>VLOOKUP(J6,'пр.взв.'!B6:G133,4,FALSE)</f>
        <v>Мос</v>
      </c>
      <c r="C8" s="359"/>
      <c r="D8" s="359"/>
      <c r="E8" s="359"/>
      <c r="F8" s="359"/>
      <c r="G8" s="359"/>
      <c r="H8" s="358"/>
      <c r="I8" s="78"/>
      <c r="J8" s="82"/>
    </row>
    <row r="9" spans="1:10" ht="13.5" customHeight="1" thickBot="1">
      <c r="A9" s="380"/>
      <c r="B9" s="360"/>
      <c r="C9" s="360"/>
      <c r="D9" s="360"/>
      <c r="E9" s="360"/>
      <c r="F9" s="360"/>
      <c r="G9" s="360"/>
      <c r="H9" s="361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75" t="s">
        <v>45</v>
      </c>
      <c r="B11" s="365" t="str">
        <f>VLOOKUP(J11,'пр.взв.'!B6:G133,2,FALSE)</f>
        <v>АРАКЕЛЯН Геворг Максимович</v>
      </c>
      <c r="C11" s="365"/>
      <c r="D11" s="365"/>
      <c r="E11" s="365"/>
      <c r="F11" s="365"/>
      <c r="G11" s="365"/>
      <c r="H11" s="357" t="str">
        <f>VLOOKUP(J11,'пр.взв.'!B6:G133,3,FALSE)</f>
        <v>12.01.93 мс</v>
      </c>
      <c r="I11" s="78"/>
      <c r="J11" s="82">
        <f>'пр.хода'!K25</f>
        <v>1</v>
      </c>
    </row>
    <row r="12" spans="1:10" ht="12.75" customHeight="1">
      <c r="A12" s="376"/>
      <c r="B12" s="366"/>
      <c r="C12" s="366"/>
      <c r="D12" s="366"/>
      <c r="E12" s="366"/>
      <c r="F12" s="366"/>
      <c r="G12" s="366"/>
      <c r="H12" s="358"/>
      <c r="I12" s="78"/>
      <c r="J12" s="82"/>
    </row>
    <row r="13" spans="1:10" ht="12.75" customHeight="1">
      <c r="A13" s="376"/>
      <c r="B13" s="359" t="str">
        <f>VLOOKUP(J11,'пр.взв.'!B6:G133,4,FALSE)</f>
        <v>ЦФО</v>
      </c>
      <c r="C13" s="359"/>
      <c r="D13" s="359"/>
      <c r="E13" s="359"/>
      <c r="F13" s="359"/>
      <c r="G13" s="359"/>
      <c r="H13" s="358"/>
      <c r="I13" s="78"/>
      <c r="J13" s="82"/>
    </row>
    <row r="14" spans="1:10" ht="13.5" customHeight="1" thickBot="1">
      <c r="A14" s="377"/>
      <c r="B14" s="360"/>
      <c r="C14" s="360"/>
      <c r="D14" s="360"/>
      <c r="E14" s="360"/>
      <c r="F14" s="360"/>
      <c r="G14" s="360"/>
      <c r="H14" s="361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62" t="s">
        <v>46</v>
      </c>
      <c r="B16" s="365" t="str">
        <f>VLOOKUP(J16,'пр.взв.'!B6:G133,2,FALSE)</f>
        <v>ХАСАНОВ Заур Муратович</v>
      </c>
      <c r="C16" s="365"/>
      <c r="D16" s="365"/>
      <c r="E16" s="365"/>
      <c r="F16" s="365"/>
      <c r="G16" s="365"/>
      <c r="H16" s="357" t="str">
        <f>VLOOKUP(J16,'пр.взв.'!B6:G133,3,FALSE)</f>
        <v>21.11.93 кмс</v>
      </c>
      <c r="I16" s="78"/>
      <c r="J16" s="82">
        <f>'пр.хода'!O11</f>
        <v>12</v>
      </c>
    </row>
    <row r="17" spans="1:10" ht="12.75" customHeight="1">
      <c r="A17" s="363"/>
      <c r="B17" s="366"/>
      <c r="C17" s="366"/>
      <c r="D17" s="366"/>
      <c r="E17" s="366"/>
      <c r="F17" s="366"/>
      <c r="G17" s="366"/>
      <c r="H17" s="358"/>
      <c r="I17" s="78"/>
      <c r="J17" s="82"/>
    </row>
    <row r="18" spans="1:10" ht="12.75" customHeight="1">
      <c r="A18" s="363"/>
      <c r="B18" s="359" t="str">
        <f>VLOOKUP(J16,'пр.взв.'!B6:G133,4,FALSE)</f>
        <v>ЮФО</v>
      </c>
      <c r="C18" s="359"/>
      <c r="D18" s="359"/>
      <c r="E18" s="359"/>
      <c r="F18" s="359"/>
      <c r="G18" s="359"/>
      <c r="H18" s="358"/>
      <c r="I18" s="78"/>
      <c r="J18" s="82"/>
    </row>
    <row r="19" spans="1:10" ht="13.5" customHeight="1" thickBot="1">
      <c r="A19" s="364"/>
      <c r="B19" s="360"/>
      <c r="C19" s="360"/>
      <c r="D19" s="360"/>
      <c r="E19" s="360"/>
      <c r="F19" s="360"/>
      <c r="G19" s="360"/>
      <c r="H19" s="361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62" t="s">
        <v>46</v>
      </c>
      <c r="B21" s="365" t="str">
        <f>VLOOKUP(J21,'пр.взв.'!B6:G133,2,FALSE)</f>
        <v>ПЕКШЕВ Владимир Викторович</v>
      </c>
      <c r="C21" s="365"/>
      <c r="D21" s="365"/>
      <c r="E21" s="365"/>
      <c r="F21" s="365"/>
      <c r="G21" s="365"/>
      <c r="H21" s="357" t="str">
        <f>VLOOKUP(J21,'пр.взв.'!B7:G138,3,FALSE)</f>
        <v>25.01.93 кмс</v>
      </c>
      <c r="I21" s="78"/>
      <c r="J21" s="82">
        <f>'пр.хода'!O39</f>
        <v>14</v>
      </c>
    </row>
    <row r="22" spans="1:10" ht="12.75" customHeight="1">
      <c r="A22" s="363"/>
      <c r="B22" s="366"/>
      <c r="C22" s="366"/>
      <c r="D22" s="366"/>
      <c r="E22" s="366"/>
      <c r="F22" s="366"/>
      <c r="G22" s="366"/>
      <c r="H22" s="358"/>
      <c r="I22" s="78"/>
      <c r="J22" s="82"/>
    </row>
    <row r="23" spans="1:9" ht="12.75" customHeight="1">
      <c r="A23" s="363"/>
      <c r="B23" s="359" t="str">
        <f>VLOOKUP(J21,'пр.взв.'!B6:G133,4,FALSE)</f>
        <v>УФО</v>
      </c>
      <c r="C23" s="359"/>
      <c r="D23" s="359"/>
      <c r="E23" s="359"/>
      <c r="F23" s="359"/>
      <c r="G23" s="359"/>
      <c r="H23" s="358"/>
      <c r="I23" s="78"/>
    </row>
    <row r="24" spans="1:9" ht="13.5" customHeight="1" thickBot="1">
      <c r="A24" s="364"/>
      <c r="B24" s="360"/>
      <c r="C24" s="360"/>
      <c r="D24" s="360"/>
      <c r="E24" s="360"/>
      <c r="F24" s="360"/>
      <c r="G24" s="360"/>
      <c r="H24" s="361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66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67" t="str">
        <f>VLOOKUP(J28,'пр.взв.'!B7:H70,7,FALSE)</f>
        <v>Сальников ВВ Кабанов ДБ</v>
      </c>
      <c r="B28" s="368"/>
      <c r="C28" s="368"/>
      <c r="D28" s="368"/>
      <c r="E28" s="368"/>
      <c r="F28" s="368"/>
      <c r="G28" s="368"/>
      <c r="H28" s="357"/>
      <c r="J28">
        <f>'пр.хода'!K17</f>
        <v>10</v>
      </c>
    </row>
    <row r="29" spans="1:8" ht="13.5" customHeight="1" thickBot="1">
      <c r="A29" s="369"/>
      <c r="B29" s="360"/>
      <c r="C29" s="360"/>
      <c r="D29" s="360"/>
      <c r="E29" s="360"/>
      <c r="F29" s="360"/>
      <c r="G29" s="360"/>
      <c r="H29" s="361"/>
    </row>
    <row r="32" spans="1:8" ht="18">
      <c r="A32" s="78" t="s">
        <v>47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18" t="s">
        <v>36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91"/>
    </row>
    <row r="2" spans="1:25" ht="13.5" customHeight="1" thickBot="1">
      <c r="A2" s="423" t="s">
        <v>37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91"/>
    </row>
    <row r="3" spans="1:25" ht="27.75" customHeight="1" thickBot="1">
      <c r="A3" s="91"/>
      <c r="B3" s="91"/>
      <c r="C3" s="91"/>
      <c r="D3" s="93"/>
      <c r="E3" s="93"/>
      <c r="F3" s="424" t="str">
        <f>HYPERLINK('[1]реквизиты'!$A$2)</f>
        <v>Первенство России по САМБО среди юниоров </v>
      </c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6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09" t="str">
        <f>HYPERLINK('[1]реквизиты'!$A$3)</f>
        <v>18-22февраля 2013г.                                                         г.В.Пышма</v>
      </c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94"/>
      <c r="U4" s="416"/>
      <c r="V4" s="419" t="str">
        <f>HYPERLINK('пр.взв.'!D4)</f>
        <v>в.к. св100 кг.</v>
      </c>
      <c r="W4" s="420"/>
      <c r="X4" s="91"/>
      <c r="Y4" s="91"/>
    </row>
    <row r="5" spans="1:25" ht="14.25" customHeight="1" thickBot="1">
      <c r="A5" s="404" t="s">
        <v>0</v>
      </c>
      <c r="B5" s="91"/>
      <c r="C5" s="91"/>
      <c r="D5" s="91"/>
      <c r="E5" s="91"/>
      <c r="F5" s="91"/>
      <c r="G5" s="91"/>
      <c r="H5" s="95"/>
      <c r="I5" s="404" t="s">
        <v>2</v>
      </c>
      <c r="J5" s="91"/>
      <c r="K5" s="157">
        <v>17</v>
      </c>
      <c r="L5" s="91"/>
      <c r="M5" s="91"/>
      <c r="N5" s="91"/>
      <c r="O5" s="91"/>
      <c r="P5" s="389" t="str">
        <f>VLOOKUP(O6,'пр.взв.'!B7:E70,2,FALSE)</f>
        <v>ХАСАНОВ Заур Муратович</v>
      </c>
      <c r="Q5" s="390"/>
      <c r="R5" s="390"/>
      <c r="S5" s="391"/>
      <c r="T5" s="91"/>
      <c r="U5" s="417"/>
      <c r="V5" s="421"/>
      <c r="W5" s="422"/>
      <c r="X5" s="404" t="s">
        <v>1</v>
      </c>
      <c r="Y5" s="91"/>
    </row>
    <row r="6" spans="1:26" ht="14.25" customHeight="1" thickBot="1">
      <c r="A6" s="408"/>
      <c r="B6" s="96"/>
      <c r="C6" s="91"/>
      <c r="D6" s="91"/>
      <c r="E6" s="91"/>
      <c r="F6" s="91"/>
      <c r="G6" s="91"/>
      <c r="H6" s="91"/>
      <c r="I6" s="404"/>
      <c r="J6" s="64"/>
      <c r="K6" s="97"/>
      <c r="L6" s="98">
        <v>17</v>
      </c>
      <c r="M6" s="64"/>
      <c r="N6" s="64"/>
      <c r="O6" s="66">
        <v>12</v>
      </c>
      <c r="P6" s="392"/>
      <c r="Q6" s="393"/>
      <c r="R6" s="393"/>
      <c r="S6" s="394"/>
      <c r="T6" s="91"/>
      <c r="U6" s="91"/>
      <c r="V6" s="91"/>
      <c r="W6" s="91"/>
      <c r="X6" s="408"/>
      <c r="Y6" s="91"/>
      <c r="Z6" s="38"/>
    </row>
    <row r="7" spans="1:25" ht="12.75" customHeight="1" thickBot="1">
      <c r="A7" s="405">
        <v>1</v>
      </c>
      <c r="B7" s="381" t="str">
        <f>VLOOKUP(A7,'пр.взв.'!B7:C70,2,FALSE)</f>
        <v>АРАКЕЛЯН Геворг Максимович</v>
      </c>
      <c r="C7" s="381" t="str">
        <f>VLOOKUP(A7,'пр.взв.'!B7:G70,3,FALSE)</f>
        <v>12.01.93 мс</v>
      </c>
      <c r="D7" s="381" t="str">
        <f>VLOOKUP(A7,'пр.взв.'!B7:G70,4,FALSE)</f>
        <v>ЦФО</v>
      </c>
      <c r="E7" s="91"/>
      <c r="F7" s="91"/>
      <c r="G7" s="99"/>
      <c r="H7" s="91"/>
      <c r="I7" s="100"/>
      <c r="J7" s="64"/>
      <c r="K7" s="101">
        <v>9</v>
      </c>
      <c r="L7" s="158" t="s">
        <v>167</v>
      </c>
      <c r="M7" s="98">
        <v>17</v>
      </c>
      <c r="N7" s="67"/>
      <c r="O7" s="68"/>
      <c r="P7" s="68"/>
      <c r="Q7" s="102" t="s">
        <v>23</v>
      </c>
      <c r="R7" s="91"/>
      <c r="S7" s="91"/>
      <c r="T7" s="91"/>
      <c r="U7" s="381" t="str">
        <f>VLOOKUP(X7,'пр.взв.'!B7:G70,2,FALSE)</f>
        <v>КАРЛИН Георгий Геннадьевич</v>
      </c>
      <c r="V7" s="381" t="str">
        <f>VLOOKUP(X7,'пр.взв.'!B7:G70,3,FALSE)</f>
        <v>25.03.94    1р.</v>
      </c>
      <c r="W7" s="381" t="str">
        <f>VLOOKUP(X7,'пр.взв.'!B7:G70,4,FALSE)</f>
        <v>С-П</v>
      </c>
      <c r="X7" s="384">
        <v>2</v>
      </c>
      <c r="Y7" s="91"/>
    </row>
    <row r="8" spans="1:25" ht="12.75" customHeight="1">
      <c r="A8" s="406"/>
      <c r="B8" s="382"/>
      <c r="C8" s="382"/>
      <c r="D8" s="382"/>
      <c r="E8" s="103">
        <v>1</v>
      </c>
      <c r="F8" s="104"/>
      <c r="G8" s="105"/>
      <c r="H8" s="106"/>
      <c r="I8" s="68"/>
      <c r="J8" s="64"/>
      <c r="K8" s="107"/>
      <c r="L8" s="108">
        <v>21</v>
      </c>
      <c r="M8" s="158" t="s">
        <v>167</v>
      </c>
      <c r="N8" s="67"/>
      <c r="O8" s="102"/>
      <c r="P8" s="102"/>
      <c r="Q8" s="91"/>
      <c r="R8" s="91"/>
      <c r="S8" s="91"/>
      <c r="T8" s="103">
        <v>18</v>
      </c>
      <c r="U8" s="382"/>
      <c r="V8" s="382"/>
      <c r="W8" s="382"/>
      <c r="X8" s="385"/>
      <c r="Y8" s="91"/>
    </row>
    <row r="9" spans="1:25" ht="12.75" customHeight="1" thickBot="1">
      <c r="A9" s="406">
        <v>17</v>
      </c>
      <c r="B9" s="383" t="str">
        <f>VLOOKUP(A9,'пр.взв.'!B9:C72,2,FALSE)</f>
        <v>ЖАРОВ Анатолий Александрович</v>
      </c>
      <c r="C9" s="383" t="str">
        <f>VLOOKUP(A9,'пр.взв.'!B7:G70,3,FALSE)</f>
        <v>18.08.93 мс</v>
      </c>
      <c r="D9" s="383" t="str">
        <f>VLOOKUP(A9,'пр.взв.'!B7:G70,4,FALSE)</f>
        <v>Мос</v>
      </c>
      <c r="E9" s="155" t="s">
        <v>162</v>
      </c>
      <c r="F9" s="109"/>
      <c r="G9" s="104"/>
      <c r="H9" s="107"/>
      <c r="I9" s="67"/>
      <c r="J9" s="64"/>
      <c r="K9" s="98"/>
      <c r="L9" s="107"/>
      <c r="M9" s="110"/>
      <c r="N9" s="98">
        <v>17</v>
      </c>
      <c r="O9" s="102"/>
      <c r="P9" s="102"/>
      <c r="Q9" s="102"/>
      <c r="R9" s="111"/>
      <c r="S9" s="112"/>
      <c r="T9" s="155" t="s">
        <v>165</v>
      </c>
      <c r="U9" s="383" t="str">
        <f>VLOOKUP(X9,'пр.взв.'!B7:G70,2,FALSE)</f>
        <v>ГАЗАРЯН Максим Артемович</v>
      </c>
      <c r="V9" s="383" t="str">
        <f>VLOOKUP(X9,'пр.взв.'!B7:G70,3,FALSE)</f>
        <v>25.03.94  кмс</v>
      </c>
      <c r="W9" s="383" t="str">
        <f>VLOOKUP(X9,'пр.взв.'!B7:G70,4,FALSE)</f>
        <v>ЦФО</v>
      </c>
      <c r="X9" s="385">
        <v>18</v>
      </c>
      <c r="Y9" s="91"/>
    </row>
    <row r="10" spans="1:25" ht="12.75" customHeight="1" thickBot="1">
      <c r="A10" s="407"/>
      <c r="B10" s="382"/>
      <c r="C10" s="382"/>
      <c r="D10" s="382"/>
      <c r="E10" s="104"/>
      <c r="F10" s="113"/>
      <c r="G10" s="103">
        <v>1</v>
      </c>
      <c r="H10" s="98"/>
      <c r="I10" s="68"/>
      <c r="J10" s="64"/>
      <c r="K10" s="97"/>
      <c r="L10" s="98">
        <v>7</v>
      </c>
      <c r="M10" s="65"/>
      <c r="N10" s="158" t="s">
        <v>167</v>
      </c>
      <c r="O10" s="64"/>
      <c r="P10" s="64"/>
      <c r="Q10" s="64"/>
      <c r="R10" s="103">
        <v>10</v>
      </c>
      <c r="S10" s="64"/>
      <c r="T10" s="104"/>
      <c r="U10" s="382"/>
      <c r="V10" s="382"/>
      <c r="W10" s="382"/>
      <c r="X10" s="388"/>
      <c r="Y10" s="91"/>
    </row>
    <row r="11" spans="1:25" ht="12.75" customHeight="1" thickBot="1">
      <c r="A11" s="405">
        <v>9</v>
      </c>
      <c r="B11" s="381" t="str">
        <f>VLOOKUP(A11,'пр.взв.'!B11:C74,2,FALSE)</f>
        <v>ОВЧАРЕНКО Максим Олегович</v>
      </c>
      <c r="C11" s="381" t="str">
        <f>VLOOKUP(A11,'пр.взв.'!B7:G70,3,FALSE)</f>
        <v>06.06.95 кмс</v>
      </c>
      <c r="D11" s="381" t="str">
        <f>VLOOKUP(A11,'пр.взв.'!B7:G70,4,FALSE)</f>
        <v>ЮФО</v>
      </c>
      <c r="E11" s="91"/>
      <c r="F11" s="104"/>
      <c r="G11" s="155" t="s">
        <v>165</v>
      </c>
      <c r="H11" s="114"/>
      <c r="I11" s="115"/>
      <c r="J11" s="64"/>
      <c r="K11" s="101"/>
      <c r="L11" s="97"/>
      <c r="M11" s="101">
        <v>3</v>
      </c>
      <c r="N11" s="65"/>
      <c r="O11" s="116">
        <v>12</v>
      </c>
      <c r="P11" s="64"/>
      <c r="Q11" s="117"/>
      <c r="R11" s="155" t="s">
        <v>167</v>
      </c>
      <c r="S11" s="64"/>
      <c r="T11" s="91"/>
      <c r="U11" s="381" t="str">
        <f>VLOOKUP(X11,'пр.взв.'!B7:G70,2,FALSE)</f>
        <v>СМЕРЕКА Эдгардт Иосифович</v>
      </c>
      <c r="V11" s="381" t="str">
        <f>VLOOKUP(X11,'пр.взв.'!B7:G70,3,FALSE)</f>
        <v>24.08.93 кмс</v>
      </c>
      <c r="W11" s="381" t="str">
        <f>VLOOKUP(X11,'пр.взв.'!B7:G70,4,FALSE)</f>
        <v>Мос</v>
      </c>
      <c r="X11" s="384">
        <v>10</v>
      </c>
      <c r="Y11" s="91"/>
    </row>
    <row r="12" spans="1:25" ht="12.75" customHeight="1">
      <c r="A12" s="406"/>
      <c r="B12" s="382"/>
      <c r="C12" s="382"/>
      <c r="D12" s="382"/>
      <c r="E12" s="103">
        <v>9</v>
      </c>
      <c r="F12" s="118"/>
      <c r="G12" s="104"/>
      <c r="H12" s="106"/>
      <c r="I12" s="119"/>
      <c r="J12" s="67"/>
      <c r="K12" s="107"/>
      <c r="L12" s="101">
        <v>3</v>
      </c>
      <c r="M12" s="159" t="s">
        <v>165</v>
      </c>
      <c r="N12" s="120"/>
      <c r="O12" s="159" t="s">
        <v>166</v>
      </c>
      <c r="P12" s="102"/>
      <c r="Q12" s="121"/>
      <c r="R12" s="122"/>
      <c r="S12" s="123"/>
      <c r="T12" s="103">
        <v>10</v>
      </c>
      <c r="U12" s="382"/>
      <c r="V12" s="382"/>
      <c r="W12" s="382"/>
      <c r="X12" s="385"/>
      <c r="Y12" s="91"/>
    </row>
    <row r="13" spans="1:25" ht="12.75" customHeight="1" thickBot="1">
      <c r="A13" s="406">
        <v>25</v>
      </c>
      <c r="B13" s="386" t="e">
        <f>VLOOKUP(A13,'пр.взв.'!B13:C76,2,FALSE)</f>
        <v>#N/A</v>
      </c>
      <c r="C13" s="386" t="e">
        <f>VLOOKUP(A13,'пр.взв.'!B7:G70,3,FALSE)</f>
        <v>#N/A</v>
      </c>
      <c r="D13" s="386" t="e">
        <f>VLOOKUP(A13,'пр.взв.'!B7:G70,4,FALSE)</f>
        <v>#N/A</v>
      </c>
      <c r="E13" s="155"/>
      <c r="F13" s="104"/>
      <c r="G13" s="104"/>
      <c r="H13" s="107"/>
      <c r="I13" s="119"/>
      <c r="J13" s="67"/>
      <c r="K13" s="98"/>
      <c r="L13" s="107"/>
      <c r="M13" s="98"/>
      <c r="N13" s="108">
        <v>12</v>
      </c>
      <c r="O13" s="64"/>
      <c r="P13" s="102"/>
      <c r="Q13" s="124"/>
      <c r="R13" s="91"/>
      <c r="S13" s="91"/>
      <c r="T13" s="155"/>
      <c r="U13" s="386" t="e">
        <f>VLOOKUP(X13,'пр.взв.'!B7:G70,2,FALSE)</f>
        <v>#N/A</v>
      </c>
      <c r="V13" s="386" t="e">
        <f>VLOOKUP(X13,'пр.взв.'!B7:G70,3,FALSE)</f>
        <v>#N/A</v>
      </c>
      <c r="W13" s="386" t="e">
        <f>VLOOKUP(X13,'пр.взв.'!B7:G70,4,FALSE)</f>
        <v>#N/A</v>
      </c>
      <c r="X13" s="385">
        <v>26</v>
      </c>
      <c r="Y13" s="91"/>
    </row>
    <row r="14" spans="1:25" ht="12.75" customHeight="1" thickBot="1">
      <c r="A14" s="407"/>
      <c r="B14" s="387"/>
      <c r="C14" s="387"/>
      <c r="D14" s="387"/>
      <c r="E14" s="104"/>
      <c r="F14" s="104"/>
      <c r="G14" s="113"/>
      <c r="H14" s="67"/>
      <c r="I14" s="103">
        <v>1</v>
      </c>
      <c r="J14" s="123"/>
      <c r="K14" s="98"/>
      <c r="L14" s="67"/>
      <c r="M14" s="67"/>
      <c r="N14" s="98"/>
      <c r="O14" s="123"/>
      <c r="P14" s="103">
        <v>10</v>
      </c>
      <c r="Q14" s="113"/>
      <c r="R14" s="91"/>
      <c r="S14" s="91"/>
      <c r="T14" s="104"/>
      <c r="U14" s="387"/>
      <c r="V14" s="387"/>
      <c r="W14" s="387"/>
      <c r="X14" s="388"/>
      <c r="Y14" s="91"/>
    </row>
    <row r="15" spans="1:25" ht="12.75" customHeight="1" thickBot="1">
      <c r="A15" s="405">
        <v>5</v>
      </c>
      <c r="B15" s="381" t="str">
        <f>VLOOKUP(A15,'пр.взв.'!B15:C78,2,FALSE)</f>
        <v>ШАПТАЛА Николай Юрьевич</v>
      </c>
      <c r="C15" s="381" t="str">
        <f>VLOOKUP(A15,'пр.взв.'!B7:G70,3,FALSE)</f>
        <v>02.10.94 кмс</v>
      </c>
      <c r="D15" s="381" t="str">
        <f>VLOOKUP(A15,'пр.взв.'!B7:G70,4,FALSE)</f>
        <v>С-П</v>
      </c>
      <c r="E15" s="91"/>
      <c r="F15" s="91"/>
      <c r="G15" s="104"/>
      <c r="H15" s="68"/>
      <c r="I15" s="155" t="s">
        <v>165</v>
      </c>
      <c r="J15" s="65"/>
      <c r="K15" s="98"/>
      <c r="L15" s="64"/>
      <c r="M15" s="64"/>
      <c r="N15" s="64"/>
      <c r="O15" s="126"/>
      <c r="P15" s="155" t="s">
        <v>167</v>
      </c>
      <c r="Q15" s="125"/>
      <c r="R15" s="91"/>
      <c r="S15" s="91"/>
      <c r="T15" s="91"/>
      <c r="U15" s="381" t="str">
        <f>VLOOKUP(X15,'пр.взв.'!B7:G70,2,FALSE)</f>
        <v>ОМЕЛЬЧЕНКО Павел Игоревич</v>
      </c>
      <c r="V15" s="381" t="str">
        <f>VLOOKUP(X15,'пр.взв.'!B7:G70,3,FALSE)</f>
        <v>06.04.94 кмс</v>
      </c>
      <c r="W15" s="381" t="str">
        <f>VLOOKUP(X15,'пр.взв.'!B7:G70,4,FALSE)</f>
        <v>ДВФО</v>
      </c>
      <c r="X15" s="384">
        <v>6</v>
      </c>
      <c r="Y15" s="91"/>
    </row>
    <row r="16" spans="1:25" ht="12.75" customHeight="1">
      <c r="A16" s="406"/>
      <c r="B16" s="382"/>
      <c r="C16" s="382"/>
      <c r="D16" s="382"/>
      <c r="E16" s="103">
        <v>21</v>
      </c>
      <c r="F16" s="104"/>
      <c r="G16" s="104"/>
      <c r="H16" s="110"/>
      <c r="J16" s="64"/>
      <c r="K16" s="126"/>
      <c r="L16" s="401" t="s">
        <v>65</v>
      </c>
      <c r="M16" s="401"/>
      <c r="N16" s="64"/>
      <c r="O16" s="125"/>
      <c r="Q16" s="126"/>
      <c r="R16" s="91"/>
      <c r="S16" s="91"/>
      <c r="T16" s="103">
        <v>6</v>
      </c>
      <c r="U16" s="382"/>
      <c r="V16" s="382"/>
      <c r="W16" s="382"/>
      <c r="X16" s="385"/>
      <c r="Y16" s="91"/>
    </row>
    <row r="17" spans="1:25" ht="12.75" customHeight="1" thickBot="1">
      <c r="A17" s="406">
        <v>21</v>
      </c>
      <c r="B17" s="383" t="str">
        <f>VLOOKUP(A17,'пр.взв.'!B17:C80,2,FALSE)</f>
        <v>НАРСКИЙ Денис Андреевич</v>
      </c>
      <c r="C17" s="383" t="str">
        <f>VLOOKUP(A17,'пр.взв.'!B7:G70,3,FALSE)</f>
        <v>25.05.93 кмс</v>
      </c>
      <c r="D17" s="383" t="str">
        <f>VLOOKUP(A17,'пр.взв.'!B7:G70,4,FALSE)</f>
        <v>ЦФО</v>
      </c>
      <c r="E17" s="155" t="s">
        <v>163</v>
      </c>
      <c r="F17" s="109"/>
      <c r="G17" s="104"/>
      <c r="H17" s="127"/>
      <c r="I17" s="64"/>
      <c r="J17" s="129"/>
      <c r="K17" s="161">
        <v>10</v>
      </c>
      <c r="L17" s="129"/>
      <c r="M17" s="129"/>
      <c r="N17" s="162"/>
      <c r="O17" s="129"/>
      <c r="P17" s="64"/>
      <c r="Q17" s="126"/>
      <c r="R17" s="111"/>
      <c r="S17" s="112"/>
      <c r="T17" s="155"/>
      <c r="U17" s="386" t="e">
        <f>VLOOKUP(X17,'пр.взв.'!B7:G70,2,FALSE)</f>
        <v>#N/A</v>
      </c>
      <c r="V17" s="386" t="e">
        <f>VLOOKUP(X17,'пр.взв.'!B7:G70,3,FALSE)</f>
        <v>#N/A</v>
      </c>
      <c r="W17" s="386" t="e">
        <f>VLOOKUP(X17,'пр.взв.'!B7:G70,4,FALSE)</f>
        <v>#N/A</v>
      </c>
      <c r="X17" s="385">
        <v>22</v>
      </c>
      <c r="Y17" s="91"/>
    </row>
    <row r="18" spans="1:25" ht="12.75" customHeight="1" thickBot="1">
      <c r="A18" s="407"/>
      <c r="B18" s="382"/>
      <c r="C18" s="382"/>
      <c r="D18" s="382"/>
      <c r="E18" s="104" t="s">
        <v>164</v>
      </c>
      <c r="F18" s="113"/>
      <c r="G18" s="103">
        <v>21</v>
      </c>
      <c r="H18" s="101"/>
      <c r="I18" s="64"/>
      <c r="J18" s="129"/>
      <c r="K18" s="410" t="str">
        <f>VLOOKUP(K17,'пр.взв.'!B7:D70,2,FALSE)</f>
        <v>СМЕРЕКА Эдгардт Иосифович</v>
      </c>
      <c r="L18" s="411"/>
      <c r="M18" s="411"/>
      <c r="N18" s="412"/>
      <c r="O18" s="102"/>
      <c r="P18" s="64"/>
      <c r="Q18" s="128"/>
      <c r="R18" s="103">
        <v>14</v>
      </c>
      <c r="S18" s="64"/>
      <c r="T18" s="104"/>
      <c r="U18" s="387"/>
      <c r="V18" s="387"/>
      <c r="W18" s="387"/>
      <c r="X18" s="388"/>
      <c r="Y18" s="91"/>
    </row>
    <row r="19" spans="1:25" ht="12.75" customHeight="1" thickBot="1">
      <c r="A19" s="405">
        <v>13</v>
      </c>
      <c r="B19" s="381" t="str">
        <f>VLOOKUP(A19,'пр.взв.'!B19:C82,2,FALSE)</f>
        <v>ДОВТУКАЕВ Сулим Магомедович</v>
      </c>
      <c r="C19" s="381" t="str">
        <f>VLOOKUP(A19,'пр.взв.'!B7:G70,3,FALSE)</f>
        <v>05.01.93 мс</v>
      </c>
      <c r="D19" s="381" t="str">
        <f>VLOOKUP(A19,'пр.взв.'!B7:G70,4,FALSE)</f>
        <v>СКФО</v>
      </c>
      <c r="E19" s="91"/>
      <c r="F19" s="104"/>
      <c r="G19" s="155" t="s">
        <v>165</v>
      </c>
      <c r="H19" s="107"/>
      <c r="I19" s="64"/>
      <c r="J19" s="129"/>
      <c r="K19" s="413"/>
      <c r="L19" s="414"/>
      <c r="M19" s="414"/>
      <c r="N19" s="415"/>
      <c r="O19" s="102"/>
      <c r="P19" s="64"/>
      <c r="Q19" s="64"/>
      <c r="R19" s="155" t="s">
        <v>165</v>
      </c>
      <c r="S19" s="64"/>
      <c r="T19" s="91"/>
      <c r="U19" s="381" t="str">
        <f>VLOOKUP(X19,'пр.взв.'!B7:G70,2,FALSE)</f>
        <v>ПЕКШЕВ Владимир Викторович</v>
      </c>
      <c r="V19" s="381" t="str">
        <f>VLOOKUP(X19,'пр.взв.'!B7:G70,3,FALSE)</f>
        <v>25.01.93 кмс</v>
      </c>
      <c r="W19" s="381" t="str">
        <f>VLOOKUP(X19,'пр.взв.'!B7:G70,4,FALSE)</f>
        <v>УФО</v>
      </c>
      <c r="X19" s="384">
        <v>14</v>
      </c>
      <c r="Y19" s="91"/>
    </row>
    <row r="20" spans="1:25" ht="12.75" customHeight="1">
      <c r="A20" s="406"/>
      <c r="B20" s="382"/>
      <c r="C20" s="382"/>
      <c r="D20" s="382"/>
      <c r="E20" s="103">
        <v>13</v>
      </c>
      <c r="F20" s="118"/>
      <c r="G20" s="104"/>
      <c r="H20" s="106"/>
      <c r="I20" s="64"/>
      <c r="J20" s="129"/>
      <c r="K20" s="131"/>
      <c r="L20" s="402" t="s">
        <v>165</v>
      </c>
      <c r="M20" s="402"/>
      <c r="N20" s="102"/>
      <c r="O20" s="121"/>
      <c r="P20" s="64"/>
      <c r="Q20" s="91"/>
      <c r="R20" s="122"/>
      <c r="S20" s="123"/>
      <c r="T20" s="103">
        <v>14</v>
      </c>
      <c r="U20" s="382"/>
      <c r="V20" s="382"/>
      <c r="W20" s="382"/>
      <c r="X20" s="385"/>
      <c r="Y20" s="91"/>
    </row>
    <row r="21" spans="1:25" ht="12.75" customHeight="1" thickBot="1">
      <c r="A21" s="406">
        <v>29</v>
      </c>
      <c r="B21" s="386" t="e">
        <f>VLOOKUP(A21,'пр.взв.'!B21:C84,2,FALSE)</f>
        <v>#N/A</v>
      </c>
      <c r="C21" s="386" t="e">
        <f>VLOOKUP(A21,'пр.взв.'!B7:G70,3,FALSE)</f>
        <v>#N/A</v>
      </c>
      <c r="D21" s="386" t="e">
        <f>VLOOKUP(A21,'пр.взв.'!B7:G70,4,FALSE)</f>
        <v>#N/A</v>
      </c>
      <c r="E21" s="155"/>
      <c r="F21" s="104"/>
      <c r="G21" s="104"/>
      <c r="H21" s="107"/>
      <c r="I21" s="64"/>
      <c r="J21" s="129"/>
      <c r="K21" s="131"/>
      <c r="L21" s="129"/>
      <c r="M21" s="102"/>
      <c r="N21" s="102"/>
      <c r="O21" s="121"/>
      <c r="P21" s="64"/>
      <c r="Q21" s="91"/>
      <c r="R21" s="91"/>
      <c r="S21" s="91"/>
      <c r="T21" s="155"/>
      <c r="U21" s="386" t="e">
        <f>VLOOKUP(X21,'пр.взв.'!B7:G70,2,FALSE)</f>
        <v>#N/A</v>
      </c>
      <c r="V21" s="386" t="e">
        <f>VLOOKUP(X21,'пр.взв.'!B7:G70,3,FALSE)</f>
        <v>#N/A</v>
      </c>
      <c r="W21" s="386" t="e">
        <f>VLOOKUP(X21,'пр.взв.'!B7:G70,4,FALSE)</f>
        <v>#N/A</v>
      </c>
      <c r="X21" s="385">
        <v>30</v>
      </c>
      <c r="Y21" s="91"/>
    </row>
    <row r="22" spans="1:25" ht="12.75" customHeight="1" thickBot="1">
      <c r="A22" s="407"/>
      <c r="B22" s="387"/>
      <c r="C22" s="387"/>
      <c r="D22" s="387"/>
      <c r="E22" s="104"/>
      <c r="F22" s="104"/>
      <c r="G22" s="104"/>
      <c r="H22" s="106"/>
      <c r="I22" s="64"/>
      <c r="J22" s="129"/>
      <c r="K22" s="103">
        <v>1</v>
      </c>
      <c r="L22" s="129"/>
      <c r="M22" s="102"/>
      <c r="N22" s="103">
        <v>10</v>
      </c>
      <c r="O22" s="121"/>
      <c r="P22" s="64"/>
      <c r="Q22" s="91"/>
      <c r="R22" s="91"/>
      <c r="S22" s="91"/>
      <c r="T22" s="104"/>
      <c r="U22" s="387"/>
      <c r="V22" s="387"/>
      <c r="W22" s="387"/>
      <c r="X22" s="388"/>
      <c r="Y22" s="91"/>
    </row>
    <row r="23" spans="1:25" ht="12.75" customHeight="1" thickBot="1">
      <c r="A23" s="405">
        <v>3</v>
      </c>
      <c r="B23" s="381" t="str">
        <f>VLOOKUP(A23,'пр.взв.'!B7:C70,2,FALSE)</f>
        <v>ДАВИЙ Алексей Владимирович</v>
      </c>
      <c r="C23" s="381" t="str">
        <f>VLOOKUP(A23,'пр.взв.'!B7:G70,3,FALSE)</f>
        <v>28.08.94 кмс</v>
      </c>
      <c r="D23" s="381" t="str">
        <f>VLOOKUP(A23,'пр.взв.'!B7:G70,4,FALSE)</f>
        <v>МОС</v>
      </c>
      <c r="E23" s="91"/>
      <c r="F23" s="91"/>
      <c r="G23" s="99"/>
      <c r="H23" s="91"/>
      <c r="I23" s="100"/>
      <c r="J23" s="157"/>
      <c r="K23" s="155" t="s">
        <v>167</v>
      </c>
      <c r="L23" s="129"/>
      <c r="M23" s="102"/>
      <c r="N23" s="155" t="s">
        <v>165</v>
      </c>
      <c r="O23" s="121"/>
      <c r="P23" s="64"/>
      <c r="Q23" s="91"/>
      <c r="R23" s="91"/>
      <c r="S23" s="91"/>
      <c r="T23" s="91"/>
      <c r="U23" s="381" t="str">
        <f>VLOOKUP(X23,'пр.взв.'!B7:G70,2,FALSE)</f>
        <v>МИШЕВ Тимофей Викторович</v>
      </c>
      <c r="V23" s="381" t="str">
        <f>VLOOKUP(X23,'пр.взв.'!B7:G70,3,FALSE)</f>
        <v>16.07.94  кмс</v>
      </c>
      <c r="W23" s="381" t="str">
        <f>VLOOKUP(X23,'пр.взв.'!B7:G70,4,FALSE)</f>
        <v>Мос</v>
      </c>
      <c r="X23" s="384">
        <v>4</v>
      </c>
      <c r="Y23" s="91"/>
    </row>
    <row r="24" spans="1:25" ht="12.75" customHeight="1">
      <c r="A24" s="406"/>
      <c r="B24" s="382"/>
      <c r="C24" s="382"/>
      <c r="D24" s="382"/>
      <c r="E24" s="103">
        <v>3</v>
      </c>
      <c r="F24" s="104"/>
      <c r="G24" s="105"/>
      <c r="H24" s="106"/>
      <c r="I24" s="68"/>
      <c r="J24" s="98"/>
      <c r="K24" s="130"/>
      <c r="L24" s="401" t="s">
        <v>39</v>
      </c>
      <c r="M24" s="401"/>
      <c r="N24" s="102"/>
      <c r="O24" s="121"/>
      <c r="P24" s="64"/>
      <c r="Q24" s="91"/>
      <c r="R24" s="91"/>
      <c r="S24" s="91"/>
      <c r="T24" s="103">
        <v>20</v>
      </c>
      <c r="U24" s="382"/>
      <c r="V24" s="382"/>
      <c r="W24" s="382"/>
      <c r="X24" s="385"/>
      <c r="Y24" s="91"/>
    </row>
    <row r="25" spans="1:25" ht="12.75" customHeight="1" thickBot="1">
      <c r="A25" s="406">
        <v>19</v>
      </c>
      <c r="B25" s="383" t="str">
        <f>VLOOKUP(A25,'пр.взв.'!B25:C88,2,FALSE)</f>
        <v>КУСКОВ Семен Олегович</v>
      </c>
      <c r="C25" s="383" t="str">
        <f>VLOOKUP(A25,'пр.взв.'!B7:G70,3,FALSE)</f>
        <v>05.06.94 кмс</v>
      </c>
      <c r="D25" s="383" t="str">
        <f>VLOOKUP(A25,'пр.взв.'!B7:G70,4,FALSE)</f>
        <v>УФО</v>
      </c>
      <c r="E25" s="155" t="s">
        <v>165</v>
      </c>
      <c r="F25" s="109"/>
      <c r="G25" s="104"/>
      <c r="H25" s="107"/>
      <c r="I25" s="67"/>
      <c r="J25" s="68"/>
      <c r="K25" s="161">
        <v>1</v>
      </c>
      <c r="L25" s="129"/>
      <c r="M25" s="129"/>
      <c r="N25" s="162"/>
      <c r="O25" s="121"/>
      <c r="P25" s="64"/>
      <c r="Q25" s="91"/>
      <c r="R25" s="111"/>
      <c r="S25" s="112"/>
      <c r="T25" s="155" t="s">
        <v>166</v>
      </c>
      <c r="U25" s="383" t="str">
        <f>VLOOKUP(X25,'пр.взв.'!B7:G70,2,FALSE)</f>
        <v>ЛУШКИН Алексей Андреевич</v>
      </c>
      <c r="V25" s="383" t="str">
        <f>VLOOKUP(X25,'пр.взв.'!B7:G70,3,FALSE)</f>
        <v>08.05.93 1р</v>
      </c>
      <c r="W25" s="383" t="str">
        <f>VLOOKUP(X25,'пр.взв.'!B7:G70,4,FALSE)</f>
        <v>УФО</v>
      </c>
      <c r="X25" s="385">
        <v>20</v>
      </c>
      <c r="Y25" s="91"/>
    </row>
    <row r="26" spans="1:25" ht="12.75" customHeight="1" thickBot="1">
      <c r="A26" s="407"/>
      <c r="B26" s="382"/>
      <c r="C26" s="382"/>
      <c r="D26" s="382"/>
      <c r="E26" s="104"/>
      <c r="F26" s="113"/>
      <c r="G26" s="103">
        <v>3</v>
      </c>
      <c r="H26" s="98"/>
      <c r="I26" s="68"/>
      <c r="J26" s="163"/>
      <c r="K26" s="395" t="str">
        <f>VLOOKUP(K25,'пр.взв.'!B7:D78,2,FALSE)</f>
        <v>АРАКЕЛЯН Геворг Максимович</v>
      </c>
      <c r="L26" s="396"/>
      <c r="M26" s="396"/>
      <c r="N26" s="397"/>
      <c r="O26" s="102"/>
      <c r="P26" s="64"/>
      <c r="Q26" s="91"/>
      <c r="R26" s="103">
        <v>12</v>
      </c>
      <c r="S26" s="64"/>
      <c r="T26" s="104"/>
      <c r="U26" s="382"/>
      <c r="V26" s="382"/>
      <c r="W26" s="382"/>
      <c r="X26" s="388"/>
      <c r="Y26" s="91"/>
    </row>
    <row r="27" spans="1:25" ht="12.75" customHeight="1" thickBot="1">
      <c r="A27" s="405">
        <v>11</v>
      </c>
      <c r="B27" s="381" t="str">
        <f>VLOOKUP(A27,'пр.взв.'!B27:C90,2,FALSE)</f>
        <v>ПЕТРИЧЕНКО Илья Анатольевич</v>
      </c>
      <c r="C27" s="381" t="str">
        <f>VLOOKUP(A27,'пр.взв.'!B7:G70,3,FALSE)</f>
        <v>13.07.93 кмс</v>
      </c>
      <c r="D27" s="381" t="str">
        <f>VLOOKUP(A27,'пр.взв.'!B7:G70,4,FALSE)</f>
        <v>ЮФО</v>
      </c>
      <c r="E27" s="91"/>
      <c r="F27" s="104"/>
      <c r="G27" s="155" t="s">
        <v>166</v>
      </c>
      <c r="H27" s="114"/>
      <c r="I27" s="115"/>
      <c r="J27" s="163"/>
      <c r="K27" s="398"/>
      <c r="L27" s="399"/>
      <c r="M27" s="399"/>
      <c r="N27" s="400"/>
      <c r="O27" s="102"/>
      <c r="P27" s="65"/>
      <c r="Q27" s="112"/>
      <c r="R27" s="155" t="s">
        <v>165</v>
      </c>
      <c r="S27" s="64"/>
      <c r="T27" s="91"/>
      <c r="U27" s="381" t="str">
        <f>VLOOKUP(X27,'пр.взв.'!B7:G70,2,FALSE)</f>
        <v>ХАСАНОВ Заур Муратович</v>
      </c>
      <c r="V27" s="381" t="str">
        <f>VLOOKUP(X27,'пр.взв.'!B7:G70,3,FALSE)</f>
        <v>21.11.93 кмс</v>
      </c>
      <c r="W27" s="381" t="str">
        <f>VLOOKUP(X27,'пр.взв.'!B7:G70,4,FALSE)</f>
        <v>ЮФО</v>
      </c>
      <c r="X27" s="384">
        <v>12</v>
      </c>
      <c r="Y27" s="91"/>
    </row>
    <row r="28" spans="1:25" ht="12.75" customHeight="1">
      <c r="A28" s="406"/>
      <c r="B28" s="382"/>
      <c r="C28" s="382"/>
      <c r="D28" s="382"/>
      <c r="E28" s="103">
        <v>11</v>
      </c>
      <c r="F28" s="118"/>
      <c r="G28" s="104"/>
      <c r="H28" s="106"/>
      <c r="I28" s="119"/>
      <c r="J28" s="98"/>
      <c r="K28" s="131"/>
      <c r="L28" s="129"/>
      <c r="M28" s="102"/>
      <c r="N28" s="102"/>
      <c r="O28" s="121"/>
      <c r="P28" s="65"/>
      <c r="Q28" s="64"/>
      <c r="R28" s="122"/>
      <c r="S28" s="123"/>
      <c r="T28" s="103">
        <v>12</v>
      </c>
      <c r="U28" s="382"/>
      <c r="V28" s="382"/>
      <c r="W28" s="382"/>
      <c r="X28" s="385"/>
      <c r="Y28" s="91"/>
    </row>
    <row r="29" spans="1:25" ht="12.75" customHeight="1" thickBot="1">
      <c r="A29" s="406">
        <v>27</v>
      </c>
      <c r="B29" s="386" t="e">
        <f>VLOOKUP(A29,'пр.взв.'!B29:C92,2,FALSE)</f>
        <v>#N/A</v>
      </c>
      <c r="C29" s="386" t="e">
        <f>VLOOKUP(A29,'пр.взв.'!B7:G70,3,FALSE)</f>
        <v>#N/A</v>
      </c>
      <c r="D29" s="386" t="e">
        <f>VLOOKUP(A29,'пр.взв.'!B7:G70,4,FALSE)</f>
        <v>#N/A</v>
      </c>
      <c r="E29" s="155"/>
      <c r="F29" s="104"/>
      <c r="G29" s="104"/>
      <c r="H29" s="107"/>
      <c r="I29" s="119"/>
      <c r="J29" s="68"/>
      <c r="K29" s="131"/>
      <c r="L29" s="129"/>
      <c r="M29" s="102"/>
      <c r="N29" s="102"/>
      <c r="O29" s="121"/>
      <c r="P29" s="65"/>
      <c r="Q29" s="64"/>
      <c r="R29" s="91"/>
      <c r="S29" s="91"/>
      <c r="T29" s="156"/>
      <c r="U29" s="386" t="e">
        <f>VLOOKUP(X29,'пр.взв.'!B7:G70,2,FALSE)</f>
        <v>#N/A</v>
      </c>
      <c r="V29" s="386" t="e">
        <f>VLOOKUP(X29,'пр.взв.'!B7:G70,3,FALSE)</f>
        <v>#N/A</v>
      </c>
      <c r="W29" s="386" t="e">
        <f>VLOOKUP(X29,'пр.взв.'!B7:G70,4,FALSE)</f>
        <v>#N/A</v>
      </c>
      <c r="X29" s="385">
        <v>28</v>
      </c>
      <c r="Y29" s="91"/>
    </row>
    <row r="30" spans="1:25" ht="12.75" customHeight="1" thickBot="1">
      <c r="A30" s="407"/>
      <c r="B30" s="387"/>
      <c r="C30" s="387"/>
      <c r="D30" s="387"/>
      <c r="E30" s="104"/>
      <c r="F30" s="104"/>
      <c r="G30" s="113"/>
      <c r="H30" s="67"/>
      <c r="I30" s="103">
        <v>15</v>
      </c>
      <c r="J30" s="164"/>
      <c r="K30" s="131"/>
      <c r="L30" s="129"/>
      <c r="M30" s="102"/>
      <c r="N30" s="102"/>
      <c r="O30" s="132"/>
      <c r="P30" s="103">
        <v>12</v>
      </c>
      <c r="Q30" s="64"/>
      <c r="R30" s="91"/>
      <c r="S30" s="91"/>
      <c r="T30" s="104"/>
      <c r="U30" s="387"/>
      <c r="V30" s="387"/>
      <c r="W30" s="387"/>
      <c r="X30" s="388"/>
      <c r="Y30" s="91"/>
    </row>
    <row r="31" spans="1:25" ht="12.75" customHeight="1" thickBot="1">
      <c r="A31" s="405">
        <v>7</v>
      </c>
      <c r="B31" s="381" t="str">
        <f>VLOOKUP(A31,'пр.взв.'!B7:C70,2,FALSE)</f>
        <v>ХРЫЧЁВ Артём Сергеевич</v>
      </c>
      <c r="C31" s="381" t="str">
        <f>VLOOKUP(A31,'пр.взв.'!B7:G70,3,FALSE)</f>
        <v>27.09.95  кмс</v>
      </c>
      <c r="D31" s="381" t="str">
        <f>VLOOKUP(A31,'пр.взв.'!B7:G70,4,FALSE)</f>
        <v>ЦФО</v>
      </c>
      <c r="E31" s="91"/>
      <c r="F31" s="91"/>
      <c r="G31" s="104"/>
      <c r="H31" s="68"/>
      <c r="I31" s="155" t="s">
        <v>165</v>
      </c>
      <c r="J31" s="98"/>
      <c r="K31" s="129"/>
      <c r="L31" s="129"/>
      <c r="M31" s="102"/>
      <c r="N31" s="102"/>
      <c r="O31" s="102"/>
      <c r="P31" s="155" t="s">
        <v>168</v>
      </c>
      <c r="Q31" s="64"/>
      <c r="R31" s="91"/>
      <c r="S31" s="91"/>
      <c r="T31" s="91"/>
      <c r="U31" s="381" t="str">
        <f>VLOOKUP(X31,'пр.взв.'!B7:G70,2,FALSE)</f>
        <v>ИВАНОВ Степан Викторович</v>
      </c>
      <c r="V31" s="381" t="str">
        <f>VLOOKUP(X31,'пр.взв.'!B7:G70,3,FALSE)</f>
        <v>09.05.94 1р</v>
      </c>
      <c r="W31" s="381" t="str">
        <f>VLOOKUP(X31,'пр.взв.'!B7:G70,4,FALSE)</f>
        <v>ПФО</v>
      </c>
      <c r="X31" s="384">
        <v>8</v>
      </c>
      <c r="Y31" s="91"/>
    </row>
    <row r="32" spans="1:25" ht="12.75" customHeight="1">
      <c r="A32" s="406"/>
      <c r="B32" s="382"/>
      <c r="C32" s="382"/>
      <c r="D32" s="382"/>
      <c r="E32" s="103">
        <v>7</v>
      </c>
      <c r="F32" s="104"/>
      <c r="G32" s="104"/>
      <c r="H32" s="110"/>
      <c r="J32" s="404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8</v>
      </c>
      <c r="U32" s="382"/>
      <c r="V32" s="382"/>
      <c r="W32" s="382"/>
      <c r="X32" s="385"/>
      <c r="Y32" s="91"/>
    </row>
    <row r="33" spans="1:25" ht="12.75" customHeight="1" thickBot="1">
      <c r="A33" s="406">
        <v>23</v>
      </c>
      <c r="B33" s="386" t="e">
        <f>VLOOKUP(A33,'пр.взв.'!B33:C96,2,FALSE)</f>
        <v>#N/A</v>
      </c>
      <c r="C33" s="386" t="e">
        <f>VLOOKUP(A33,'пр.взв.'!B7:G70,3,FALSE)</f>
        <v>#N/A</v>
      </c>
      <c r="D33" s="386" t="e">
        <f>VLOOKUP(A33,'пр.взв.'!B7:G70,4,FALSE)</f>
        <v>#N/A</v>
      </c>
      <c r="E33" s="155"/>
      <c r="F33" s="109"/>
      <c r="G33" s="104"/>
      <c r="H33" s="127"/>
      <c r="I33" s="64"/>
      <c r="J33" s="404"/>
      <c r="K33" s="133"/>
      <c r="L33" s="134"/>
      <c r="M33" s="134"/>
      <c r="N33" s="134"/>
      <c r="O33" s="134"/>
      <c r="P33" s="91"/>
      <c r="Q33" s="126"/>
      <c r="R33" s="111"/>
      <c r="S33" s="112"/>
      <c r="T33" s="155"/>
      <c r="U33" s="386" t="e">
        <f>VLOOKUP(X33,'пр.взв.'!B7:G70,2,FALSE)</f>
        <v>#N/A</v>
      </c>
      <c r="V33" s="386" t="e">
        <f>VLOOKUP(X33,'пр.взв.'!B7:G70,3,FALSE)</f>
        <v>#N/A</v>
      </c>
      <c r="W33" s="386" t="e">
        <f>VLOOKUP(X33,'пр.взв.'!B7:G70,4,FALSE)</f>
        <v>#N/A</v>
      </c>
      <c r="X33" s="385">
        <v>24</v>
      </c>
      <c r="Y33" s="91"/>
    </row>
    <row r="34" spans="1:25" ht="12.75" customHeight="1" thickBot="1">
      <c r="A34" s="407"/>
      <c r="B34" s="387"/>
      <c r="C34" s="387"/>
      <c r="D34" s="387"/>
      <c r="E34" s="104"/>
      <c r="F34" s="113"/>
      <c r="G34" s="103">
        <v>15</v>
      </c>
      <c r="H34" s="101"/>
      <c r="I34" s="64"/>
      <c r="J34" s="64"/>
      <c r="K34" s="135"/>
      <c r="L34" s="98">
        <v>18</v>
      </c>
      <c r="M34" s="64"/>
      <c r="N34" s="64"/>
      <c r="O34" s="66"/>
      <c r="P34" s="91"/>
      <c r="Q34" s="132"/>
      <c r="R34" s="103">
        <v>8</v>
      </c>
      <c r="S34" s="64"/>
      <c r="T34" s="104"/>
      <c r="U34" s="387"/>
      <c r="V34" s="387"/>
      <c r="W34" s="387"/>
      <c r="X34" s="388"/>
      <c r="Y34" s="91"/>
    </row>
    <row r="35" spans="1:25" ht="12.75" customHeight="1" thickBot="1">
      <c r="A35" s="405">
        <v>15</v>
      </c>
      <c r="B35" s="381" t="str">
        <f>VLOOKUP(A35,'пр.взв.'!B35:C98,2,FALSE)</f>
        <v>ФАЙЗРАХМАНОВ Илья Рамилевич</v>
      </c>
      <c r="C35" s="381" t="str">
        <f>VLOOKUP(A35,'пр.взв.'!B7:G70,3,FALSE)</f>
        <v>19.01.94  кмс</v>
      </c>
      <c r="D35" s="381" t="str">
        <f>VLOOKUP(A35,'пр.взв.'!B7:G70,4,FALSE)</f>
        <v>ПФО</v>
      </c>
      <c r="E35" s="91"/>
      <c r="F35" s="104"/>
      <c r="G35" s="155" t="s">
        <v>167</v>
      </c>
      <c r="H35" s="107"/>
      <c r="I35" s="64"/>
      <c r="J35" s="64"/>
      <c r="K35" s="101"/>
      <c r="L35" s="97"/>
      <c r="M35" s="98">
        <v>14</v>
      </c>
      <c r="N35" s="67"/>
      <c r="O35" s="68"/>
      <c r="P35" s="91"/>
      <c r="Q35" s="102"/>
      <c r="R35" s="155" t="s">
        <v>165</v>
      </c>
      <c r="S35" s="64"/>
      <c r="T35" s="91"/>
      <c r="U35" s="381" t="str">
        <f>VLOOKUP(X35,'пр.взв.'!B7:G70,2,FALSE)</f>
        <v>ЧЕНЦОВ Денис Алексеевич</v>
      </c>
      <c r="V35" s="381" t="str">
        <f>VLOOKUP(X35,'пр.взв.'!B7:G70,3,FALSE)</f>
        <v>05.04.93 кмс</v>
      </c>
      <c r="W35" s="381" t="str">
        <f>VLOOKUP(X35,'пр.взв.'!B7:G70,4,FALSE)</f>
        <v>СФО</v>
      </c>
      <c r="X35" s="384">
        <v>16</v>
      </c>
      <c r="Y35" s="91"/>
    </row>
    <row r="36" spans="1:25" ht="12.75" customHeight="1">
      <c r="A36" s="406"/>
      <c r="B36" s="382"/>
      <c r="C36" s="382"/>
      <c r="D36" s="382"/>
      <c r="E36" s="103">
        <v>15</v>
      </c>
      <c r="F36" s="118"/>
      <c r="G36" s="104"/>
      <c r="H36" s="106"/>
      <c r="I36" s="64"/>
      <c r="J36" s="64"/>
      <c r="K36" s="107"/>
      <c r="L36" s="108">
        <v>14</v>
      </c>
      <c r="M36" s="160" t="s">
        <v>168</v>
      </c>
      <c r="N36" s="67"/>
      <c r="O36" s="102"/>
      <c r="P36" s="91"/>
      <c r="Q36" s="102"/>
      <c r="R36" s="122"/>
      <c r="S36" s="123"/>
      <c r="T36" s="103">
        <v>16</v>
      </c>
      <c r="U36" s="382"/>
      <c r="V36" s="382"/>
      <c r="W36" s="382"/>
      <c r="X36" s="385"/>
      <c r="Y36" s="91"/>
    </row>
    <row r="37" spans="1:25" ht="12.75" customHeight="1" thickBot="1">
      <c r="A37" s="406">
        <v>31</v>
      </c>
      <c r="B37" s="386" t="e">
        <f>VLOOKUP(A37,'пр.взв.'!B37:C100,2,FALSE)</f>
        <v>#N/A</v>
      </c>
      <c r="C37" s="386" t="e">
        <f>VLOOKUP(A37,'пр.взв.'!B7:G70,3,FALSE)</f>
        <v>#N/A</v>
      </c>
      <c r="D37" s="386" t="e">
        <f>VLOOKUP(A37,'пр.взв.'!B7:G70,4,FALSE)</f>
        <v>#N/A</v>
      </c>
      <c r="E37" s="155"/>
      <c r="F37" s="104"/>
      <c r="G37" s="104"/>
      <c r="H37" s="107"/>
      <c r="I37" s="64"/>
      <c r="J37" s="64"/>
      <c r="K37" s="98"/>
      <c r="L37" s="107"/>
      <c r="M37" s="110"/>
      <c r="N37" s="98">
        <v>14</v>
      </c>
      <c r="O37" s="102"/>
      <c r="P37" s="91"/>
      <c r="Q37" s="91"/>
      <c r="R37" s="91"/>
      <c r="S37" s="91"/>
      <c r="T37" s="155"/>
      <c r="U37" s="386" t="e">
        <f>VLOOKUP(X37,'пр.взв.'!B7:G70,2,FALSE)</f>
        <v>#N/A</v>
      </c>
      <c r="V37" s="386" t="e">
        <f>VLOOKUP(X37,'пр.взв.'!B7:G70,3,FALSE)</f>
        <v>#N/A</v>
      </c>
      <c r="W37" s="386" t="e">
        <f>VLOOKUP(X37,'пр.взв.'!B7:G70,4,FALSE)</f>
        <v>#N/A</v>
      </c>
      <c r="X37" s="385">
        <v>32</v>
      </c>
      <c r="Y37" s="91"/>
    </row>
    <row r="38" spans="1:25" ht="12.75" customHeight="1" thickBot="1">
      <c r="A38" s="407"/>
      <c r="B38" s="403"/>
      <c r="C38" s="403"/>
      <c r="D38" s="403"/>
      <c r="E38" s="104"/>
      <c r="F38" s="104"/>
      <c r="G38" s="104"/>
      <c r="H38" s="106"/>
      <c r="I38" s="64"/>
      <c r="J38" s="64"/>
      <c r="K38" s="97"/>
      <c r="L38" s="98">
        <v>20</v>
      </c>
      <c r="M38" s="65"/>
      <c r="N38" s="158" t="s">
        <v>167</v>
      </c>
      <c r="O38" s="64"/>
      <c r="P38" s="91"/>
      <c r="Q38" s="113"/>
      <c r="R38" s="91"/>
      <c r="S38" s="91"/>
      <c r="T38" s="104"/>
      <c r="U38" s="403"/>
      <c r="V38" s="403"/>
      <c r="W38" s="403"/>
      <c r="X38" s="388"/>
      <c r="Y38" s="91"/>
    </row>
    <row r="39" spans="1:25" ht="12.75" customHeight="1" thickBot="1">
      <c r="A39" s="136"/>
      <c r="B39" s="136"/>
      <c r="C39" s="136"/>
      <c r="D39" s="91"/>
      <c r="E39" s="104"/>
      <c r="F39" s="104"/>
      <c r="G39" s="104"/>
      <c r="H39" s="64"/>
      <c r="I39" s="67"/>
      <c r="J39" s="68"/>
      <c r="K39" s="101"/>
      <c r="L39" s="97"/>
      <c r="M39" s="101">
        <v>20</v>
      </c>
      <c r="N39" s="65"/>
      <c r="O39" s="116">
        <v>14</v>
      </c>
      <c r="P39" s="137">
        <v>14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8" t="str">
        <f>HYPERLINK('[1]реквизиты'!$A$6)</f>
        <v>Гл. судья, судья МК</v>
      </c>
      <c r="B40" s="139"/>
      <c r="C40" s="140"/>
      <c r="D40" s="141"/>
      <c r="E40" s="91"/>
      <c r="F40" s="142" t="str">
        <f>'[1]реквизиты'!$G$7</f>
        <v>А.Б.Рыбаков</v>
      </c>
      <c r="G40" s="143"/>
      <c r="H40" s="137"/>
      <c r="I40" s="91"/>
      <c r="J40" s="68"/>
      <c r="K40" s="107"/>
      <c r="L40" s="101">
        <v>8</v>
      </c>
      <c r="M40" s="159" t="s">
        <v>166</v>
      </c>
      <c r="N40" s="120"/>
      <c r="O40" s="159" t="s">
        <v>165</v>
      </c>
      <c r="P40" s="64"/>
      <c r="Q40" s="389" t="str">
        <f>VLOOKUP(P39,'пр.взв.'!B7:E70,2,FALSE)</f>
        <v>ПЕКШЕВ Владимир Викторович</v>
      </c>
      <c r="R40" s="390"/>
      <c r="S40" s="390"/>
      <c r="T40" s="391"/>
      <c r="U40" s="91"/>
      <c r="V40" s="91"/>
      <c r="W40" s="91"/>
      <c r="X40" s="91"/>
      <c r="Y40" s="91"/>
    </row>
    <row r="41" spans="1:25" ht="12.75" customHeight="1" thickBot="1">
      <c r="A41" s="143"/>
      <c r="B41" s="143"/>
      <c r="C41" s="144"/>
      <c r="D41" s="145"/>
      <c r="E41" s="112"/>
      <c r="F41" s="152" t="str">
        <f>'[1]реквизиты'!$G$8</f>
        <v>/г. Чебаксары/</v>
      </c>
      <c r="G41" s="143"/>
      <c r="H41" s="137"/>
      <c r="I41" s="91"/>
      <c r="J41" s="143"/>
      <c r="K41" s="98"/>
      <c r="L41" s="107"/>
      <c r="M41" s="98"/>
      <c r="N41" s="108">
        <v>15</v>
      </c>
      <c r="O41" s="64"/>
      <c r="P41" s="64"/>
      <c r="Q41" s="392"/>
      <c r="R41" s="393"/>
      <c r="S41" s="393"/>
      <c r="T41" s="394"/>
      <c r="U41" s="91"/>
      <c r="V41" s="91"/>
      <c r="W41" s="91"/>
      <c r="X41" s="91"/>
      <c r="Y41" s="91"/>
    </row>
    <row r="42" spans="1:43" ht="12.75" customHeight="1">
      <c r="A42" s="138" t="str">
        <f>HYPERLINK('[1]реквизиты'!$A$8)</f>
        <v>Гл. секретарь, судья МК</v>
      </c>
      <c r="B42" s="143"/>
      <c r="C42" s="146"/>
      <c r="D42" s="147"/>
      <c r="E42" s="123"/>
      <c r="F42" s="153" t="str">
        <f>'[1]реквизиты'!$G$9</f>
        <v>С.М.Трескин</v>
      </c>
      <c r="G42" s="143"/>
      <c r="H42" s="137"/>
      <c r="I42" s="91"/>
      <c r="J42" s="143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3"/>
      <c r="B43" s="143"/>
      <c r="C43" s="143"/>
      <c r="D43" s="148"/>
      <c r="E43" s="148"/>
      <c r="F43" s="152" t="str">
        <f>'[1]реквизиты'!$G$10</f>
        <v>/г.Бийск/</v>
      </c>
      <c r="G43" s="143"/>
      <c r="H43" s="137"/>
      <c r="I43" s="91"/>
      <c r="J43" s="148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50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1">
        <f>HYPERLINK('[1]реквизиты'!$A$22)</f>
      </c>
      <c r="Q44" s="64"/>
      <c r="R44" s="64"/>
      <c r="S44" s="64"/>
      <c r="T44" s="64"/>
      <c r="U44" s="64"/>
      <c r="V44" s="151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2013-02-20T12:57:29Z</cp:lastPrinted>
  <dcterms:created xsi:type="dcterms:W3CDTF">1996-10-08T23:32:33Z</dcterms:created>
  <dcterms:modified xsi:type="dcterms:W3CDTF">2013-02-21T07:28:13Z</dcterms:modified>
  <cp:category/>
  <cp:version/>
  <cp:contentType/>
  <cp:contentStatus/>
</cp:coreProperties>
</file>