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71" windowWidth="9720" windowHeight="726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<sst xmlns="http://schemas.openxmlformats.org/spreadsheetml/2006/main" count="83" uniqueCount="55">
  <si>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</si>
  <si>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</si>
  <si>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</si>
  <si>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</si>
  <si>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</si>
  <si>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</si>
  <si>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</si>
  <si>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</si>
  <si>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</si>
  <si>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</si>
  <si>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</si>
  <si>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</si>
  <si>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</si>
  <si>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</si>
  <si>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</si>
  <si>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</si>
  <si>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</si>
  <si>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</si>
  <si>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</si>
  <si>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</si>
  <si>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</si>
  <si>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7-8</t>
  </si>
  <si>
    <t>ХАМИДУЛЛИН Линар Сиреньевич</t>
  </si>
  <si>
    <t>31.03.94 кмс</t>
  </si>
  <si>
    <t>ПФО Ульяновская</t>
  </si>
  <si>
    <t>Димитровград, Пр</t>
  </si>
  <si>
    <t>Хафиятов РХ</t>
  </si>
  <si>
    <t>БОГОМОЛОВ Михаил Петрович</t>
  </si>
  <si>
    <t>09.04.78 мс</t>
  </si>
  <si>
    <t>КУБАНОВ Игорь Николаевич</t>
  </si>
  <si>
    <t>23.06.93 кмс</t>
  </si>
  <si>
    <t>ПФО Самарская</t>
  </si>
  <si>
    <t xml:space="preserve">Самара </t>
  </si>
  <si>
    <t>Коновалов АП, Киргизов ВВ</t>
  </si>
  <si>
    <t>КУБАНОВ Олег Николаевич</t>
  </si>
  <si>
    <t>12.12.91 кмс</t>
  </si>
  <si>
    <t>АБРАМОВ Иван Владимирович</t>
  </si>
  <si>
    <t>25.04.90 кмс</t>
  </si>
  <si>
    <t>ТИХОНОВ Николай Николаевич</t>
  </si>
  <si>
    <t>25.07.92 1</t>
  </si>
  <si>
    <t>Ульяновск</t>
  </si>
  <si>
    <t>Иванов ГФ, Забалдуев ВИ</t>
  </si>
  <si>
    <t>ГОРЛОВ Илья Александрович</t>
  </si>
  <si>
    <t>10.07.90 кмс</t>
  </si>
  <si>
    <t>Тольятти</t>
  </si>
  <si>
    <t>Мельниченко О</t>
  </si>
  <si>
    <t>КРЮКОВ Владимир Николаевич</t>
  </si>
  <si>
    <t>30.09.80 кмс</t>
  </si>
  <si>
    <t>в.к.   &gt;90  кг</t>
  </si>
  <si>
    <t>IV Всероссийский турнир по боевому самбо памяти Михаила Юнкомовича Дерябина</t>
  </si>
  <si>
    <t>4:0</t>
  </si>
  <si>
    <t>сн</t>
  </si>
  <si>
    <t>3:1</t>
  </si>
  <si>
    <t>5-6</t>
  </si>
  <si>
    <t>Гл. секретарь, судья 1К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</si>
</sst>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theme="0" tint="-0.4999699890613556"/>
      </right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19" xfId="42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50" fillId="0" borderId="0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42" applyFont="1" applyFill="1" applyBorder="1" applyAlignment="1" applyProtection="1">
      <alignment horizontal="center" vertical="center" wrapText="1"/>
      <protection/>
    </xf>
    <xf numFmtId="0" fontId="4" fillId="0" borderId="23" xfId="42" applyFont="1" applyFill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51" fillId="0" borderId="25" xfId="0" applyNumberFormat="1" applyFont="1" applyBorder="1" applyAlignment="1">
      <alignment horizontal="center" vertical="center" wrapText="1"/>
    </xf>
    <xf numFmtId="0" fontId="51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1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1" fillId="0" borderId="40" xfId="0" applyNumberFormat="1" applyFont="1" applyBorder="1" applyAlignment="1">
      <alignment horizontal="center" vertical="center" wrapText="1"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4" fillId="0" borderId="35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8" fillId="32" borderId="47" xfId="42" applyFont="1" applyFill="1" applyBorder="1" applyAlignment="1" applyProtection="1">
      <alignment horizontal="center" vertical="center" wrapText="1"/>
      <protection/>
    </xf>
    <xf numFmtId="0" fontId="0" fillId="32" borderId="48" xfId="0" applyFill="1" applyBorder="1" applyAlignment="1">
      <alignment/>
    </xf>
    <xf numFmtId="0" fontId="0" fillId="32" borderId="49" xfId="0" applyFill="1" applyBorder="1" applyAlignment="1">
      <alignment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11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57" xfId="42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left" vertical="center" wrapText="1"/>
    </xf>
    <xf numFmtId="0" fontId="4" fillId="0" borderId="57" xfId="42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left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32" borderId="48" xfId="42" applyFont="1" applyFill="1" applyBorder="1" applyAlignment="1" applyProtection="1">
      <alignment horizontal="center" vertical="center" wrapText="1"/>
      <protection/>
    </xf>
    <xf numFmtId="0" fontId="8" fillId="32" borderId="49" xfId="42" applyFont="1" applyFill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67" xfId="42" applyFont="1" applyBorder="1" applyAlignment="1" applyProtection="1">
      <alignment horizontal="left" vertical="center" wrapText="1"/>
      <protection/>
    </xf>
    <xf numFmtId="0" fontId="4" fillId="0" borderId="19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1" fillId="0" borderId="0" xfId="4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7" xfId="42" applyFont="1" applyBorder="1" applyAlignment="1" applyProtection="1">
      <alignment horizontal="center" vertical="center"/>
      <protection/>
    </xf>
    <xf numFmtId="0" fontId="1" fillId="0" borderId="48" xfId="42" applyFont="1" applyBorder="1" applyAlignment="1" applyProtection="1">
      <alignment horizontal="center" vertical="center"/>
      <protection/>
    </xf>
    <xf numFmtId="0" fontId="1" fillId="0" borderId="49" xfId="42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88;&#1086;&#1075;&#1088;&#1072;&#1084;&#1084;&#1099;%20&#1087;&#1086;%20&#1089;&#1072;&#1084;&#1073;&#1086;\&#1090;&#1091;&#1088;&#1085;&#1080;&#1088;%20&#1076;&#1077;&#1088;&#1103;&#1073;&#1080;&#1085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Всероссийский турнир по боевому самбо памяти Михаила Юнкомовича Дерябина</v>
          </cell>
        </row>
        <row r="3">
          <cell r="A3" t="str">
            <v>12-14 октября 2012 года, г. Димитровград</v>
          </cell>
        </row>
        <row r="7">
          <cell r="G7" t="str">
            <v>Р. Г. Заляев</v>
          </cell>
        </row>
        <row r="8">
          <cell r="G8" t="str">
            <v>/Октябрьский/</v>
          </cell>
        </row>
        <row r="9">
          <cell r="G9" t="str">
            <v>А. 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H36" sqref="A1:H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11" t="s">
        <v>16</v>
      </c>
      <c r="B1" s="111"/>
      <c r="C1" s="111"/>
      <c r="D1" s="111"/>
      <c r="E1" s="111"/>
      <c r="F1" s="111"/>
      <c r="G1" s="111"/>
      <c r="H1" s="11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112" t="s">
        <v>14</v>
      </c>
      <c r="B2" s="113"/>
      <c r="C2" s="113"/>
      <c r="D2" s="113"/>
      <c r="E2" s="113"/>
      <c r="F2" s="113"/>
      <c r="G2" s="113"/>
      <c r="H2" s="113"/>
    </row>
    <row r="3" spans="1:8" ht="31.5" customHeight="1" thickBot="1">
      <c r="A3" s="115" t="str">
        <f>'пр.хода'!C3</f>
        <v>IV Всероссийский турнир по боевому самбо памяти Михаила Юнкомовича Дерябина</v>
      </c>
      <c r="B3" s="116"/>
      <c r="C3" s="116"/>
      <c r="D3" s="116"/>
      <c r="E3" s="116"/>
      <c r="F3" s="116"/>
      <c r="G3" s="116"/>
      <c r="H3" s="117"/>
    </row>
    <row r="4" spans="1:8" ht="21.75" customHeight="1">
      <c r="A4" s="98" t="str">
        <f>'пр.хода'!C4</f>
        <v>12-14 октября 2012 года, г. Димитровград</v>
      </c>
      <c r="B4" s="98"/>
      <c r="C4" s="98"/>
      <c r="D4" s="98"/>
      <c r="E4" s="98"/>
      <c r="F4" s="98"/>
      <c r="G4" s="98"/>
      <c r="H4" s="98"/>
    </row>
    <row r="5" spans="4:6" ht="20.25" customHeight="1" thickBot="1">
      <c r="D5" s="99" t="str">
        <f>HYPERLINK('пр.взв.'!D4)</f>
        <v>в.к.   &gt;90  кг</v>
      </c>
      <c r="E5" s="99"/>
      <c r="F5" s="99"/>
    </row>
    <row r="6" spans="1:8" ht="12.75" customHeight="1">
      <c r="A6" s="100" t="s">
        <v>11</v>
      </c>
      <c r="B6" s="102" t="s">
        <v>5</v>
      </c>
      <c r="C6" s="104" t="s">
        <v>6</v>
      </c>
      <c r="D6" s="85" t="s">
        <v>7</v>
      </c>
      <c r="E6" s="87" t="s">
        <v>8</v>
      </c>
      <c r="F6" s="85"/>
      <c r="G6" s="93" t="s">
        <v>10</v>
      </c>
      <c r="H6" s="108" t="s">
        <v>9</v>
      </c>
    </row>
    <row r="7" spans="1:8" ht="13.5" thickBot="1">
      <c r="A7" s="101"/>
      <c r="B7" s="103"/>
      <c r="C7" s="105"/>
      <c r="D7" s="86"/>
      <c r="E7" s="88"/>
      <c r="F7" s="86"/>
      <c r="G7" s="94"/>
      <c r="H7" s="109"/>
    </row>
    <row r="8" spans="1:8" ht="12.75" customHeight="1">
      <c r="A8" s="89">
        <v>1</v>
      </c>
      <c r="B8" s="90">
        <v>2</v>
      </c>
      <c r="C8" s="91" t="str">
        <f>VLOOKUP(B8,'пр.взв.'!B7:H22,2,FALSE)</f>
        <v>КУБАНОВ Олег Николаевич</v>
      </c>
      <c r="D8" s="92" t="str">
        <f>VLOOKUP(B8,'пр.взв.'!B7:H22,3,FALSE)</f>
        <v>12.12.91 кмс</v>
      </c>
      <c r="E8" s="96" t="str">
        <f>VLOOKUP(B8,'пр.взв.'!B7:H22,4,FALSE)</f>
        <v>ПФО Самарская</v>
      </c>
      <c r="F8" s="97"/>
      <c r="G8" s="95">
        <f>VLOOKUP(B8,'пр.взв.'!B7:H22,6,FALSE)</f>
        <v>0</v>
      </c>
      <c r="H8" s="110" t="str">
        <f>VLOOKUP(B8,'пр.взв.'!B7:H22,7,FALSE)</f>
        <v>Коновалов АП, Киргизов ВВ</v>
      </c>
    </row>
    <row r="9" spans="1:8" ht="12.75">
      <c r="A9" s="84"/>
      <c r="B9" s="80"/>
      <c r="C9" s="77"/>
      <c r="D9" s="78"/>
      <c r="E9" s="69"/>
      <c r="F9" s="70"/>
      <c r="G9" s="72"/>
      <c r="H9" s="107"/>
    </row>
    <row r="10" spans="1:8" ht="12.75" customHeight="1">
      <c r="A10" s="84">
        <v>2</v>
      </c>
      <c r="B10" s="80">
        <v>1</v>
      </c>
      <c r="C10" s="73" t="str">
        <f>VLOOKUP(B10,'пр.взв.'!B7:H22,2,FALSE)</f>
        <v>КУБАНОВ Игорь Николаевич</v>
      </c>
      <c r="D10" s="75" t="str">
        <f>VLOOKUP(B10,'пр.взв.'!B7:H22,3,FALSE)</f>
        <v>23.06.93 кмс</v>
      </c>
      <c r="E10" s="67" t="str">
        <f>VLOOKUP(B10,'пр.взв.'!B1:H24,4,FALSE)</f>
        <v>ПФО Самарская</v>
      </c>
      <c r="F10" s="68"/>
      <c r="G10" s="71">
        <f>VLOOKUP(B10,'пр.взв.'!B7:H22,6,FALSE)</f>
        <v>0</v>
      </c>
      <c r="H10" s="106" t="str">
        <f>VLOOKUP(B10,'пр.взв.'!B7:H22,7,FALSE)</f>
        <v>Коновалов АП, Киргизов ВВ</v>
      </c>
    </row>
    <row r="11" spans="1:8" ht="12.75">
      <c r="A11" s="84"/>
      <c r="B11" s="80"/>
      <c r="C11" s="77"/>
      <c r="D11" s="78"/>
      <c r="E11" s="69"/>
      <c r="F11" s="70"/>
      <c r="G11" s="72"/>
      <c r="H11" s="107"/>
    </row>
    <row r="12" spans="1:8" ht="12.75" customHeight="1">
      <c r="A12" s="84">
        <v>3</v>
      </c>
      <c r="B12" s="80">
        <v>7</v>
      </c>
      <c r="C12" s="73" t="str">
        <f>VLOOKUP(B12,'пр.взв.'!B7:H22,2,FALSE)</f>
        <v>АБРАМОВ Иван Владимирович</v>
      </c>
      <c r="D12" s="75" t="str">
        <f>VLOOKUP(B12,'пр.взв.'!B7:H22,3,FALSE)</f>
        <v>25.04.90 кмс</v>
      </c>
      <c r="E12" s="67" t="str">
        <f>VLOOKUP(B12,'пр.взв.'!B3:H26,4,FALSE)</f>
        <v>ПФО Самарская</v>
      </c>
      <c r="F12" s="68"/>
      <c r="G12" s="71">
        <f>VLOOKUP(B12,'пр.взв.'!B7:H22,6,FALSE)</f>
        <v>0</v>
      </c>
      <c r="H12" s="106" t="str">
        <f>VLOOKUP(B12,'пр.взв.'!B7:H22,7,FALSE)</f>
        <v>Коновалов АП, Киргизов ВВ</v>
      </c>
    </row>
    <row r="13" spans="1:8" ht="12.75">
      <c r="A13" s="84"/>
      <c r="B13" s="80"/>
      <c r="C13" s="77"/>
      <c r="D13" s="78"/>
      <c r="E13" s="69"/>
      <c r="F13" s="70"/>
      <c r="G13" s="72"/>
      <c r="H13" s="107"/>
    </row>
    <row r="14" spans="1:8" ht="12.75" customHeight="1">
      <c r="A14" s="84">
        <v>3</v>
      </c>
      <c r="B14" s="80">
        <v>4</v>
      </c>
      <c r="C14" s="73" t="str">
        <f>VLOOKUP(B14,'пр.взв.'!B7:H22,2,FALSE)</f>
        <v>ГОРЛОВ Илья Александрович</v>
      </c>
      <c r="D14" s="75" t="str">
        <f>VLOOKUP(B14,'пр.взв.'!B7:H22,3,FALSE)</f>
        <v>10.07.90 кмс</v>
      </c>
      <c r="E14" s="67" t="str">
        <f>VLOOKUP(B14,'пр.взв.'!B1:H28,4,FALSE)</f>
        <v>ПФО Самарская</v>
      </c>
      <c r="F14" s="68" t="str">
        <f>VLOOKUP(B14,'пр.взв.'!B1:H24,5,FALSE)</f>
        <v>Тольятти</v>
      </c>
      <c r="G14" s="71">
        <f>VLOOKUP(B14,'пр.взв.'!B7:H22,6,FALSE)</f>
        <v>0</v>
      </c>
      <c r="H14" s="106" t="str">
        <f>VLOOKUP(B14,'пр.взв.'!B7:H22,7,FALSE)</f>
        <v>Мельниченко О</v>
      </c>
    </row>
    <row r="15" spans="1:8" ht="12.75">
      <c r="A15" s="84"/>
      <c r="B15" s="80"/>
      <c r="C15" s="77"/>
      <c r="D15" s="78"/>
      <c r="E15" s="69"/>
      <c r="F15" s="70"/>
      <c r="G15" s="72"/>
      <c r="H15" s="107"/>
    </row>
    <row r="16" spans="1:8" ht="12.75" customHeight="1">
      <c r="A16" s="79" t="s">
        <v>53</v>
      </c>
      <c r="B16" s="80">
        <v>5</v>
      </c>
      <c r="C16" s="73" t="str">
        <f>VLOOKUP(B16,'пр.взв.'!B7:H30,2,FALSE)</f>
        <v>КРЮКОВ Владимир Николаевич</v>
      </c>
      <c r="D16" s="75" t="str">
        <f>VLOOKUP(B16,'пр.взв.'!B7:H22,3,FALSE)</f>
        <v>30.09.80 кмс</v>
      </c>
      <c r="E16" s="67" t="str">
        <f>VLOOKUP(B16,'пр.взв.'!B1:H30,4,FALSE)</f>
        <v>ПФО Самарская</v>
      </c>
      <c r="F16" s="68" t="str">
        <f>VLOOKUP(B16,'пр.взв.'!B3:H26,5,FALSE)</f>
        <v>Тольятти</v>
      </c>
      <c r="G16" s="71">
        <f>VLOOKUP(B16,'пр.взв.'!B7:H22,6,FALSE)</f>
        <v>0</v>
      </c>
      <c r="H16" s="106" t="str">
        <f>VLOOKUP(B16,'пр.взв.'!B7:H22,7,FALSE)</f>
        <v>Мельниченко О</v>
      </c>
    </row>
    <row r="17" spans="1:8" ht="12.75">
      <c r="A17" s="79"/>
      <c r="B17" s="80"/>
      <c r="C17" s="77"/>
      <c r="D17" s="78"/>
      <c r="E17" s="69"/>
      <c r="F17" s="70"/>
      <c r="G17" s="72"/>
      <c r="H17" s="107"/>
    </row>
    <row r="18" spans="1:8" ht="12.75" customHeight="1">
      <c r="A18" s="79" t="s">
        <v>53</v>
      </c>
      <c r="B18" s="80">
        <v>8</v>
      </c>
      <c r="C18" s="73" t="str">
        <f>VLOOKUP(B18,'пр.взв.'!B7:H22,2,FALSE)</f>
        <v>ТИХОНОВ Николай Николаевич</v>
      </c>
      <c r="D18" s="75" t="str">
        <f>VLOOKUP(B18,'пр.взв.'!B7:H22,3,FALSE)</f>
        <v>25.07.92 1</v>
      </c>
      <c r="E18" s="67" t="str">
        <f>VLOOKUP(B18,'пр.взв.'!B1:H32,4,FALSE)</f>
        <v>ПФО Ульяновская</v>
      </c>
      <c r="F18" s="68" t="str">
        <f>VLOOKUP(B18,'пр.взв.'!B7:H22,5,FALSE)</f>
        <v>Ульяновск</v>
      </c>
      <c r="G18" s="71">
        <f>VLOOKUP(B18,'пр.взв.'!B7:H22,6,FALSE)</f>
        <v>0</v>
      </c>
      <c r="H18" s="106" t="str">
        <f>VLOOKUP(B18,'пр.взв.'!B7:H22,7,FALSE)</f>
        <v>Иванов ГФ, Забалдуев ВИ</v>
      </c>
    </row>
    <row r="19" spans="1:8" ht="12.75">
      <c r="A19" s="79"/>
      <c r="B19" s="80"/>
      <c r="C19" s="77"/>
      <c r="D19" s="78"/>
      <c r="E19" s="69"/>
      <c r="F19" s="70"/>
      <c r="G19" s="72"/>
      <c r="H19" s="107"/>
    </row>
    <row r="20" spans="1:8" ht="12.75" customHeight="1">
      <c r="A20" s="79" t="s">
        <v>21</v>
      </c>
      <c r="B20" s="80">
        <v>3</v>
      </c>
      <c r="C20" s="73" t="str">
        <f>VLOOKUP(B20,'пр.взв.'!B7:H22,2,FALSE)</f>
        <v>БОГОМОЛОВ Михаил Петрович</v>
      </c>
      <c r="D20" s="75" t="str">
        <f>VLOOKUP(B20,'пр.взв.'!B7:H22,3,FALSE)</f>
        <v>09.04.78 мс</v>
      </c>
      <c r="E20" s="67" t="str">
        <f>VLOOKUP(B20,'пр.взв.'!B1:H34,4,FALSE)</f>
        <v>ПФО Ульяновская</v>
      </c>
      <c r="F20" s="68" t="str">
        <f>VLOOKUP(B20,'пр.взв.'!B7:H22,5,FALSE)</f>
        <v>Димитровград, Пр</v>
      </c>
      <c r="G20" s="71">
        <f>VLOOKUP(B20,'пр.взв.'!B7:H22,6,FALSE)</f>
        <v>0</v>
      </c>
      <c r="H20" s="106" t="str">
        <f>VLOOKUP(B20,'пр.взв.'!B7:H22,7,FALSE)</f>
        <v>Хафиятов РХ</v>
      </c>
    </row>
    <row r="21" spans="1:8" ht="12.75">
      <c r="A21" s="79"/>
      <c r="B21" s="80"/>
      <c r="C21" s="77"/>
      <c r="D21" s="78"/>
      <c r="E21" s="69"/>
      <c r="F21" s="70"/>
      <c r="G21" s="72"/>
      <c r="H21" s="107"/>
    </row>
    <row r="22" spans="1:8" ht="12.75" customHeight="1">
      <c r="A22" s="79" t="s">
        <v>21</v>
      </c>
      <c r="B22" s="80">
        <v>6</v>
      </c>
      <c r="C22" s="73" t="str">
        <f>VLOOKUP(B22,'пр.взв.'!B7:H22,2,FALSE)</f>
        <v>ХАМИДУЛЛИН Линар Сиреньевич</v>
      </c>
      <c r="D22" s="75" t="str">
        <f>VLOOKUP(B22,'пр.взв.'!B7:H22,3,FALSE)</f>
        <v>31.03.94 кмс</v>
      </c>
      <c r="E22" s="67" t="str">
        <f>VLOOKUP(B22,'пр.взв.'!B2:H36,4,FALSE)</f>
        <v>ПФО Ульяновская</v>
      </c>
      <c r="F22" s="68" t="str">
        <f>VLOOKUP(B22,'пр.взв.'!B7:H22,5,FALSE)</f>
        <v>Димитровград, Пр</v>
      </c>
      <c r="G22" s="71">
        <f>VLOOKUP(B22,'пр.взв.'!B7:H22,6,FALSE)</f>
        <v>0</v>
      </c>
      <c r="H22" s="106" t="str">
        <f>VLOOKUP(B22,'пр.взв.'!B7:H22,7,FALSE)</f>
        <v>Хафиятов РХ</v>
      </c>
    </row>
    <row r="23" spans="1:8" ht="13.5" thickBot="1">
      <c r="A23" s="82"/>
      <c r="B23" s="83"/>
      <c r="C23" s="74"/>
      <c r="D23" s="76"/>
      <c r="E23" s="69"/>
      <c r="F23" s="70"/>
      <c r="G23" s="81"/>
      <c r="H23" s="11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>
      <c r="A30" s="26"/>
      <c r="B30" s="26"/>
      <c r="C30" s="26"/>
      <c r="D30" s="4"/>
      <c r="E30" s="4"/>
      <c r="F30" s="4"/>
      <c r="G30" s="4"/>
      <c r="H30" s="4"/>
    </row>
    <row r="31" spans="1:11" ht="15">
      <c r="A31" s="24" t="str">
        <f>HYPERLINK('[1]реквизиты'!$A$6)</f>
        <v>Гл. судья, судья МК</v>
      </c>
      <c r="B31" s="26"/>
      <c r="C31" s="27"/>
      <c r="D31" s="23"/>
      <c r="E31" s="23"/>
      <c r="F31" s="23"/>
      <c r="G31" s="25" t="str">
        <f>'[2]реквизиты'!$G$7</f>
        <v>Р. Г. Заляев</v>
      </c>
      <c r="I31" s="4"/>
      <c r="J31" s="2"/>
      <c r="K31" s="2"/>
    </row>
    <row r="32" spans="1:12" ht="15">
      <c r="A32" s="26"/>
      <c r="B32" s="26"/>
      <c r="C32" s="27"/>
      <c r="D32" s="23"/>
      <c r="E32" s="23"/>
      <c r="F32" s="23"/>
      <c r="G32" s="3" t="str">
        <f>'[2]реквизиты'!$G$8</f>
        <v>/Октябрьский/</v>
      </c>
      <c r="I32" s="4"/>
      <c r="J32" s="2"/>
      <c r="K32" s="2"/>
      <c r="L32" s="2"/>
    </row>
    <row r="33" spans="1:12" ht="15">
      <c r="A33" s="26"/>
      <c r="B33" s="26"/>
      <c r="C33" s="27"/>
      <c r="D33" s="23"/>
      <c r="E33" s="23"/>
      <c r="F33" s="23"/>
      <c r="G33" s="4"/>
      <c r="I33" s="4"/>
      <c r="J33" s="2"/>
      <c r="K33" s="2"/>
      <c r="L33" s="2"/>
    </row>
    <row r="34" spans="1:11" ht="15">
      <c r="A34" s="66" t="s">
        <v>54</v>
      </c>
      <c r="B34" s="26"/>
      <c r="C34" s="27"/>
      <c r="D34" s="23"/>
      <c r="E34" s="23"/>
      <c r="F34" s="23"/>
      <c r="G34" s="25" t="str">
        <f>'[2]реквизиты'!$G$9</f>
        <v>А. А. Зарипов</v>
      </c>
      <c r="I34" s="4"/>
      <c r="J34" s="10"/>
      <c r="K34" s="10"/>
    </row>
    <row r="35" spans="1:8" ht="15">
      <c r="A35" s="26"/>
      <c r="B35" s="26"/>
      <c r="C35" s="26"/>
      <c r="D35" s="23"/>
      <c r="E35" s="23"/>
      <c r="F35" s="23"/>
      <c r="G35" s="3" t="str">
        <f>'[2]реквизиты'!$G$10</f>
        <v>/Казань/</v>
      </c>
      <c r="H35" s="4"/>
    </row>
    <row r="36" spans="1:8" ht="12.75">
      <c r="A36" s="4"/>
      <c r="B36" s="4"/>
      <c r="C36" s="4"/>
      <c r="D36" s="23"/>
      <c r="E36" s="23"/>
      <c r="F36" s="23"/>
      <c r="G36" s="4"/>
      <c r="H36" s="4"/>
    </row>
    <row r="37" spans="4:6" ht="12.75">
      <c r="D37" s="2"/>
      <c r="E37" s="2"/>
      <c r="F37" s="2"/>
    </row>
    <row r="38" spans="4:6" ht="12.75">
      <c r="D38" s="2"/>
      <c r="E38" s="2"/>
      <c r="F38" s="2"/>
    </row>
    <row r="39" spans="4:6" ht="12.75">
      <c r="D39" s="2"/>
      <c r="E39" s="2"/>
      <c r="F39" s="2"/>
    </row>
  </sheetData>
  <sheetProtection/>
  <mergeCells count="68">
    <mergeCell ref="E16:F17"/>
    <mergeCell ref="E18:F19"/>
    <mergeCell ref="E20:F21"/>
    <mergeCell ref="E22:F2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G8:G9"/>
    <mergeCell ref="G10:G11"/>
    <mergeCell ref="G12:G13"/>
    <mergeCell ref="E8:F9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G14:G15"/>
    <mergeCell ref="A12:A13"/>
    <mergeCell ref="B12:B13"/>
    <mergeCell ref="A14:A15"/>
    <mergeCell ref="B14:B15"/>
    <mergeCell ref="C14:C15"/>
    <mergeCell ref="E14:F15"/>
    <mergeCell ref="D12:D13"/>
    <mergeCell ref="A16:A17"/>
    <mergeCell ref="B16:B17"/>
    <mergeCell ref="C16:C17"/>
    <mergeCell ref="D16:D17"/>
    <mergeCell ref="A10:A11"/>
    <mergeCell ref="B10:B11"/>
    <mergeCell ref="C10:C11"/>
    <mergeCell ref="D10:D11"/>
    <mergeCell ref="A18:A19"/>
    <mergeCell ref="B18:B19"/>
    <mergeCell ref="C18:C19"/>
    <mergeCell ref="D18:D19"/>
    <mergeCell ref="G20:G21"/>
    <mergeCell ref="G22:G23"/>
    <mergeCell ref="A20:A21"/>
    <mergeCell ref="B20:B21"/>
    <mergeCell ref="A22:A23"/>
    <mergeCell ref="B22:B23"/>
    <mergeCell ref="E10:F11"/>
    <mergeCell ref="E12:F13"/>
    <mergeCell ref="G16:G17"/>
    <mergeCell ref="G18:G19"/>
    <mergeCell ref="C22:C23"/>
    <mergeCell ref="D22:D23"/>
    <mergeCell ref="C20:C21"/>
    <mergeCell ref="D20:D21"/>
    <mergeCell ref="D14:D15"/>
    <mergeCell ref="C12:C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H23" sqref="A1:H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140625" style="0" customWidth="1"/>
    <col min="4" max="4" width="12.421875" style="0" customWidth="1"/>
    <col min="5" max="5" width="11.00390625" style="0" customWidth="1"/>
    <col min="6" max="6" width="15.140625" style="0" customWidth="1"/>
    <col min="7" max="7" width="7.421875" style="0" customWidth="1"/>
    <col min="8" max="8" width="17.8515625" style="0" customWidth="1"/>
  </cols>
  <sheetData>
    <row r="1" spans="1:8" ht="24" customHeight="1">
      <c r="A1" s="112" t="s">
        <v>13</v>
      </c>
      <c r="B1" s="113"/>
      <c r="C1" s="113"/>
      <c r="D1" s="113"/>
      <c r="E1" s="113"/>
      <c r="F1" s="113"/>
      <c r="G1" s="113"/>
      <c r="H1" s="113"/>
    </row>
    <row r="2" spans="1:8" ht="33.75" customHeight="1" thickBot="1">
      <c r="A2" s="58"/>
      <c r="B2" s="59"/>
      <c r="C2" s="122" t="s">
        <v>49</v>
      </c>
      <c r="D2" s="122"/>
      <c r="E2" s="122"/>
      <c r="F2" s="122"/>
      <c r="G2" s="122"/>
      <c r="H2" s="123"/>
    </row>
    <row r="3" spans="1:12" ht="17.25" customHeight="1">
      <c r="A3" s="98" t="str">
        <f>'И.ПР'!A4</f>
        <v>12-14 октября 2012 года, г. Димитровград</v>
      </c>
      <c r="B3" s="98"/>
      <c r="C3" s="98"/>
      <c r="D3" s="98"/>
      <c r="E3" s="98"/>
      <c r="F3" s="98"/>
      <c r="G3" s="98"/>
      <c r="H3" s="98"/>
      <c r="I3" s="9"/>
      <c r="J3" s="9"/>
      <c r="K3" s="9"/>
      <c r="L3" s="10"/>
    </row>
    <row r="4" spans="4:11" ht="19.5" customHeight="1">
      <c r="D4" s="136" t="s">
        <v>48</v>
      </c>
      <c r="E4" s="136"/>
      <c r="F4" s="136"/>
      <c r="I4" s="11"/>
      <c r="J4" s="11"/>
      <c r="K4" s="11"/>
    </row>
    <row r="5" spans="1:8" ht="12.75" customHeight="1">
      <c r="A5" s="120" t="s">
        <v>4</v>
      </c>
      <c r="B5" s="131" t="s">
        <v>5</v>
      </c>
      <c r="C5" s="120" t="s">
        <v>6</v>
      </c>
      <c r="D5" s="120" t="s">
        <v>7</v>
      </c>
      <c r="E5" s="137" t="s">
        <v>8</v>
      </c>
      <c r="F5" s="75"/>
      <c r="G5" s="120" t="s">
        <v>10</v>
      </c>
      <c r="H5" s="120" t="s">
        <v>9</v>
      </c>
    </row>
    <row r="6" spans="1:8" ht="12.75">
      <c r="A6" s="121"/>
      <c r="B6" s="132"/>
      <c r="C6" s="121"/>
      <c r="D6" s="121"/>
      <c r="E6" s="138"/>
      <c r="F6" s="78"/>
      <c r="G6" s="121"/>
      <c r="H6" s="121"/>
    </row>
    <row r="7" spans="1:8" ht="12.75" customHeight="1">
      <c r="A7" s="118">
        <v>1</v>
      </c>
      <c r="B7" s="126">
        <v>1</v>
      </c>
      <c r="C7" s="127" t="s">
        <v>29</v>
      </c>
      <c r="D7" s="124" t="s">
        <v>30</v>
      </c>
      <c r="E7" s="129" t="s">
        <v>31</v>
      </c>
      <c r="F7" s="133" t="s">
        <v>32</v>
      </c>
      <c r="G7" s="119"/>
      <c r="H7" s="127" t="s">
        <v>33</v>
      </c>
    </row>
    <row r="8" spans="1:8" ht="12.75">
      <c r="A8" s="118"/>
      <c r="B8" s="126"/>
      <c r="C8" s="127"/>
      <c r="D8" s="125"/>
      <c r="E8" s="130"/>
      <c r="F8" s="133"/>
      <c r="G8" s="119"/>
      <c r="H8" s="125"/>
    </row>
    <row r="9" spans="1:8" ht="12.75" customHeight="1">
      <c r="A9" s="118">
        <v>2</v>
      </c>
      <c r="B9" s="126">
        <v>2</v>
      </c>
      <c r="C9" s="127" t="s">
        <v>34</v>
      </c>
      <c r="D9" s="124" t="s">
        <v>35</v>
      </c>
      <c r="E9" s="129" t="s">
        <v>31</v>
      </c>
      <c r="F9" s="133" t="s">
        <v>32</v>
      </c>
      <c r="G9" s="119"/>
      <c r="H9" s="127" t="s">
        <v>33</v>
      </c>
    </row>
    <row r="10" spans="1:8" ht="12.75" customHeight="1">
      <c r="A10" s="118"/>
      <c r="B10" s="126"/>
      <c r="C10" s="127"/>
      <c r="D10" s="125"/>
      <c r="E10" s="130"/>
      <c r="F10" s="133"/>
      <c r="G10" s="119"/>
      <c r="H10" s="125"/>
    </row>
    <row r="11" spans="1:8" ht="12.75" customHeight="1">
      <c r="A11" s="118">
        <v>3</v>
      </c>
      <c r="B11" s="134">
        <v>3</v>
      </c>
      <c r="C11" s="135" t="s">
        <v>27</v>
      </c>
      <c r="D11" s="128" t="s">
        <v>28</v>
      </c>
      <c r="E11" s="129" t="s">
        <v>24</v>
      </c>
      <c r="F11" s="133" t="s">
        <v>25</v>
      </c>
      <c r="G11" s="128"/>
      <c r="H11" s="135" t="s">
        <v>26</v>
      </c>
    </row>
    <row r="12" spans="1:8" ht="15" customHeight="1">
      <c r="A12" s="118"/>
      <c r="B12" s="134"/>
      <c r="C12" s="135"/>
      <c r="D12" s="128"/>
      <c r="E12" s="130"/>
      <c r="F12" s="133"/>
      <c r="G12" s="128"/>
      <c r="H12" s="135"/>
    </row>
    <row r="13" spans="1:8" ht="12.75" customHeight="1">
      <c r="A13" s="118">
        <v>4</v>
      </c>
      <c r="B13" s="126">
        <v>4</v>
      </c>
      <c r="C13" s="127" t="s">
        <v>42</v>
      </c>
      <c r="D13" s="124" t="s">
        <v>43</v>
      </c>
      <c r="E13" s="129" t="s">
        <v>31</v>
      </c>
      <c r="F13" s="133" t="s">
        <v>44</v>
      </c>
      <c r="G13" s="119"/>
      <c r="H13" s="127" t="s">
        <v>45</v>
      </c>
    </row>
    <row r="14" spans="1:8" ht="15" customHeight="1">
      <c r="A14" s="118"/>
      <c r="B14" s="126"/>
      <c r="C14" s="127"/>
      <c r="D14" s="125"/>
      <c r="E14" s="130"/>
      <c r="F14" s="133"/>
      <c r="G14" s="119"/>
      <c r="H14" s="125"/>
    </row>
    <row r="15" spans="1:8" ht="15" customHeight="1">
      <c r="A15" s="118">
        <v>5</v>
      </c>
      <c r="B15" s="126">
        <v>5</v>
      </c>
      <c r="C15" s="127" t="s">
        <v>46</v>
      </c>
      <c r="D15" s="124" t="s">
        <v>47</v>
      </c>
      <c r="E15" s="129" t="s">
        <v>31</v>
      </c>
      <c r="F15" s="133" t="s">
        <v>44</v>
      </c>
      <c r="G15" s="119"/>
      <c r="H15" s="127" t="s">
        <v>45</v>
      </c>
    </row>
    <row r="16" spans="1:8" ht="15.75" customHeight="1">
      <c r="A16" s="118"/>
      <c r="B16" s="126"/>
      <c r="C16" s="127"/>
      <c r="D16" s="125"/>
      <c r="E16" s="130"/>
      <c r="F16" s="133"/>
      <c r="G16" s="119"/>
      <c r="H16" s="125"/>
    </row>
    <row r="17" spans="1:8" ht="12.75" customHeight="1">
      <c r="A17" s="118">
        <v>6</v>
      </c>
      <c r="B17" s="126">
        <v>6</v>
      </c>
      <c r="C17" s="127" t="s">
        <v>22</v>
      </c>
      <c r="D17" s="128" t="s">
        <v>23</v>
      </c>
      <c r="E17" s="129" t="s">
        <v>24</v>
      </c>
      <c r="F17" s="133" t="s">
        <v>25</v>
      </c>
      <c r="G17" s="119"/>
      <c r="H17" s="127" t="s">
        <v>26</v>
      </c>
    </row>
    <row r="18" spans="1:8" ht="15" customHeight="1">
      <c r="A18" s="118"/>
      <c r="B18" s="126"/>
      <c r="C18" s="127"/>
      <c r="D18" s="128"/>
      <c r="E18" s="130"/>
      <c r="F18" s="133"/>
      <c r="G18" s="119"/>
      <c r="H18" s="125"/>
    </row>
    <row r="19" spans="1:8" ht="12.75" customHeight="1">
      <c r="A19" s="118">
        <v>7</v>
      </c>
      <c r="B19" s="126">
        <v>7</v>
      </c>
      <c r="C19" s="127" t="s">
        <v>36</v>
      </c>
      <c r="D19" s="124" t="s">
        <v>37</v>
      </c>
      <c r="E19" s="129" t="s">
        <v>31</v>
      </c>
      <c r="F19" s="133" t="s">
        <v>32</v>
      </c>
      <c r="G19" s="119"/>
      <c r="H19" s="127" t="s">
        <v>33</v>
      </c>
    </row>
    <row r="20" spans="1:8" ht="15" customHeight="1">
      <c r="A20" s="118"/>
      <c r="B20" s="126"/>
      <c r="C20" s="127"/>
      <c r="D20" s="125"/>
      <c r="E20" s="130"/>
      <c r="F20" s="133"/>
      <c r="G20" s="119"/>
      <c r="H20" s="125"/>
    </row>
    <row r="21" spans="1:8" ht="12.75" customHeight="1">
      <c r="A21" s="118">
        <v>8</v>
      </c>
      <c r="B21" s="126">
        <v>8</v>
      </c>
      <c r="C21" s="127" t="s">
        <v>38</v>
      </c>
      <c r="D21" s="124" t="s">
        <v>39</v>
      </c>
      <c r="E21" s="129" t="s">
        <v>24</v>
      </c>
      <c r="F21" s="133" t="s">
        <v>40</v>
      </c>
      <c r="G21" s="119"/>
      <c r="H21" s="127" t="s">
        <v>41</v>
      </c>
    </row>
    <row r="22" spans="1:8" ht="15" customHeight="1">
      <c r="A22" s="118"/>
      <c r="B22" s="126"/>
      <c r="C22" s="127"/>
      <c r="D22" s="125"/>
      <c r="E22" s="130"/>
      <c r="F22" s="133"/>
      <c r="G22" s="119"/>
      <c r="H22" s="125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H5:H6"/>
    <mergeCell ref="H9:H10"/>
    <mergeCell ref="A3:H3"/>
    <mergeCell ref="G7:G8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7:E8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F11:F12"/>
    <mergeCell ref="F9:F10"/>
    <mergeCell ref="B11:B12"/>
    <mergeCell ref="C11:C12"/>
    <mergeCell ref="D11:D12"/>
    <mergeCell ref="C13:C14"/>
    <mergeCell ref="B9:B10"/>
    <mergeCell ref="E9:E10"/>
    <mergeCell ref="B13:B14"/>
    <mergeCell ref="D13:D14"/>
    <mergeCell ref="D7:D8"/>
    <mergeCell ref="A9:A10"/>
    <mergeCell ref="C15:C16"/>
    <mergeCell ref="D15:D16"/>
    <mergeCell ref="G11:G12"/>
    <mergeCell ref="E11:E12"/>
    <mergeCell ref="G9:G10"/>
    <mergeCell ref="C9:C10"/>
    <mergeCell ref="A5:A6"/>
    <mergeCell ref="E13:E14"/>
    <mergeCell ref="B5:B6"/>
    <mergeCell ref="C5:C6"/>
    <mergeCell ref="D5:D6"/>
    <mergeCell ref="A13:A14"/>
    <mergeCell ref="C2:H2"/>
    <mergeCell ref="G5:G6"/>
    <mergeCell ref="D9:D10"/>
    <mergeCell ref="A7:A8"/>
    <mergeCell ref="B7:B8"/>
    <mergeCell ref="C7:C8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4">
      <selection activeCell="F45" sqref="F4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1" t="s">
        <v>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3:18" ht="26.25" customHeight="1" thickBot="1">
      <c r="C2" s="112" t="s">
        <v>15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30.75" customHeight="1" thickBot="1">
      <c r="A3" s="4"/>
      <c r="B3" s="4"/>
      <c r="C3" s="115" t="str">
        <f>'[2]реквизиты'!$A$2</f>
        <v>IV Всероссийский турнир по боевому самбо памяти Михаила Юнкомовича Дерябина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18" ht="26.25" customHeight="1" thickBot="1">
      <c r="A4" s="22"/>
      <c r="B4" s="22"/>
      <c r="C4" s="148" t="str">
        <f>'[2]реквизиты'!$A$3</f>
        <v>12-14 октября 2012 года, г. Димитровград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8:17" ht="27.75" customHeight="1" thickBot="1">
      <c r="H5" s="189" t="str">
        <f>HYPERLINK('пр.взв.'!D4)</f>
        <v>в.к.   &gt;90  кг</v>
      </c>
      <c r="I5" s="190"/>
      <c r="J5" s="190"/>
      <c r="K5" s="190"/>
      <c r="L5" s="190"/>
      <c r="M5" s="190"/>
      <c r="N5" s="191"/>
      <c r="O5" s="185"/>
      <c r="P5" s="186"/>
      <c r="Q5" s="187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9" t="s">
        <v>0</v>
      </c>
      <c r="B7" s="149"/>
      <c r="E7" s="34"/>
      <c r="F7" s="34"/>
      <c r="G7" s="34"/>
      <c r="H7" s="43"/>
      <c r="I7" s="192" t="s">
        <v>12</v>
      </c>
      <c r="J7" s="192"/>
      <c r="K7" s="192"/>
      <c r="L7" s="192"/>
      <c r="M7" s="192"/>
      <c r="N7" s="34"/>
      <c r="O7" s="34"/>
      <c r="P7" s="34"/>
      <c r="Q7" s="36"/>
      <c r="R7" s="18"/>
      <c r="S7" s="17"/>
      <c r="T7" s="178" t="s">
        <v>1</v>
      </c>
      <c r="U7" s="178"/>
    </row>
    <row r="8" spans="1:21" ht="12.75" customHeight="1" thickBot="1">
      <c r="A8" s="139">
        <v>1</v>
      </c>
      <c r="B8" s="141" t="str">
        <f>VLOOKUP('пр.хода'!A8,'пр.взв.'!B7:C22,2,FALSE)</f>
        <v>КУБАНОВ Игорь Николаевич</v>
      </c>
      <c r="C8" s="143" t="str">
        <f>VLOOKUP(A8,'пр.взв.'!B7:H22,3,FALSE)</f>
        <v>23.06.93 кмс</v>
      </c>
      <c r="D8" s="143" t="str">
        <f>VLOOKUP(A8,'пр.взв.'!B7:H22,4,FALSE)</f>
        <v>ПФО Самарская</v>
      </c>
      <c r="E8" s="34"/>
      <c r="F8" s="34"/>
      <c r="G8" s="34"/>
      <c r="H8" s="43"/>
      <c r="I8" s="43" t="s">
        <v>18</v>
      </c>
      <c r="J8" s="43"/>
      <c r="K8" s="43"/>
      <c r="L8" s="43"/>
      <c r="M8" s="43"/>
      <c r="N8" s="34"/>
      <c r="O8" s="34"/>
      <c r="P8" s="34"/>
      <c r="Q8" s="34"/>
      <c r="R8" s="141" t="str">
        <f>VLOOKUP(U8,'пр.взв.'!B7:F22,2,FALSE)</f>
        <v>КУБАНОВ Олег Николаевич</v>
      </c>
      <c r="S8" s="143" t="str">
        <f>VLOOKUP(U8,'пр.взв.'!B7:F22,3,FALSE)</f>
        <v>12.12.91 кмс</v>
      </c>
      <c r="T8" s="143" t="str">
        <f>VLOOKUP(U8,'пр.взв.'!B7:F22,4,FALSE)</f>
        <v>ПФО Самарская</v>
      </c>
      <c r="U8" s="166">
        <v>2</v>
      </c>
    </row>
    <row r="9" spans="1:21" ht="12.75" customHeight="1">
      <c r="A9" s="140"/>
      <c r="B9" s="142"/>
      <c r="C9" s="144"/>
      <c r="D9" s="144"/>
      <c r="E9" s="37">
        <v>1</v>
      </c>
      <c r="F9" s="34"/>
      <c r="G9" s="38"/>
      <c r="H9" s="30">
        <v>2</v>
      </c>
      <c r="I9" s="168" t="str">
        <f>VLOOKUP(H9,'пр.взв.'!B7:F22,2,FALSE)</f>
        <v>КУБАНОВ Олег Николаевич</v>
      </c>
      <c r="J9" s="169"/>
      <c r="K9" s="169"/>
      <c r="L9" s="169"/>
      <c r="M9" s="170"/>
      <c r="N9" s="34"/>
      <c r="O9" s="34"/>
      <c r="P9" s="34"/>
      <c r="Q9" s="37">
        <v>2</v>
      </c>
      <c r="R9" s="142"/>
      <c r="S9" s="144"/>
      <c r="T9" s="144"/>
      <c r="U9" s="167"/>
    </row>
    <row r="10" spans="1:21" ht="12.75" customHeight="1" thickBot="1">
      <c r="A10" s="145">
        <v>5</v>
      </c>
      <c r="B10" s="146" t="str">
        <f>VLOOKUP('пр.хода'!A10,'пр.взв.'!B9:C24,2,FALSE)</f>
        <v>КРЮКОВ Владимир Николаевич</v>
      </c>
      <c r="C10" s="147" t="str">
        <f>VLOOKUP(A10,'пр.взв.'!B7:H22,3,FALSE)</f>
        <v>30.09.80 кмс</v>
      </c>
      <c r="D10" s="147" t="str">
        <f>VLOOKUP(A10,'пр.взв.'!B7:H22,4,FALSE)</f>
        <v>ПФО Самарская</v>
      </c>
      <c r="E10" s="61" t="s">
        <v>50</v>
      </c>
      <c r="F10" s="39"/>
      <c r="G10" s="40"/>
      <c r="H10" s="44"/>
      <c r="I10" s="171"/>
      <c r="J10" s="172"/>
      <c r="K10" s="172"/>
      <c r="L10" s="172"/>
      <c r="M10" s="173"/>
      <c r="N10" s="34"/>
      <c r="O10" s="41"/>
      <c r="P10" s="39"/>
      <c r="Q10" s="61" t="s">
        <v>51</v>
      </c>
      <c r="R10" s="146" t="str">
        <f>VLOOKUP(U10,'пр.взв.'!B9:F24,2,FALSE)</f>
        <v>ХАМИДУЛЛИН Линар Сиреньевич</v>
      </c>
      <c r="S10" s="147" t="str">
        <f>VLOOKUP(U10,'пр.взв.'!B9:F24,3,FALSE)</f>
        <v>31.03.94 кмс</v>
      </c>
      <c r="T10" s="147" t="str">
        <f>VLOOKUP(U10,'пр.взв.'!B9:F24,4,FALSE)</f>
        <v>ПФО Ульяновская</v>
      </c>
      <c r="U10" s="166">
        <v>6</v>
      </c>
    </row>
    <row r="11" spans="1:21" ht="12.75" customHeight="1" thickBot="1">
      <c r="A11" s="140"/>
      <c r="B11" s="142"/>
      <c r="C11" s="144"/>
      <c r="D11" s="144"/>
      <c r="E11" s="34"/>
      <c r="F11" s="35"/>
      <c r="G11" s="37">
        <v>1</v>
      </c>
      <c r="H11" s="45"/>
      <c r="I11" s="43"/>
      <c r="J11" s="43"/>
      <c r="K11" s="43"/>
      <c r="L11" s="43"/>
      <c r="M11" s="43"/>
      <c r="N11" s="35"/>
      <c r="O11" s="37">
        <v>2</v>
      </c>
      <c r="P11" s="35"/>
      <c r="Q11" s="34"/>
      <c r="R11" s="142"/>
      <c r="S11" s="144"/>
      <c r="T11" s="144"/>
      <c r="U11" s="167"/>
    </row>
    <row r="12" spans="1:21" ht="12.75" customHeight="1" thickBot="1">
      <c r="A12" s="139">
        <v>3</v>
      </c>
      <c r="B12" s="141" t="str">
        <f>VLOOKUP('пр.хода'!A12,'пр.взв.'!B11:C26,2,FALSE)</f>
        <v>БОГОМОЛОВ Михаил Петрович</v>
      </c>
      <c r="C12" s="143" t="str">
        <f>VLOOKUP(A12,'пр.взв.'!B7:H22,3,FALSE)</f>
        <v>09.04.78 мс</v>
      </c>
      <c r="D12" s="143" t="str">
        <f>VLOOKUP(A12,'пр.взв.'!B7:H22,4,FALSE)</f>
        <v>ПФО Ульяновская</v>
      </c>
      <c r="E12" s="34"/>
      <c r="F12" s="35"/>
      <c r="G12" s="61" t="s">
        <v>50</v>
      </c>
      <c r="H12" s="45"/>
      <c r="I12" s="43"/>
      <c r="J12" s="43"/>
      <c r="K12" s="43"/>
      <c r="L12" s="43"/>
      <c r="M12" s="43"/>
      <c r="N12" s="35"/>
      <c r="O12" s="61" t="s">
        <v>52</v>
      </c>
      <c r="P12" s="35"/>
      <c r="Q12" s="34"/>
      <c r="R12" s="141" t="str">
        <f>VLOOKUP(U12,'пр.взв.'!B11:F26,2,FALSE)</f>
        <v>ГОРЛОВ Илья Александрович</v>
      </c>
      <c r="S12" s="143" t="str">
        <f>VLOOKUP(U12,'пр.взв.'!B11:F26,3,FALSE)</f>
        <v>10.07.90 кмс</v>
      </c>
      <c r="T12" s="143" t="str">
        <f>VLOOKUP(U12,'пр.взв.'!B11:F26,4,FALSE)</f>
        <v>ПФО Самарская</v>
      </c>
      <c r="U12" s="177">
        <v>4</v>
      </c>
    </row>
    <row r="13" spans="1:21" ht="12.75" customHeight="1" thickBot="1">
      <c r="A13" s="140"/>
      <c r="B13" s="142"/>
      <c r="C13" s="144"/>
      <c r="D13" s="144"/>
      <c r="E13" s="37">
        <v>7</v>
      </c>
      <c r="F13" s="42"/>
      <c r="G13" s="40"/>
      <c r="H13" s="44"/>
      <c r="I13" s="43" t="s">
        <v>19</v>
      </c>
      <c r="J13" s="43"/>
      <c r="K13" s="43"/>
      <c r="L13" s="43"/>
      <c r="M13" s="43"/>
      <c r="N13" s="35"/>
      <c r="O13" s="41"/>
      <c r="P13" s="42"/>
      <c r="Q13" s="37">
        <v>4</v>
      </c>
      <c r="R13" s="142"/>
      <c r="S13" s="144"/>
      <c r="T13" s="144"/>
      <c r="U13" s="167"/>
    </row>
    <row r="14" spans="1:21" ht="12.75" customHeight="1" thickBot="1">
      <c r="A14" s="145">
        <v>7</v>
      </c>
      <c r="B14" s="146" t="str">
        <f>VLOOKUP('пр.хода'!A14,'пр.взв.'!B13:C28,2,FALSE)</f>
        <v>АБРАМОВ Иван Владимирович</v>
      </c>
      <c r="C14" s="147" t="str">
        <f>VLOOKUP(A14,'пр.взв.'!B7:H22,3,FALSE)</f>
        <v>25.04.90 кмс</v>
      </c>
      <c r="D14" s="147" t="str">
        <f>VLOOKUP(A14,'пр.взв.'!B7:H22,4,FALSE)</f>
        <v>ПФО Самарская</v>
      </c>
      <c r="E14" s="61" t="s">
        <v>51</v>
      </c>
      <c r="F14" s="34"/>
      <c r="G14" s="38"/>
      <c r="H14" s="30">
        <v>1</v>
      </c>
      <c r="I14" s="179" t="str">
        <f>VLOOKUP(H14,'пр.взв.'!B5:F27,2,FALSE)</f>
        <v>КУБАНОВ Игорь Николаевич</v>
      </c>
      <c r="J14" s="180"/>
      <c r="K14" s="180"/>
      <c r="L14" s="180"/>
      <c r="M14" s="181"/>
      <c r="N14" s="34"/>
      <c r="O14" s="34"/>
      <c r="P14" s="34"/>
      <c r="Q14" s="61" t="s">
        <v>50</v>
      </c>
      <c r="R14" s="146" t="str">
        <f>VLOOKUP(U14,'пр.взв.'!B13:F28,2,FALSE)</f>
        <v>ТИХОНОВ Николай Николаевич</v>
      </c>
      <c r="S14" s="147" t="str">
        <f>VLOOKUP(U14,'пр.взв.'!B13:F28,3,FALSE)</f>
        <v>25.07.92 1</v>
      </c>
      <c r="T14" s="147" t="str">
        <f>VLOOKUP(U14,'пр.взв.'!B13:F28,4,FALSE)</f>
        <v>ПФО Ульяновская</v>
      </c>
      <c r="U14" s="166">
        <v>8</v>
      </c>
    </row>
    <row r="15" spans="1:21" ht="12.75" customHeight="1" thickBot="1">
      <c r="A15" s="150"/>
      <c r="B15" s="151"/>
      <c r="C15" s="152"/>
      <c r="D15" s="152"/>
      <c r="E15" s="34"/>
      <c r="F15" s="34"/>
      <c r="G15" s="38"/>
      <c r="H15" s="44"/>
      <c r="I15" s="182"/>
      <c r="J15" s="183"/>
      <c r="K15" s="183"/>
      <c r="L15" s="183"/>
      <c r="M15" s="184"/>
      <c r="N15" s="34"/>
      <c r="O15" s="34"/>
      <c r="P15" s="34"/>
      <c r="Q15" s="34"/>
      <c r="R15" s="151"/>
      <c r="S15" s="152"/>
      <c r="T15" s="152"/>
      <c r="U15" s="176"/>
    </row>
    <row r="16" spans="1:21" ht="12.75" customHeight="1">
      <c r="A16" s="1"/>
      <c r="B16" s="1"/>
      <c r="C16" s="1"/>
      <c r="E16" s="34"/>
      <c r="F16" s="34"/>
      <c r="G16" s="34"/>
      <c r="H16" s="43"/>
      <c r="I16" s="43"/>
      <c r="J16" s="43"/>
      <c r="K16" s="43"/>
      <c r="L16" s="43"/>
      <c r="M16" s="43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5" t="s">
        <v>3</v>
      </c>
    </row>
    <row r="18" spans="1:21" ht="12.75" customHeight="1">
      <c r="A18" s="174"/>
      <c r="G18" s="188" t="s">
        <v>17</v>
      </c>
      <c r="H18" s="188"/>
      <c r="I18" s="188"/>
      <c r="J18" s="188"/>
      <c r="K18" s="188"/>
      <c r="L18" s="188"/>
      <c r="M18" s="188"/>
      <c r="N18" s="188"/>
      <c r="O18" s="188"/>
      <c r="R18" s="17"/>
      <c r="S18" s="17"/>
      <c r="T18" s="17"/>
      <c r="U18" s="175"/>
    </row>
    <row r="19" spans="18:20" ht="12.75" customHeight="1">
      <c r="R19" s="17"/>
      <c r="S19" s="17"/>
      <c r="T19" s="17"/>
    </row>
    <row r="20" ht="12.75" customHeight="1">
      <c r="R20" s="17"/>
    </row>
    <row r="21" spans="1:21" ht="12.75" customHeight="1">
      <c r="A21" s="65">
        <v>5</v>
      </c>
      <c r="B21" s="165" t="str">
        <f>VLOOKUP(A21,'пр.взв.'!B7:F22,2,FALSE)</f>
        <v>КРЮКОВ Владимир Николаевич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65"/>
      <c r="T21" s="165"/>
      <c r="U21" s="60">
        <v>0</v>
      </c>
    </row>
    <row r="22" spans="1:21" ht="12.75" customHeight="1">
      <c r="A22" s="65"/>
      <c r="B22" s="165"/>
      <c r="C22" s="49">
        <v>5</v>
      </c>
      <c r="D22" s="4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63">
        <v>8</v>
      </c>
      <c r="S22" s="165"/>
      <c r="T22" s="165"/>
      <c r="U22" s="60"/>
    </row>
    <row r="23" spans="1:21" ht="12.75" customHeight="1">
      <c r="A23" s="65">
        <v>7</v>
      </c>
      <c r="B23" s="165" t="str">
        <f>VLOOKUP(A23,'пр.взв.'!B7:F22,2,FALSE)</f>
        <v>АБРАМОВ Иван Владимирович</v>
      </c>
      <c r="C23" s="64"/>
      <c r="D23" s="51"/>
      <c r="E23" s="47"/>
      <c r="F23" s="47"/>
      <c r="G23" s="47" t="s">
        <v>20</v>
      </c>
      <c r="H23" s="47"/>
      <c r="I23" s="47"/>
      <c r="J23" s="47"/>
      <c r="K23" s="47"/>
      <c r="L23" s="47"/>
      <c r="M23" s="47"/>
      <c r="N23" s="47" t="s">
        <v>20</v>
      </c>
      <c r="O23" s="47"/>
      <c r="P23" s="47"/>
      <c r="Q23" s="47"/>
      <c r="R23" s="62"/>
      <c r="S23" s="165"/>
      <c r="T23" s="165"/>
      <c r="U23" s="60">
        <v>0</v>
      </c>
    </row>
    <row r="24" spans="1:21" ht="13.5" thickBot="1">
      <c r="A24" s="46"/>
      <c r="B24" s="165"/>
      <c r="C24" s="52"/>
      <c r="D24" s="51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50"/>
      <c r="S24" s="165"/>
      <c r="T24" s="165"/>
      <c r="U24" s="60"/>
    </row>
    <row r="25" spans="1:20" ht="12.75">
      <c r="A25" s="47"/>
      <c r="B25" s="47"/>
      <c r="C25" s="52"/>
      <c r="D25" s="51"/>
      <c r="E25" s="53">
        <v>4</v>
      </c>
      <c r="F25" s="156" t="str">
        <f>VLOOKUP(E25,'пр.взв.'!B7:D22,2,FALSE)</f>
        <v>ГОРЛОВ Илья Александрович</v>
      </c>
      <c r="G25" s="156"/>
      <c r="H25" s="156"/>
      <c r="I25" s="157"/>
      <c r="J25" s="47"/>
      <c r="K25" s="47"/>
      <c r="L25" s="47"/>
      <c r="M25" s="155" t="str">
        <f>VLOOKUP(Q25,'пр.взв.'!B7:C22,2,FALSE)</f>
        <v>АБРАМОВ Иван Владимирович</v>
      </c>
      <c r="N25" s="156"/>
      <c r="O25" s="156"/>
      <c r="P25" s="157"/>
      <c r="Q25" s="54">
        <v>7</v>
      </c>
      <c r="R25" s="50"/>
      <c r="S25" s="47"/>
      <c r="T25" s="47"/>
    </row>
    <row r="26" spans="1:20" ht="13.5" thickBot="1">
      <c r="A26" s="55"/>
      <c r="B26" s="47"/>
      <c r="C26" s="52"/>
      <c r="D26" s="51"/>
      <c r="E26" s="47"/>
      <c r="F26" s="158"/>
      <c r="G26" s="159"/>
      <c r="H26" s="159"/>
      <c r="I26" s="160"/>
      <c r="J26" s="7"/>
      <c r="K26" s="7"/>
      <c r="L26" s="7"/>
      <c r="M26" s="158"/>
      <c r="N26" s="159"/>
      <c r="O26" s="159"/>
      <c r="P26" s="160"/>
      <c r="Q26" s="56"/>
      <c r="R26" s="52"/>
      <c r="S26" s="47"/>
      <c r="T26" s="47"/>
    </row>
    <row r="27" spans="1:20" ht="12.75">
      <c r="A27" s="20"/>
      <c r="B27" s="47">
        <v>4</v>
      </c>
      <c r="C27" s="161" t="str">
        <f>VLOOKUP(B27,'пр.взв.'!B7:F22,2,FALSE)</f>
        <v>ГОРЛОВ Илья Александрович</v>
      </c>
      <c r="D27" s="162"/>
      <c r="E27" s="47"/>
      <c r="F27" s="19"/>
      <c r="G27" s="19"/>
      <c r="H27" s="19"/>
      <c r="I27" s="19"/>
      <c r="J27" s="7"/>
      <c r="K27" s="7"/>
      <c r="L27" s="7"/>
      <c r="M27" s="19"/>
      <c r="N27" s="19"/>
      <c r="O27" s="19"/>
      <c r="P27" s="19"/>
      <c r="Q27" s="47"/>
      <c r="R27" s="141" t="str">
        <f>VLOOKUP(S27,'пр.взв.'!B7:F22,2,FALSE)</f>
        <v>АБРАМОВ Иван Владимирович</v>
      </c>
      <c r="S27" s="57">
        <v>7</v>
      </c>
      <c r="T27" s="47"/>
    </row>
    <row r="28" spans="1:20" ht="13.5" thickBot="1">
      <c r="A28" s="52"/>
      <c r="B28" s="47"/>
      <c r="C28" s="163"/>
      <c r="D28" s="164"/>
      <c r="E28" s="47"/>
      <c r="F28" s="52"/>
      <c r="G28" s="52"/>
      <c r="H28" s="52"/>
      <c r="I28" s="52"/>
      <c r="J28" s="47"/>
      <c r="K28" s="47"/>
      <c r="L28" s="47"/>
      <c r="M28" s="47"/>
      <c r="N28" s="47"/>
      <c r="O28" s="47"/>
      <c r="P28" s="47"/>
      <c r="Q28" s="47"/>
      <c r="R28" s="151"/>
      <c r="S28" s="47"/>
      <c r="T28" s="47"/>
    </row>
    <row r="29" spans="6:9" ht="12.75">
      <c r="F29" s="2"/>
      <c r="G29" s="2"/>
      <c r="H29" s="2"/>
      <c r="I29" s="2"/>
    </row>
    <row r="30" ht="2.25" customHeight="1"/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Р. Г. Заляев</v>
      </c>
      <c r="O31" s="4"/>
      <c r="P31" s="2"/>
      <c r="Q31" s="2"/>
      <c r="R31" s="3" t="str">
        <f>'[2]реквизиты'!$G$8</f>
        <v>/Октябрьский/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66" t="s">
        <v>54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 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2012-10-13T14:13:43Z</cp:lastPrinted>
  <dcterms:created xsi:type="dcterms:W3CDTF">1996-10-08T23:32:33Z</dcterms:created>
  <dcterms:modified xsi:type="dcterms:W3CDTF">2012-10-14T15:25:11Z</dcterms:modified>
  <cp:category/>
  <cp:version/>
  <cp:contentType/>
  <cp:contentStatus/>
</cp:coreProperties>
</file>