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<sst xmlns="http://schemas.openxmlformats.org/spreadsheetml/2006/main" count="75" uniqueCount="45">
  <si>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</si>
  <si>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</si>
  <si>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</si>
  <si>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</si>
  <si>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</si>
  <si>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</si>
  <si>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</si>
  <si>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</si>
  <si>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</si>
  <si>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</si>
  <si>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</si>
  <si>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</si>
  <si>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</si>
  <si>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</si>
  <si>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</si>
  <si>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</si>
  <si>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</si>
  <si>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</si>
  <si>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</si>
  <si>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</si>
  <si>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</si>
  <si>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</si>
  <si>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</si>
  <si>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</si>
  <si>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</si>
  <si>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</si>
  <si>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</si>
  <si>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</si>
  <si>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</si>
  <si>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</si>
  <si>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Скорнякова Ксения Юрьевна</t>
  </si>
  <si>
    <t>29.05.1992. МС</t>
  </si>
  <si>
    <t>Качканар Свердловская обл.</t>
  </si>
  <si>
    <t>Сапунов Д.П.  Мещерский В.В.</t>
  </si>
  <si>
    <t>Захлевных Яна Викторовна</t>
  </si>
  <si>
    <t>03.10.1994. КМС</t>
  </si>
  <si>
    <t>Ишим Тюменская</t>
  </si>
  <si>
    <t>Комаров Н.П.</t>
  </si>
  <si>
    <t>Идрисова Гузалия Насгутовна</t>
  </si>
  <si>
    <t>22.03.1994. КМС</t>
  </si>
  <si>
    <t>Аргаяш Челябинская</t>
  </si>
  <si>
    <t>Акунина Е.Д.</t>
  </si>
  <si>
    <t>в.к. 52    кг.</t>
  </si>
  <si>
    <t>св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</si>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</sst>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" fillId="0" borderId="0" xfId="42" applyAlignment="1" applyProtection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1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35" borderId="32" xfId="42" applyNumberFormat="1" applyFill="1" applyBorder="1" applyAlignment="1" applyProtection="1">
      <alignment horizontal="center" vertical="center" wrapText="1"/>
      <protection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5" fillId="35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0" fillId="38" borderId="32" xfId="42" applyFont="1" applyFill="1" applyBorder="1" applyAlignment="1" applyProtection="1">
      <alignment horizontal="center" vertical="center" wrapText="1"/>
      <protection/>
    </xf>
    <xf numFmtId="0" fontId="10" fillId="38" borderId="58" xfId="42" applyFont="1" applyFill="1" applyBorder="1" applyAlignment="1" applyProtection="1">
      <alignment horizontal="center" vertical="center" wrapText="1"/>
      <protection/>
    </xf>
    <xf numFmtId="0" fontId="10" fillId="38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9" borderId="32" xfId="42" applyFont="1" applyFill="1" applyBorder="1" applyAlignment="1" applyProtection="1">
      <alignment horizontal="center" vertical="center"/>
      <protection/>
    </xf>
    <xf numFmtId="0" fontId="19" fillId="39" borderId="58" xfId="42" applyFont="1" applyFill="1" applyBorder="1" applyAlignment="1" applyProtection="1">
      <alignment horizontal="center" vertical="center"/>
      <protection/>
    </xf>
    <xf numFmtId="0" fontId="19" fillId="39" borderId="33" xfId="4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9" fillId="0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юниорок 1992-93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6.421875" style="0" customWidth="1"/>
    <col min="2" max="2" width="18.00390625" style="0" customWidth="1"/>
    <col min="3" max="3" width="10.57421875" style="0" customWidth="1"/>
    <col min="4" max="4" width="13.00390625" style="0" customWidth="1"/>
    <col min="5" max="5" width="8.57421875" style="0" customWidth="1"/>
    <col min="6" max="6" width="7.57421875" style="0" customWidth="1"/>
    <col min="9" max="10" width="7.8515625" style="0" customWidth="1"/>
  </cols>
  <sheetData>
    <row r="1" spans="1:10" ht="27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6" ht="34.5" customHeight="1" thickBot="1">
      <c r="A3" s="36"/>
      <c r="B3" s="140" t="str">
        <f>HYPERLINK('[1]реквизиты'!$A$2)</f>
        <v>Первенство Уральского Федерального округа по борьбе самбо среди юниорок 1992-93 г.р.</v>
      </c>
      <c r="C3" s="141"/>
      <c r="D3" s="141"/>
      <c r="E3" s="141"/>
      <c r="F3" s="141"/>
      <c r="G3" s="141"/>
      <c r="H3" s="141"/>
      <c r="I3" s="142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6" t="str">
        <f>HYPERLINK('[1]реквизиты'!$A$3)</f>
        <v>1-4 декабря 2011 года     г.Курган    </v>
      </c>
      <c r="B4" s="107"/>
      <c r="C4" s="107"/>
      <c r="D4" s="107"/>
      <c r="E4" s="107"/>
      <c r="F4" s="107"/>
      <c r="G4" s="107"/>
      <c r="H4" s="107"/>
      <c r="I4" s="107"/>
      <c r="J4" s="107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63" t="str">
        <f>HYPERLINK('пр.взвешивания'!D3)</f>
        <v>в.к. 52    кг.</v>
      </c>
      <c r="J5" s="64"/>
    </row>
    <row r="6" spans="1:10" ht="13.5" thickBot="1">
      <c r="A6" s="108" t="s">
        <v>0</v>
      </c>
      <c r="B6" s="108" t="s">
        <v>6</v>
      </c>
      <c r="C6" s="108" t="s">
        <v>7</v>
      </c>
      <c r="D6" s="108" t="s">
        <v>8</v>
      </c>
      <c r="E6" s="114" t="s">
        <v>9</v>
      </c>
      <c r="F6" s="115"/>
      <c r="G6" s="115"/>
      <c r="H6" s="116"/>
      <c r="I6" s="144" t="s">
        <v>10</v>
      </c>
      <c r="J6" s="108" t="s">
        <v>11</v>
      </c>
    </row>
    <row r="7" spans="1:10" ht="13.5" thickBot="1">
      <c r="A7" s="109"/>
      <c r="B7" s="109"/>
      <c r="C7" s="109"/>
      <c r="D7" s="113"/>
      <c r="E7" s="4">
        <v>1</v>
      </c>
      <c r="F7" s="5">
        <v>2</v>
      </c>
      <c r="G7" s="5">
        <v>3</v>
      </c>
      <c r="H7" s="15">
        <v>4</v>
      </c>
      <c r="I7" s="145"/>
      <c r="J7" s="109"/>
    </row>
    <row r="8" spans="1:10" ht="12.75">
      <c r="A8" s="110">
        <v>1</v>
      </c>
      <c r="B8" s="111" t="str">
        <f>VLOOKUP(A8,'пр.взвешивания'!B6:E13,2,FALSE)</f>
        <v>Скорнякова Ксения Юрьевна</v>
      </c>
      <c r="C8" s="126" t="str">
        <f>VLOOKUP(A8,'пр.взвешивания'!B6:E13,3,FALSE)</f>
        <v>29.05.1992. МС</v>
      </c>
      <c r="D8" s="128" t="str">
        <f>VLOOKUP(A8,'пр.взвешивания'!B6:E13,4,FALSE)</f>
        <v>Качканар Свердловская обл.</v>
      </c>
      <c r="E8" s="27"/>
      <c r="F8" s="30">
        <v>4</v>
      </c>
      <c r="G8" s="28">
        <v>3</v>
      </c>
      <c r="H8" s="40"/>
      <c r="I8" s="122">
        <f>SUM(E8:H8)</f>
        <v>7</v>
      </c>
      <c r="J8" s="146">
        <v>1</v>
      </c>
    </row>
    <row r="9" spans="1:10" ht="12.75">
      <c r="A9" s="89"/>
      <c r="B9" s="112"/>
      <c r="C9" s="127"/>
      <c r="D9" s="129"/>
      <c r="E9" s="17"/>
      <c r="F9" s="51"/>
      <c r="G9" s="52"/>
      <c r="H9" s="51"/>
      <c r="I9" s="121"/>
      <c r="J9" s="118"/>
    </row>
    <row r="10" spans="1:10" ht="12.75">
      <c r="A10" s="89">
        <v>2</v>
      </c>
      <c r="B10" s="102" t="str">
        <f>VLOOKUP(A10,'пр.взвешивания'!B8:E15,2,FALSE)</f>
        <v>Захлевных Яна Викторовна</v>
      </c>
      <c r="C10" s="104" t="str">
        <f>VLOOKUP(A10,'пр.взвешивания'!B8:E15,3,FALSE)</f>
        <v>03.10.1994. КМС</v>
      </c>
      <c r="D10" s="119" t="str">
        <f>VLOOKUP(A10,'пр.взвешивания'!B8:E15,4,FALSE)</f>
        <v>Ишим Тюменская</v>
      </c>
      <c r="E10" s="18">
        <v>0</v>
      </c>
      <c r="F10" s="31"/>
      <c r="G10" s="19">
        <v>0</v>
      </c>
      <c r="H10" s="41"/>
      <c r="I10" s="121">
        <f>SUM(E10:H10)</f>
        <v>0</v>
      </c>
      <c r="J10" s="117" t="s">
        <v>44</v>
      </c>
    </row>
    <row r="11" spans="1:10" ht="12.75">
      <c r="A11" s="89"/>
      <c r="B11" s="103"/>
      <c r="C11" s="105"/>
      <c r="D11" s="120"/>
      <c r="E11" s="53"/>
      <c r="F11" s="54"/>
      <c r="G11" s="52"/>
      <c r="H11" s="55"/>
      <c r="I11" s="121"/>
      <c r="J11" s="118"/>
    </row>
    <row r="12" spans="1:10" ht="12.75">
      <c r="A12" s="89">
        <v>3</v>
      </c>
      <c r="B12" s="102" t="str">
        <f>VLOOKUP(A12,'пр.взвешивания'!B10:E17,2,FALSE)</f>
        <v>Идрисова Гузалия Насгутовна</v>
      </c>
      <c r="C12" s="104" t="str">
        <f>VLOOKUP(A12,'пр.взвешивания'!B10:E17,3,FALSE)</f>
        <v>22.03.1994. КМС</v>
      </c>
      <c r="D12" s="119" t="str">
        <f>VLOOKUP(A12,'пр.взвешивания'!B10:E17,4,FALSE)</f>
        <v>Аргаяш Челябинская</v>
      </c>
      <c r="E12" s="18">
        <v>1</v>
      </c>
      <c r="F12" s="32">
        <v>4</v>
      </c>
      <c r="G12" s="20"/>
      <c r="H12" s="41"/>
      <c r="I12" s="121">
        <f>SUM(E12:H12)</f>
        <v>5</v>
      </c>
      <c r="J12" s="73">
        <v>2</v>
      </c>
    </row>
    <row r="13" spans="1:10" ht="12.75">
      <c r="A13" s="89"/>
      <c r="B13" s="103"/>
      <c r="C13" s="105"/>
      <c r="D13" s="120"/>
      <c r="E13" s="53"/>
      <c r="F13" s="56"/>
      <c r="G13" s="57"/>
      <c r="H13" s="55"/>
      <c r="I13" s="121"/>
      <c r="J13" s="73"/>
    </row>
    <row r="14" spans="1:10" ht="13.5" customHeight="1">
      <c r="A14" s="89">
        <v>4</v>
      </c>
      <c r="B14" s="91"/>
      <c r="C14" s="93"/>
      <c r="D14" s="95"/>
      <c r="E14" s="18"/>
      <c r="F14" s="29"/>
      <c r="G14" s="19"/>
      <c r="H14" s="42"/>
      <c r="I14" s="121">
        <f>SUM(E14:H14)</f>
        <v>0</v>
      </c>
      <c r="J14" s="73"/>
    </row>
    <row r="15" spans="1:10" ht="15.75" customHeight="1" thickBot="1">
      <c r="A15" s="90"/>
      <c r="B15" s="92"/>
      <c r="C15" s="94"/>
      <c r="D15" s="96"/>
      <c r="E15" s="58"/>
      <c r="F15" s="59"/>
      <c r="G15" s="60"/>
      <c r="H15" s="43"/>
      <c r="I15" s="123"/>
      <c r="J15" s="74"/>
    </row>
    <row r="19" spans="1:10" ht="21" customHeight="1">
      <c r="A19" s="143" t="s">
        <v>22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00" t="s">
        <v>11</v>
      </c>
      <c r="B21" s="76" t="s">
        <v>1</v>
      </c>
      <c r="C21" s="80" t="s">
        <v>2</v>
      </c>
      <c r="D21" s="81"/>
      <c r="E21" s="81" t="s">
        <v>3</v>
      </c>
      <c r="F21" s="81"/>
      <c r="G21" s="81" t="s">
        <v>4</v>
      </c>
      <c r="H21" s="133" t="s">
        <v>5</v>
      </c>
      <c r="I21" s="134"/>
      <c r="J21" s="135"/>
    </row>
    <row r="22" spans="1:10" ht="13.5" thickBot="1">
      <c r="A22" s="101"/>
      <c r="B22" s="77"/>
      <c r="C22" s="82"/>
      <c r="D22" s="83"/>
      <c r="E22" s="83"/>
      <c r="F22" s="83"/>
      <c r="G22" s="83"/>
      <c r="H22" s="136"/>
      <c r="I22" s="137"/>
      <c r="J22" s="138"/>
    </row>
    <row r="23" spans="1:11" ht="12" customHeight="1">
      <c r="A23" s="97">
        <v>1</v>
      </c>
      <c r="B23" s="99" t="str">
        <f>VLOOKUP(K23,'пр.взвешивания'!B6:G13,2,FALSE)</f>
        <v>Скорнякова Ксения Юрьевна</v>
      </c>
      <c r="C23" s="130" t="str">
        <f>VLOOKUP(K23,'пр.взвешивания'!B6:G13,3,FALSE)</f>
        <v>29.05.1992. МС</v>
      </c>
      <c r="D23" s="131"/>
      <c r="E23" s="131" t="str">
        <f>VLOOKUP(K23,'пр.взвешивания'!B6:G13,4,FALSE)</f>
        <v>Качканар Свердловская обл.</v>
      </c>
      <c r="F23" s="131"/>
      <c r="G23" s="132">
        <f>VLOOKUP(K23,'пр.взвешивания'!B6:G13,5,FALSE)</f>
        <v>0</v>
      </c>
      <c r="H23" s="124" t="str">
        <f>VLOOKUP(K23,'пр.взвешивания'!B6:G13,6,FALSE)</f>
        <v>Сапунов Д.П.  Мещерский В.В.</v>
      </c>
      <c r="I23" s="124"/>
      <c r="J23" s="125"/>
      <c r="K23" s="62">
        <v>1</v>
      </c>
    </row>
    <row r="24" spans="1:11" ht="12" customHeight="1">
      <c r="A24" s="98"/>
      <c r="B24" s="78"/>
      <c r="C24" s="79"/>
      <c r="D24" s="65"/>
      <c r="E24" s="65"/>
      <c r="F24" s="65"/>
      <c r="G24" s="67"/>
      <c r="H24" s="69"/>
      <c r="I24" s="69"/>
      <c r="J24" s="70"/>
      <c r="K24" s="62"/>
    </row>
    <row r="25" spans="1:11" ht="12" customHeight="1">
      <c r="A25" s="75">
        <v>2</v>
      </c>
      <c r="B25" s="78" t="str">
        <f>VLOOKUP(K25,'пр.взвешивания'!B6:G15,2,FALSE)</f>
        <v>Идрисова Гузалия Насгутовна</v>
      </c>
      <c r="C25" s="79" t="str">
        <f>VLOOKUP(K25,'пр.взвешивания'!B6:G15,3,FALSE)</f>
        <v>22.03.1994. КМС</v>
      </c>
      <c r="D25" s="65"/>
      <c r="E25" s="65" t="str">
        <f>VLOOKUP(K25,'пр.взвешивания'!B6:G15,4,FALSE)</f>
        <v>Аргаяш Челябинская</v>
      </c>
      <c r="F25" s="65"/>
      <c r="G25" s="67">
        <f>VLOOKUP(K25,'пр.взвешивания'!B6:G15,5,FALSE)</f>
        <v>0</v>
      </c>
      <c r="H25" s="69" t="str">
        <f>VLOOKUP(K25,'пр.взвешивания'!B6:G15,6,FALSE)</f>
        <v>Акунина Е.Д.</v>
      </c>
      <c r="I25" s="69"/>
      <c r="J25" s="70"/>
      <c r="K25" s="62">
        <v>3</v>
      </c>
    </row>
    <row r="26" spans="1:11" ht="12" customHeight="1">
      <c r="A26" s="75"/>
      <c r="B26" s="78"/>
      <c r="C26" s="79"/>
      <c r="D26" s="65"/>
      <c r="E26" s="65"/>
      <c r="F26" s="65"/>
      <c r="G26" s="67"/>
      <c r="H26" s="69"/>
      <c r="I26" s="69"/>
      <c r="J26" s="70"/>
      <c r="K26" s="62"/>
    </row>
    <row r="27" spans="1:11" ht="12" customHeight="1">
      <c r="A27" s="84">
        <v>3</v>
      </c>
      <c r="B27" s="78" t="str">
        <f>VLOOKUP(K27,'пр.взвешивания'!B6:G17,2,FALSE)</f>
        <v>Захлевных Яна Викторовна</v>
      </c>
      <c r="C27" s="79" t="str">
        <f>VLOOKUP(K27,'пр.взвешивания'!B6:G17,3,FALSE)</f>
        <v>03.10.1994. КМС</v>
      </c>
      <c r="D27" s="65"/>
      <c r="E27" s="65" t="str">
        <f>VLOOKUP(K27,'пр.взвешивания'!B6:G17,4,FALSE)</f>
        <v>Ишим Тюменская</v>
      </c>
      <c r="F27" s="65"/>
      <c r="G27" s="67">
        <f>VLOOKUP(K27,'пр.взвешивания'!B6:G17,5,FALSE)</f>
        <v>0</v>
      </c>
      <c r="H27" s="69" t="str">
        <f>VLOOKUP(K27,'пр.взвешивания'!B6:G17,6,FALSE)</f>
        <v>Комаров Н.П.</v>
      </c>
      <c r="I27" s="69"/>
      <c r="J27" s="70"/>
      <c r="K27" s="62">
        <v>2</v>
      </c>
    </row>
    <row r="28" spans="1:11" ht="12" customHeight="1">
      <c r="A28" s="84"/>
      <c r="B28" s="78"/>
      <c r="C28" s="79"/>
      <c r="D28" s="65"/>
      <c r="E28" s="65"/>
      <c r="F28" s="65"/>
      <c r="G28" s="67"/>
      <c r="H28" s="69"/>
      <c r="I28" s="69"/>
      <c r="J28" s="70"/>
      <c r="K28" s="62"/>
    </row>
    <row r="29" spans="1:11" ht="12" customHeight="1">
      <c r="A29" s="86"/>
      <c r="B29" s="78"/>
      <c r="C29" s="79"/>
      <c r="D29" s="65"/>
      <c r="E29" s="65"/>
      <c r="F29" s="65"/>
      <c r="G29" s="67"/>
      <c r="H29" s="69"/>
      <c r="I29" s="69"/>
      <c r="J29" s="70"/>
      <c r="K29" s="62">
        <v>0</v>
      </c>
    </row>
    <row r="30" spans="1:11" ht="12" customHeight="1" thickBot="1">
      <c r="A30" s="87"/>
      <c r="B30" s="88"/>
      <c r="C30" s="85"/>
      <c r="D30" s="66"/>
      <c r="E30" s="66"/>
      <c r="F30" s="66"/>
      <c r="G30" s="68"/>
      <c r="H30" s="71"/>
      <c r="I30" s="71"/>
      <c r="J30" s="72"/>
      <c r="K30" s="62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61" t="str">
        <f>HYPERLINK('[1]реквизиты'!$A$6)</f>
        <v>Гл. судья, судья МК</v>
      </c>
      <c r="B36" s="38"/>
      <c r="C36" s="38"/>
      <c r="D36" s="11"/>
      <c r="E36" s="50"/>
      <c r="F36" s="50"/>
      <c r="G36" s="61" t="str">
        <f>HYPERLINK('[1]реквизиты'!$G$6)</f>
        <v>Мельников А.Н.</v>
      </c>
      <c r="H36" s="11"/>
    </row>
    <row r="37" spans="1:8" ht="15.75">
      <c r="A37" s="38"/>
      <c r="B37" s="38"/>
      <c r="C37" s="38"/>
      <c r="D37" s="11"/>
      <c r="E37" s="50"/>
      <c r="F37" s="50"/>
      <c r="G37" s="61" t="str">
        <f>HYPERLINK('[1]реквизиты'!$G$7)</f>
        <v>г.Верхняя Пышма</v>
      </c>
      <c r="H37" s="11"/>
    </row>
    <row r="38" spans="1:8" ht="12.75">
      <c r="A38" s="39"/>
      <c r="B38" s="39"/>
      <c r="C38" s="39"/>
      <c r="D38" s="11"/>
      <c r="E38" s="24"/>
      <c r="F38" s="24"/>
      <c r="G38" s="11"/>
      <c r="H38" s="11"/>
    </row>
    <row r="39" spans="1:8" ht="15.75">
      <c r="A39" s="61" t="str">
        <f>HYPERLINK('[2]реквизиты'!$A$22)</f>
        <v>Гл. секретарь, судья МК</v>
      </c>
      <c r="B39" s="38"/>
      <c r="C39" s="38"/>
      <c r="D39" s="11"/>
      <c r="E39" s="50"/>
      <c r="F39" s="50"/>
      <c r="G39" s="61" t="str">
        <f>HYPERLINK('[1]реквизиты'!$G$8)</f>
        <v>Распопов А.Н.</v>
      </c>
      <c r="H39" s="11"/>
    </row>
    <row r="40" spans="1:8" ht="12.75">
      <c r="A40" s="39"/>
      <c r="B40" s="39"/>
      <c r="C40" s="39"/>
      <c r="D40" s="11"/>
      <c r="E40" s="24"/>
      <c r="F40" s="24"/>
      <c r="G40" s="61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H25:J26"/>
    <mergeCell ref="H27:J28"/>
    <mergeCell ref="E27:F28"/>
    <mergeCell ref="G21:G22"/>
    <mergeCell ref="G25:G26"/>
    <mergeCell ref="G23:G24"/>
    <mergeCell ref="H21:J22"/>
    <mergeCell ref="E25:F26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25:A26"/>
    <mergeCell ref="B21:B22"/>
    <mergeCell ref="B25:B26"/>
    <mergeCell ref="C27:D28"/>
    <mergeCell ref="C25:D26"/>
    <mergeCell ref="C21:D22"/>
    <mergeCell ref="B27:B28"/>
    <mergeCell ref="A27:A28"/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">
      <selection activeCell="J34" sqref="J34"/>
    </sheetView>
  </sheetViews>
  <sheetFormatPr defaultColWidth="9.140625" defaultRowHeight="12.75"/>
  <sheetData>
    <row r="1" spans="1:8" ht="31.5" customHeight="1" thickBot="1">
      <c r="A1" s="163" t="str">
        <f>'[1]реквизиты'!$A$2</f>
        <v>Первенство Уральского Федерального округа по борьбе самбо среди юниорок 1992-93 г.р.</v>
      </c>
      <c r="B1" s="164"/>
      <c r="C1" s="164"/>
      <c r="D1" s="164"/>
      <c r="E1" s="164"/>
      <c r="F1" s="164"/>
      <c r="G1" s="164"/>
      <c r="H1" s="165"/>
    </row>
    <row r="2" spans="1:8" ht="24" customHeight="1">
      <c r="A2" s="166" t="str">
        <f>'[1]реквизиты'!$A$3</f>
        <v>1-4 декабря 2011 года     г.Курган    </v>
      </c>
      <c r="B2" s="166"/>
      <c r="C2" s="166"/>
      <c r="D2" s="166"/>
      <c r="E2" s="166"/>
      <c r="F2" s="166"/>
      <c r="G2" s="166"/>
      <c r="H2" s="166"/>
    </row>
    <row r="3" spans="1:8" ht="18.75" thickBot="1">
      <c r="A3" s="167" t="s">
        <v>24</v>
      </c>
      <c r="B3" s="167"/>
      <c r="C3" s="167"/>
      <c r="D3" s="167"/>
      <c r="E3" s="167"/>
      <c r="F3" s="167"/>
      <c r="G3" s="167"/>
      <c r="H3" s="167"/>
    </row>
    <row r="4" spans="2:8" ht="18.75" thickBot="1">
      <c r="B4" s="44"/>
      <c r="C4" s="45"/>
      <c r="D4" s="168" t="str">
        <f>'пр.взвешивания'!D3</f>
        <v>в.к. 52    кг.</v>
      </c>
      <c r="E4" s="169"/>
      <c r="F4" s="170"/>
      <c r="G4" s="45"/>
      <c r="H4" s="45"/>
    </row>
    <row r="5" spans="1:8" ht="18.75" thickBot="1">
      <c r="A5" s="45"/>
      <c r="B5" s="45"/>
      <c r="C5" s="45"/>
      <c r="D5" s="45"/>
      <c r="E5" s="45"/>
      <c r="F5" s="45"/>
      <c r="G5" s="45"/>
      <c r="H5" s="45"/>
    </row>
    <row r="6" spans="1:10" ht="18">
      <c r="A6" s="160" t="s">
        <v>25</v>
      </c>
      <c r="B6" s="156" t="e">
        <f>VLOOKUP(J6,'пр.взвешивания'!B6:G71,2,FALSE)</f>
        <v>#N/A</v>
      </c>
      <c r="C6" s="156"/>
      <c r="D6" s="156"/>
      <c r="E6" s="156"/>
      <c r="F6" s="156"/>
      <c r="G6" s="156"/>
      <c r="H6" s="149" t="e">
        <f>VLOOKUP(J6,'пр.взвешивания'!B6:G71,3,FALSE)</f>
        <v>#N/A</v>
      </c>
      <c r="I6" s="45"/>
      <c r="J6" s="46">
        <v>0</v>
      </c>
    </row>
    <row r="7" spans="1:10" ht="18">
      <c r="A7" s="161"/>
      <c r="B7" s="157"/>
      <c r="C7" s="157"/>
      <c r="D7" s="157"/>
      <c r="E7" s="157"/>
      <c r="F7" s="157"/>
      <c r="G7" s="157"/>
      <c r="H7" s="158"/>
      <c r="I7" s="45"/>
      <c r="J7" s="46"/>
    </row>
    <row r="8" spans="1:10" ht="18">
      <c r="A8" s="161"/>
      <c r="B8" s="159" t="e">
        <f>VLOOKUP(J6,'пр.взвешивания'!B6:G71,4,FALSE)</f>
        <v>#N/A</v>
      </c>
      <c r="C8" s="159"/>
      <c r="D8" s="159"/>
      <c r="E8" s="159"/>
      <c r="F8" s="159"/>
      <c r="G8" s="159"/>
      <c r="H8" s="158"/>
      <c r="I8" s="45"/>
      <c r="J8" s="46"/>
    </row>
    <row r="9" spans="1:10" ht="18.75" thickBot="1">
      <c r="A9" s="162"/>
      <c r="B9" s="151"/>
      <c r="C9" s="151"/>
      <c r="D9" s="151"/>
      <c r="E9" s="151"/>
      <c r="F9" s="151"/>
      <c r="G9" s="151"/>
      <c r="H9" s="152"/>
      <c r="I9" s="45"/>
      <c r="J9" s="46"/>
    </row>
    <row r="10" spans="1:10" ht="18.75" thickBot="1">
      <c r="A10" s="45"/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8" customHeight="1">
      <c r="A11" s="171" t="s">
        <v>26</v>
      </c>
      <c r="B11" s="156" t="e">
        <f>VLOOKUP(J11,'пр.взвешивания'!B1:G76,2,FALSE)</f>
        <v>#N/A</v>
      </c>
      <c r="C11" s="156"/>
      <c r="D11" s="156"/>
      <c r="E11" s="156"/>
      <c r="F11" s="156"/>
      <c r="G11" s="156"/>
      <c r="H11" s="149" t="e">
        <f>VLOOKUP(J11,'пр.взвешивания'!B1:G76,3,FALSE)</f>
        <v>#N/A</v>
      </c>
      <c r="I11" s="45"/>
      <c r="J11" s="46">
        <v>0</v>
      </c>
    </row>
    <row r="12" spans="1:10" ht="18" customHeight="1">
      <c r="A12" s="172"/>
      <c r="B12" s="157"/>
      <c r="C12" s="157"/>
      <c r="D12" s="157"/>
      <c r="E12" s="157"/>
      <c r="F12" s="157"/>
      <c r="G12" s="157"/>
      <c r="H12" s="158"/>
      <c r="I12" s="45"/>
      <c r="J12" s="46"/>
    </row>
    <row r="13" spans="1:10" ht="18">
      <c r="A13" s="172"/>
      <c r="B13" s="159" t="e">
        <f>VLOOKUP(J11,'пр.взвешивания'!B1:G76,4,FALSE)</f>
        <v>#N/A</v>
      </c>
      <c r="C13" s="159"/>
      <c r="D13" s="159"/>
      <c r="E13" s="159"/>
      <c r="F13" s="159"/>
      <c r="G13" s="159"/>
      <c r="H13" s="158"/>
      <c r="I13" s="45"/>
      <c r="J13" s="46"/>
    </row>
    <row r="14" spans="1:10" ht="18.75" thickBot="1">
      <c r="A14" s="173"/>
      <c r="B14" s="151"/>
      <c r="C14" s="151"/>
      <c r="D14" s="151"/>
      <c r="E14" s="151"/>
      <c r="F14" s="151"/>
      <c r="G14" s="151"/>
      <c r="H14" s="152"/>
      <c r="I14" s="45"/>
      <c r="J14" s="46"/>
    </row>
    <row r="15" spans="1:10" ht="18.75" thickBot="1">
      <c r="A15" s="45"/>
      <c r="B15" s="45"/>
      <c r="C15" s="45"/>
      <c r="D15" s="45"/>
      <c r="E15" s="45"/>
      <c r="F15" s="45"/>
      <c r="G15" s="45"/>
      <c r="H15" s="45"/>
      <c r="I15" s="45"/>
      <c r="J15" s="46"/>
    </row>
    <row r="16" spans="1:10" ht="18" customHeight="1">
      <c r="A16" s="153" t="s">
        <v>27</v>
      </c>
      <c r="B16" s="156" t="e">
        <f>VLOOKUP(J16,'пр.взвешивания'!B6:G81,2,FALSE)</f>
        <v>#N/A</v>
      </c>
      <c r="C16" s="156"/>
      <c r="D16" s="156"/>
      <c r="E16" s="156"/>
      <c r="F16" s="156"/>
      <c r="G16" s="156"/>
      <c r="H16" s="149" t="e">
        <f>VLOOKUP(J16,'пр.взвешивания'!B6:G81,3,FALSE)</f>
        <v>#N/A</v>
      </c>
      <c r="I16" s="45"/>
      <c r="J16" s="46">
        <v>0</v>
      </c>
    </row>
    <row r="17" spans="1:10" ht="18" customHeight="1">
      <c r="A17" s="154"/>
      <c r="B17" s="157"/>
      <c r="C17" s="157"/>
      <c r="D17" s="157"/>
      <c r="E17" s="157"/>
      <c r="F17" s="157"/>
      <c r="G17" s="157"/>
      <c r="H17" s="158"/>
      <c r="I17" s="45"/>
      <c r="J17" s="46"/>
    </row>
    <row r="18" spans="1:10" ht="18">
      <c r="A18" s="154"/>
      <c r="B18" s="159" t="e">
        <f>VLOOKUP(J16,'пр.взвешивания'!B6:G81,4,FALSE)</f>
        <v>#N/A</v>
      </c>
      <c r="C18" s="159"/>
      <c r="D18" s="159"/>
      <c r="E18" s="159"/>
      <c r="F18" s="159"/>
      <c r="G18" s="159"/>
      <c r="H18" s="158"/>
      <c r="I18" s="45"/>
      <c r="J18" s="46"/>
    </row>
    <row r="19" spans="1:10" ht="18.75" thickBot="1">
      <c r="A19" s="155"/>
      <c r="B19" s="151"/>
      <c r="C19" s="151"/>
      <c r="D19" s="151"/>
      <c r="E19" s="151"/>
      <c r="F19" s="151"/>
      <c r="G19" s="151"/>
      <c r="H19" s="152"/>
      <c r="I19" s="45"/>
      <c r="J19" s="46"/>
    </row>
    <row r="20" spans="1:10" ht="18.75" thickBot="1">
      <c r="A20" s="45"/>
      <c r="B20" s="45"/>
      <c r="C20" s="45"/>
      <c r="D20" s="45"/>
      <c r="E20" s="45"/>
      <c r="F20" s="45"/>
      <c r="G20" s="45"/>
      <c r="H20" s="45"/>
      <c r="I20" s="45"/>
      <c r="J20" s="46"/>
    </row>
    <row r="21" spans="1:10" ht="18" customHeight="1">
      <c r="A21" s="153" t="s">
        <v>27</v>
      </c>
      <c r="B21" s="156" t="e">
        <f>VLOOKUP(J21,'пр.взвешивания'!B1:G86,2,FALSE)</f>
        <v>#N/A</v>
      </c>
      <c r="C21" s="156"/>
      <c r="D21" s="156"/>
      <c r="E21" s="156"/>
      <c r="F21" s="156"/>
      <c r="G21" s="156"/>
      <c r="H21" s="149" t="e">
        <f>VLOOKUP(J21,'пр.взвешивания'!B1:G86,3,FALSE)</f>
        <v>#N/A</v>
      </c>
      <c r="I21" s="45"/>
      <c r="J21" s="46">
        <v>0</v>
      </c>
    </row>
    <row r="22" spans="1:10" ht="18" customHeight="1">
      <c r="A22" s="154"/>
      <c r="B22" s="157"/>
      <c r="C22" s="157"/>
      <c r="D22" s="157"/>
      <c r="E22" s="157"/>
      <c r="F22" s="157"/>
      <c r="G22" s="157"/>
      <c r="H22" s="158"/>
      <c r="I22" s="45"/>
      <c r="J22" s="46"/>
    </row>
    <row r="23" spans="1:9" ht="18">
      <c r="A23" s="154"/>
      <c r="B23" s="159" t="e">
        <f>VLOOKUP(J21,'пр.взвешивания'!B1:G86,4,FALSE)</f>
        <v>#N/A</v>
      </c>
      <c r="C23" s="159"/>
      <c r="D23" s="159"/>
      <c r="E23" s="159"/>
      <c r="F23" s="159"/>
      <c r="G23" s="159"/>
      <c r="H23" s="158"/>
      <c r="I23" s="45"/>
    </row>
    <row r="24" spans="1:9" ht="18.75" thickBot="1">
      <c r="A24" s="155"/>
      <c r="B24" s="151"/>
      <c r="C24" s="151"/>
      <c r="D24" s="151"/>
      <c r="E24" s="151"/>
      <c r="F24" s="151"/>
      <c r="G24" s="151"/>
      <c r="H24" s="152"/>
      <c r="I24" s="45"/>
    </row>
    <row r="25" spans="1:8" ht="18">
      <c r="A25" s="45"/>
      <c r="B25" s="45"/>
      <c r="C25" s="45"/>
      <c r="D25" s="45"/>
      <c r="E25" s="45"/>
      <c r="F25" s="45"/>
      <c r="G25" s="45"/>
      <c r="H25" s="45"/>
    </row>
    <row r="26" spans="1:8" ht="18">
      <c r="A26" s="45" t="s">
        <v>28</v>
      </c>
      <c r="B26" s="45"/>
      <c r="C26" s="45"/>
      <c r="D26" s="45"/>
      <c r="E26" s="45"/>
      <c r="F26" s="45"/>
      <c r="G26" s="45"/>
      <c r="H26" s="45"/>
    </row>
    <row r="27" ht="13.5" thickBot="1"/>
    <row r="28" spans="1:10" ht="12.75">
      <c r="A28" s="147" t="e">
        <f>VLOOKUP(J28,'пр.взвешивания'!B6:G71,6,FALSE)</f>
        <v>#N/A</v>
      </c>
      <c r="B28" s="148"/>
      <c r="C28" s="148"/>
      <c r="D28" s="148"/>
      <c r="E28" s="148"/>
      <c r="F28" s="148"/>
      <c r="G28" s="148"/>
      <c r="H28" s="149"/>
      <c r="J28">
        <v>0</v>
      </c>
    </row>
    <row r="29" spans="1:8" ht="13.5" thickBot="1">
      <c r="A29" s="150"/>
      <c r="B29" s="151"/>
      <c r="C29" s="151"/>
      <c r="D29" s="151"/>
      <c r="E29" s="151"/>
      <c r="F29" s="151"/>
      <c r="G29" s="151"/>
      <c r="H29" s="152"/>
    </row>
    <row r="32" spans="1:8" ht="18">
      <c r="A32" s="45" t="s">
        <v>29</v>
      </c>
      <c r="B32" s="45"/>
      <c r="C32" s="45"/>
      <c r="D32" s="45"/>
      <c r="E32" s="45"/>
      <c r="F32" s="45"/>
      <c r="G32" s="45"/>
      <c r="H32" s="45"/>
    </row>
    <row r="33" spans="1:8" ht="18">
      <c r="A33" s="45"/>
      <c r="B33" s="45"/>
      <c r="C33" s="45"/>
      <c r="D33" s="45"/>
      <c r="E33" s="45"/>
      <c r="F33" s="45"/>
      <c r="G33" s="45"/>
      <c r="H33" s="45"/>
    </row>
    <row r="34" spans="1:8" ht="18">
      <c r="A34" s="45"/>
      <c r="B34" s="45"/>
      <c r="C34" s="45"/>
      <c r="D34" s="45"/>
      <c r="E34" s="45"/>
      <c r="F34" s="45"/>
      <c r="G34" s="45"/>
      <c r="H34" s="45"/>
    </row>
    <row r="35" spans="1:8" ht="18">
      <c r="A35" s="47"/>
      <c r="B35" s="47"/>
      <c r="C35" s="47"/>
      <c r="D35" s="47"/>
      <c r="E35" s="47"/>
      <c r="F35" s="47"/>
      <c r="G35" s="47"/>
      <c r="H35" s="47"/>
    </row>
    <row r="36" spans="1:8" ht="18">
      <c r="A36" s="48"/>
      <c r="B36" s="48"/>
      <c r="C36" s="48"/>
      <c r="D36" s="48"/>
      <c r="E36" s="48"/>
      <c r="F36" s="48"/>
      <c r="G36" s="48"/>
      <c r="H36" s="48"/>
    </row>
    <row r="37" spans="1:8" ht="18">
      <c r="A37" s="47"/>
      <c r="B37" s="47"/>
      <c r="C37" s="47"/>
      <c r="D37" s="47"/>
      <c r="E37" s="47"/>
      <c r="F37" s="47"/>
      <c r="G37" s="47"/>
      <c r="H37" s="47"/>
    </row>
    <row r="38" spans="1:8" ht="18">
      <c r="A38" s="49"/>
      <c r="B38" s="49"/>
      <c r="C38" s="49"/>
      <c r="D38" s="49"/>
      <c r="E38" s="49"/>
      <c r="F38" s="49"/>
      <c r="G38" s="49"/>
      <c r="H38" s="49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3">
      <selection activeCell="E27" sqref="E27:E28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0" t="s">
        <v>16</v>
      </c>
      <c r="B1" s="200"/>
      <c r="C1" s="200"/>
      <c r="D1" s="200"/>
      <c r="E1" s="200"/>
      <c r="F1" s="200"/>
      <c r="G1" s="200"/>
      <c r="H1" s="200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52    кг.</v>
      </c>
      <c r="F2" s="16"/>
      <c r="G2" s="16"/>
      <c r="H2" s="16"/>
    </row>
    <row r="3" spans="1:8" ht="12.75">
      <c r="A3" s="196" t="s">
        <v>0</v>
      </c>
      <c r="B3" s="196" t="s">
        <v>6</v>
      </c>
      <c r="C3" s="196" t="s">
        <v>7</v>
      </c>
      <c r="D3" s="196" t="s">
        <v>8</v>
      </c>
      <c r="E3" s="196" t="s">
        <v>12</v>
      </c>
      <c r="F3" s="196" t="s">
        <v>18</v>
      </c>
      <c r="G3" s="196" t="s">
        <v>13</v>
      </c>
      <c r="H3" s="196" t="s">
        <v>14</v>
      </c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99">
        <v>1</v>
      </c>
      <c r="B5" s="193" t="str">
        <f>HYPERLINK('пр.взвешивания'!C6)</f>
        <v>Скорнякова Ксения Юрьевна</v>
      </c>
      <c r="C5" s="193" t="str">
        <f>HYPERLINK('пр.взвешивания'!D6)</f>
        <v>29.05.1992. МС</v>
      </c>
      <c r="D5" s="193" t="str">
        <f>HYPERLINK('пр.взвешивания'!E6)</f>
        <v>Качканар Свердловская обл.</v>
      </c>
      <c r="E5" s="194"/>
      <c r="F5" s="195"/>
      <c r="G5" s="189"/>
      <c r="H5" s="175"/>
    </row>
    <row r="6" spans="1:8" ht="12.75">
      <c r="A6" s="199"/>
      <c r="B6" s="177"/>
      <c r="C6" s="177"/>
      <c r="D6" s="177"/>
      <c r="E6" s="194"/>
      <c r="F6" s="194"/>
      <c r="G6" s="182"/>
      <c r="H6" s="190"/>
    </row>
    <row r="7" spans="1:8" ht="12.75">
      <c r="A7" s="175">
        <v>2</v>
      </c>
      <c r="B7" s="176" t="str">
        <f>HYPERLINK('пр.взвешивания'!C8)</f>
        <v>Захлевных Яна Викторовна</v>
      </c>
      <c r="C7" s="176" t="str">
        <f>HYPERLINK('пр.взвешивания'!D8)</f>
        <v>03.10.1994. КМС</v>
      </c>
      <c r="D7" s="176" t="str">
        <f>HYPERLINK('пр.взвешивания'!E8)</f>
        <v>Ишим Тюменская</v>
      </c>
      <c r="E7" s="83"/>
      <c r="F7" s="83"/>
      <c r="G7" s="175"/>
      <c r="H7" s="175"/>
    </row>
    <row r="8" spans="1:8" ht="13.5" thickBot="1">
      <c r="A8" s="198"/>
      <c r="B8" s="187"/>
      <c r="C8" s="187"/>
      <c r="D8" s="187"/>
      <c r="E8" s="197"/>
      <c r="F8" s="197"/>
      <c r="G8" s="186"/>
      <c r="H8" s="186"/>
    </row>
    <row r="9" spans="1:8" ht="12.75">
      <c r="A9" s="190">
        <v>4</v>
      </c>
      <c r="B9" s="185">
        <f>HYPERLINK('пр.взвешивания'!C12)</f>
      </c>
      <c r="C9" s="185">
        <f>HYPERLINK('пр.взвешивания'!D12)</f>
      </c>
      <c r="D9" s="185">
        <f>HYPERLINK('пр.взвешивания'!E12)</f>
      </c>
      <c r="E9" s="194"/>
      <c r="F9" s="195"/>
      <c r="G9" s="181"/>
      <c r="H9" s="183"/>
    </row>
    <row r="10" spans="1:8" ht="12.75">
      <c r="A10" s="196"/>
      <c r="B10" s="177"/>
      <c r="C10" s="177"/>
      <c r="D10" s="177"/>
      <c r="E10" s="194"/>
      <c r="F10" s="194"/>
      <c r="G10" s="182"/>
      <c r="H10" s="174"/>
    </row>
    <row r="11" spans="1:8" ht="12.75">
      <c r="A11" s="175">
        <v>3</v>
      </c>
      <c r="B11" s="176" t="str">
        <f>HYPERLINK('пр.взвешивания'!C10)</f>
        <v>Идрисова Гузалия Насгутовна</v>
      </c>
      <c r="C11" s="176" t="str">
        <f>HYPERLINK('пр.взвешивания'!D10)</f>
        <v>22.03.1994. КМС</v>
      </c>
      <c r="D11" s="176" t="str">
        <f>HYPERLINK('пр.взвешивания'!E10)</f>
        <v>Аргаяш Челябинская</v>
      </c>
      <c r="E11" s="83" t="s">
        <v>43</v>
      </c>
      <c r="F11" s="83"/>
      <c r="G11" s="175"/>
      <c r="H11" s="175"/>
    </row>
    <row r="12" spans="1:8" ht="12.75">
      <c r="A12" s="190"/>
      <c r="B12" s="177"/>
      <c r="C12" s="177"/>
      <c r="D12" s="177"/>
      <c r="E12" s="179"/>
      <c r="F12" s="179"/>
      <c r="G12" s="174"/>
      <c r="H12" s="174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52    кг.</v>
      </c>
      <c r="F13" s="16"/>
      <c r="G13" s="16"/>
      <c r="H13" s="16"/>
    </row>
    <row r="14" spans="1:8" ht="12.75">
      <c r="A14" s="175" t="s">
        <v>0</v>
      </c>
      <c r="B14" s="175" t="s">
        <v>6</v>
      </c>
      <c r="C14" s="175" t="s">
        <v>7</v>
      </c>
      <c r="D14" s="175" t="s">
        <v>8</v>
      </c>
      <c r="E14" s="175" t="s">
        <v>12</v>
      </c>
      <c r="F14" s="175" t="s">
        <v>18</v>
      </c>
      <c r="G14" s="175" t="s">
        <v>13</v>
      </c>
      <c r="H14" s="175" t="s">
        <v>14</v>
      </c>
    </row>
    <row r="15" spans="1:8" ht="12.75">
      <c r="A15" s="174"/>
      <c r="B15" s="174"/>
      <c r="C15" s="174"/>
      <c r="D15" s="174"/>
      <c r="E15" s="174"/>
      <c r="F15" s="174"/>
      <c r="G15" s="174"/>
      <c r="H15" s="174"/>
    </row>
    <row r="16" spans="1:8" ht="12.75" customHeight="1">
      <c r="A16" s="191">
        <v>1</v>
      </c>
      <c r="B16" s="193" t="str">
        <f>HYPERLINK('пр.взвешивания'!C6)</f>
        <v>Скорнякова Ксения Юрьевна</v>
      </c>
      <c r="C16" s="193" t="str">
        <f>HYPERLINK('пр.взвешивания'!D6)</f>
        <v>29.05.1992. МС</v>
      </c>
      <c r="D16" s="193" t="str">
        <f>HYPERLINK('пр.взвешивания'!E6)</f>
        <v>Качканар Свердловская обл.</v>
      </c>
      <c r="E16" s="83"/>
      <c r="F16" s="188"/>
      <c r="G16" s="189"/>
      <c r="H16" s="175"/>
    </row>
    <row r="17" spans="1:8" ht="12.75">
      <c r="A17" s="192"/>
      <c r="B17" s="177"/>
      <c r="C17" s="177"/>
      <c r="D17" s="177"/>
      <c r="E17" s="179"/>
      <c r="F17" s="174"/>
      <c r="G17" s="182"/>
      <c r="H17" s="190"/>
    </row>
    <row r="18" spans="1:8" ht="12.75" customHeight="1">
      <c r="A18" s="175">
        <v>3</v>
      </c>
      <c r="B18" s="176" t="str">
        <f>HYPERLINK('пр.взвешивания'!C10)</f>
        <v>Идрисова Гузалия Насгутовна</v>
      </c>
      <c r="C18" s="176" t="str">
        <f>HYPERLINK('пр.взвешивания'!D10)</f>
        <v>22.03.1994. КМС</v>
      </c>
      <c r="D18" s="176" t="str">
        <f>HYPERLINK('пр.взвешивания'!E10)</f>
        <v>Аргаяш Челябинская</v>
      </c>
      <c r="E18" s="83"/>
      <c r="F18" s="83"/>
      <c r="G18" s="175"/>
      <c r="H18" s="175"/>
    </row>
    <row r="19" spans="1:8" ht="13.5" thickBot="1">
      <c r="A19" s="186"/>
      <c r="B19" s="187"/>
      <c r="C19" s="187"/>
      <c r="D19" s="187"/>
      <c r="E19" s="186"/>
      <c r="F19" s="186"/>
      <c r="G19" s="186"/>
      <c r="H19" s="186"/>
    </row>
    <row r="20" spans="1:8" ht="12.75" customHeight="1">
      <c r="A20" s="184">
        <v>2</v>
      </c>
      <c r="B20" s="185" t="str">
        <f>HYPERLINK('пр.взвешивания'!C8)</f>
        <v>Захлевных Яна Викторовна</v>
      </c>
      <c r="C20" s="185" t="str">
        <f>HYPERLINK('пр.взвешивания'!D8)</f>
        <v>03.10.1994. КМС</v>
      </c>
      <c r="D20" s="185" t="str">
        <f>HYPERLINK('пр.взвешивания'!E8)</f>
        <v>Ишим Тюменская</v>
      </c>
      <c r="E20" s="178" t="s">
        <v>43</v>
      </c>
      <c r="F20" s="180"/>
      <c r="G20" s="181"/>
      <c r="H20" s="183"/>
    </row>
    <row r="21" spans="1:8" ht="12.75">
      <c r="A21" s="174"/>
      <c r="B21" s="177"/>
      <c r="C21" s="177"/>
      <c r="D21" s="177"/>
      <c r="E21" s="179"/>
      <c r="F21" s="174"/>
      <c r="G21" s="182"/>
      <c r="H21" s="174"/>
    </row>
    <row r="22" spans="1:8" ht="12.75" customHeight="1">
      <c r="A22" s="175">
        <v>4</v>
      </c>
      <c r="B22" s="176">
        <f>HYPERLINK('пр.взвешивания'!C12)</f>
      </c>
      <c r="C22" s="176">
        <f>HYPERLINK('пр.взвешивания'!D12)</f>
      </c>
      <c r="D22" s="176">
        <f>HYPERLINK('пр.взвешивания'!E12)</f>
      </c>
      <c r="E22" s="83"/>
      <c r="F22" s="83"/>
      <c r="G22" s="175"/>
      <c r="H22" s="175"/>
    </row>
    <row r="23" spans="1:8" ht="12.75">
      <c r="A23" s="174"/>
      <c r="B23" s="177"/>
      <c r="C23" s="177"/>
      <c r="D23" s="177"/>
      <c r="E23" s="174"/>
      <c r="F23" s="174"/>
      <c r="G23" s="174"/>
      <c r="H23" s="174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52    кг.</v>
      </c>
      <c r="F24" s="16"/>
      <c r="G24" s="16"/>
      <c r="H24" s="16"/>
    </row>
    <row r="25" spans="1:8" ht="12.75">
      <c r="A25" s="175" t="s">
        <v>0</v>
      </c>
      <c r="B25" s="175" t="s">
        <v>6</v>
      </c>
      <c r="C25" s="175" t="s">
        <v>7</v>
      </c>
      <c r="D25" s="175" t="s">
        <v>8</v>
      </c>
      <c r="E25" s="175" t="s">
        <v>12</v>
      </c>
      <c r="F25" s="175" t="s">
        <v>18</v>
      </c>
      <c r="G25" s="175" t="s">
        <v>13</v>
      </c>
      <c r="H25" s="175" t="s">
        <v>14</v>
      </c>
    </row>
    <row r="26" spans="1:8" ht="12.75">
      <c r="A26" s="174"/>
      <c r="B26" s="174"/>
      <c r="C26" s="174"/>
      <c r="D26" s="174"/>
      <c r="E26" s="174"/>
      <c r="F26" s="174"/>
      <c r="G26" s="174"/>
      <c r="H26" s="174"/>
    </row>
    <row r="27" spans="1:8" ht="12.75" customHeight="1">
      <c r="A27" s="191">
        <v>1</v>
      </c>
      <c r="B27" s="193" t="str">
        <f>HYPERLINK('пр.взвешивания'!C6)</f>
        <v>Скорнякова Ксения Юрьевна</v>
      </c>
      <c r="C27" s="193" t="str">
        <f>HYPERLINK('пр.взвешивания'!D6)</f>
        <v>29.05.1992. МС</v>
      </c>
      <c r="D27" s="193" t="str">
        <f>HYPERLINK('пр.взвешивания'!E6)</f>
        <v>Качканар Свердловская обл.</v>
      </c>
      <c r="E27" s="83" t="s">
        <v>43</v>
      </c>
      <c r="F27" s="188"/>
      <c r="G27" s="189"/>
      <c r="H27" s="175"/>
    </row>
    <row r="28" spans="1:8" ht="12.75">
      <c r="A28" s="192"/>
      <c r="B28" s="177"/>
      <c r="C28" s="177"/>
      <c r="D28" s="177"/>
      <c r="E28" s="179"/>
      <c r="F28" s="174"/>
      <c r="G28" s="182"/>
      <c r="H28" s="190"/>
    </row>
    <row r="29" spans="1:8" ht="12.75" customHeight="1">
      <c r="A29" s="175">
        <v>4</v>
      </c>
      <c r="B29" s="176">
        <f>HYPERLINK('пр.взвешивания'!C12)</f>
      </c>
      <c r="C29" s="176">
        <f>HYPERLINK('пр.взвешивания'!D12)</f>
      </c>
      <c r="D29" s="176">
        <f>HYPERLINK('пр.взвешивания'!E12)</f>
      </c>
      <c r="E29" s="83"/>
      <c r="F29" s="83"/>
      <c r="G29" s="175"/>
      <c r="H29" s="175"/>
    </row>
    <row r="30" spans="1:8" ht="13.5" thickBot="1">
      <c r="A30" s="186"/>
      <c r="B30" s="187"/>
      <c r="C30" s="187"/>
      <c r="D30" s="187"/>
      <c r="E30" s="186"/>
      <c r="F30" s="186"/>
      <c r="G30" s="186"/>
      <c r="H30" s="186"/>
    </row>
    <row r="31" spans="1:8" ht="12.75" customHeight="1">
      <c r="A31" s="184">
        <v>3</v>
      </c>
      <c r="B31" s="185" t="str">
        <f>HYPERLINK('пр.взвешивания'!C10)</f>
        <v>Идрисова Гузалия Насгутовна</v>
      </c>
      <c r="C31" s="185" t="str">
        <f>HYPERLINK('пр.взвешивания'!D10)</f>
        <v>22.03.1994. КМС</v>
      </c>
      <c r="D31" s="185" t="str">
        <f>HYPERLINK('пр.взвешивания'!E10)</f>
        <v>Аргаяш Челябинская</v>
      </c>
      <c r="E31" s="178"/>
      <c r="F31" s="180"/>
      <c r="G31" s="181"/>
      <c r="H31" s="183"/>
    </row>
    <row r="32" spans="1:8" ht="12.75">
      <c r="A32" s="174"/>
      <c r="B32" s="177"/>
      <c r="C32" s="177"/>
      <c r="D32" s="177"/>
      <c r="E32" s="179"/>
      <c r="F32" s="174"/>
      <c r="G32" s="182"/>
      <c r="H32" s="174"/>
    </row>
    <row r="33" spans="1:8" ht="12.75" customHeight="1">
      <c r="A33" s="175">
        <v>2</v>
      </c>
      <c r="B33" s="176" t="str">
        <f>HYPERLINK('пр.взвешивания'!C8)</f>
        <v>Захлевных Яна Викторовна</v>
      </c>
      <c r="C33" s="176" t="str">
        <f>HYPERLINK('пр.взвешивания'!D8)</f>
        <v>03.10.1994. КМС</v>
      </c>
      <c r="D33" s="176" t="str">
        <f>HYPERLINK('пр.взвешивания'!E8)</f>
        <v>Ишим Тюменская</v>
      </c>
      <c r="E33" s="83"/>
      <c r="F33" s="83"/>
      <c r="G33" s="175"/>
      <c r="H33" s="175"/>
    </row>
    <row r="34" spans="1:8" ht="12.75">
      <c r="A34" s="174"/>
      <c r="B34" s="177"/>
      <c r="C34" s="177"/>
      <c r="D34" s="177"/>
      <c r="E34" s="174"/>
      <c r="F34" s="174"/>
      <c r="G34" s="174"/>
      <c r="H34" s="174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01" t="str">
        <f>HYPERLINK('[1]реквизиты'!$A$2)</f>
        <v>Название соревнования </v>
      </c>
      <c r="B1" s="202"/>
      <c r="C1" s="202"/>
      <c r="D1" s="202"/>
      <c r="E1" s="202"/>
      <c r="F1" s="202"/>
      <c r="G1" s="202"/>
      <c r="H1" s="1"/>
      <c r="I1" s="1"/>
    </row>
    <row r="2" spans="1:9" ht="18" customHeight="1">
      <c r="A2" s="107" t="str">
        <f>HYPERLINK('[1]реквизиты'!$A$3)</f>
        <v>дата место проведения</v>
      </c>
      <c r="B2" s="107"/>
      <c r="C2" s="107"/>
      <c r="D2" s="107"/>
      <c r="E2" s="107"/>
      <c r="F2" s="107"/>
      <c r="G2" s="107"/>
      <c r="H2" s="203"/>
      <c r="I2" s="203"/>
    </row>
    <row r="3" ht="49.5" customHeight="1">
      <c r="D3" t="s">
        <v>42</v>
      </c>
    </row>
    <row r="4" spans="1:7" ht="12.75">
      <c r="A4" s="196" t="s">
        <v>15</v>
      </c>
      <c r="B4" s="196" t="s">
        <v>0</v>
      </c>
      <c r="C4" s="196" t="s">
        <v>1</v>
      </c>
      <c r="D4" s="196" t="s">
        <v>2</v>
      </c>
      <c r="E4" s="196" t="s">
        <v>3</v>
      </c>
      <c r="F4" s="196" t="s">
        <v>4</v>
      </c>
      <c r="G4" s="196" t="s">
        <v>5</v>
      </c>
    </row>
    <row r="5" spans="1:7" ht="12.75">
      <c r="A5" s="196"/>
      <c r="B5" s="196"/>
      <c r="C5" s="196"/>
      <c r="D5" s="196"/>
      <c r="E5" s="196"/>
      <c r="F5" s="196"/>
      <c r="G5" s="196"/>
    </row>
    <row r="6" spans="1:7" ht="12.75">
      <c r="A6" s="65"/>
      <c r="B6" s="204">
        <v>1</v>
      </c>
      <c r="C6" s="205" t="s">
        <v>30</v>
      </c>
      <c r="D6" s="196" t="s">
        <v>31</v>
      </c>
      <c r="E6" s="206" t="s">
        <v>32</v>
      </c>
      <c r="F6" s="207"/>
      <c r="G6" s="205" t="s">
        <v>33</v>
      </c>
    </row>
    <row r="7" spans="1:7" ht="12.75">
      <c r="A7" s="65"/>
      <c r="B7" s="204"/>
      <c r="C7" s="205"/>
      <c r="D7" s="196"/>
      <c r="E7" s="206"/>
      <c r="F7" s="207"/>
      <c r="G7" s="205"/>
    </row>
    <row r="8" spans="1:7" ht="12.75">
      <c r="A8" s="65"/>
      <c r="B8" s="204">
        <v>2</v>
      </c>
      <c r="C8" s="205" t="s">
        <v>34</v>
      </c>
      <c r="D8" s="196" t="s">
        <v>35</v>
      </c>
      <c r="E8" s="206" t="s">
        <v>36</v>
      </c>
      <c r="F8" s="207"/>
      <c r="G8" s="205" t="s">
        <v>37</v>
      </c>
    </row>
    <row r="9" spans="1:7" ht="12.75">
      <c r="A9" s="65"/>
      <c r="B9" s="204"/>
      <c r="C9" s="205"/>
      <c r="D9" s="196"/>
      <c r="E9" s="206"/>
      <c r="F9" s="207"/>
      <c r="G9" s="209"/>
    </row>
    <row r="10" spans="1:7" ht="12.75">
      <c r="A10" s="65"/>
      <c r="B10" s="204">
        <v>3</v>
      </c>
      <c r="C10" s="205" t="s">
        <v>38</v>
      </c>
      <c r="D10" s="210" t="s">
        <v>39</v>
      </c>
      <c r="E10" s="206" t="s">
        <v>40</v>
      </c>
      <c r="F10" s="207"/>
      <c r="G10" s="205" t="s">
        <v>41</v>
      </c>
    </row>
    <row r="11" spans="1:7" ht="12.75">
      <c r="A11" s="65"/>
      <c r="B11" s="204"/>
      <c r="C11" s="205"/>
      <c r="D11" s="210"/>
      <c r="E11" s="206"/>
      <c r="F11" s="207"/>
      <c r="G11" s="205"/>
    </row>
    <row r="12" spans="1:7" ht="12.75">
      <c r="A12" s="65"/>
      <c r="B12" s="204"/>
      <c r="C12" s="205"/>
      <c r="D12" s="196"/>
      <c r="E12" s="206"/>
      <c r="F12" s="207"/>
      <c r="G12" s="205"/>
    </row>
    <row r="13" spans="1:7" ht="12.75">
      <c r="A13" s="65"/>
      <c r="B13" s="204"/>
      <c r="C13" s="205"/>
      <c r="D13" s="196"/>
      <c r="E13" s="206"/>
      <c r="F13" s="207"/>
      <c r="G13" s="205"/>
    </row>
    <row r="22" spans="1:8" ht="12.75">
      <c r="A22" s="208"/>
      <c r="B22" s="208"/>
      <c r="C22" s="208"/>
      <c r="D22" s="208"/>
      <c r="E22" s="208"/>
      <c r="F22" s="208"/>
      <c r="G22" s="208"/>
      <c r="H22" s="2"/>
    </row>
    <row r="23" spans="1:8" ht="12.75">
      <c r="A23" s="208"/>
      <c r="B23" s="208"/>
      <c r="C23" s="208"/>
      <c r="D23" s="208"/>
      <c r="E23" s="208"/>
      <c r="F23" s="208"/>
      <c r="G23" s="208"/>
      <c r="H23" s="2"/>
    </row>
    <row r="24" spans="1:8" ht="12.75">
      <c r="A24" s="208"/>
      <c r="B24" s="208"/>
      <c r="C24" s="208"/>
      <c r="D24" s="208"/>
      <c r="E24" s="208"/>
      <c r="F24" s="208"/>
      <c r="G24" s="208"/>
      <c r="H24" s="2"/>
    </row>
    <row r="25" spans="1:8" ht="12.75">
      <c r="A25" s="208"/>
      <c r="B25" s="208"/>
      <c r="C25" s="208"/>
      <c r="D25" s="208"/>
      <c r="E25" s="208"/>
      <c r="F25" s="208"/>
      <c r="G25" s="208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2011-12-02T12:06:07Z</cp:lastPrinted>
  <dcterms:created xsi:type="dcterms:W3CDTF">1996-10-08T23:32:33Z</dcterms:created>
  <dcterms:modified xsi:type="dcterms:W3CDTF">2011-12-02T12:06:44Z</dcterms:modified>
  <cp:category/>
  <cp:version/>
  <cp:contentType/>
  <cp:contentStatus/>
</cp:coreProperties>
</file>