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<sst xmlns="http://schemas.openxmlformats.org/spreadsheetml/2006/main" count="71" uniqueCount="55">
  <si>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</si>
  <si>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</si>
  <si>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</si>
  <si>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</si>
  <si>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</si>
  <si>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</si>
  <si>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</si>
  <si>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</si>
  <si>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</si>
  <si>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</si>
  <si>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</si>
  <si>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</si>
  <si>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</si>
  <si>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</si>
  <si>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</si>
  <si>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</si>
  <si>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</si>
  <si>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</si>
  <si>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</si>
  <si>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</si>
  <si>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</si>
  <si>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</si>
  <si>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Москва</t>
  </si>
  <si>
    <t>ЕФРЕМОВ Владимир Иванович</t>
  </si>
  <si>
    <t>27.04.1956 мс</t>
  </si>
  <si>
    <t>ПФО, Нижегородская</t>
  </si>
  <si>
    <t>Кстово</t>
  </si>
  <si>
    <t>Богданов ГИ</t>
  </si>
  <si>
    <t>ДИДАЕВ Ваха Рамзанович</t>
  </si>
  <si>
    <t>26.11.1958 кмс</t>
  </si>
  <si>
    <t>СКФО, Чеченская</t>
  </si>
  <si>
    <t>Грозный</t>
  </si>
  <si>
    <t>Татаев ХВ</t>
  </si>
  <si>
    <t>СУТЯГИН Александр Анатольевич</t>
  </si>
  <si>
    <t>27.07.1958 кмс</t>
  </si>
  <si>
    <t>ПФО, Р. Мордович</t>
  </si>
  <si>
    <t>Саранск</t>
  </si>
  <si>
    <t>Канунов АД, Федоренко РА</t>
  </si>
  <si>
    <t>КАЗАКОВ Магомед Зулумханович</t>
  </si>
  <si>
    <t>21.01.1958 мс</t>
  </si>
  <si>
    <t>ЮФО, Ставропольский</t>
  </si>
  <si>
    <t>ШВСМ</t>
  </si>
  <si>
    <t>Тохунц СР</t>
  </si>
  <si>
    <t>САМОЙЛОВ Сергей Васильевич</t>
  </si>
  <si>
    <t>15.10.1957 мсмк</t>
  </si>
  <si>
    <t>ЦФО, Тульская</t>
  </si>
  <si>
    <t>Тула</t>
  </si>
  <si>
    <t>Стручев СВ</t>
  </si>
  <si>
    <t>ДЖАФАРОВ Аскер Джафар оглы</t>
  </si>
  <si>
    <t>08.02.1956 мс</t>
  </si>
  <si>
    <t>Чуначенко АА</t>
  </si>
  <si>
    <t>в.к.  82  кг</t>
  </si>
  <si>
    <t>4:0</t>
  </si>
  <si>
    <t>3:0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</si>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</sst>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3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20" fontId="0" fillId="0" borderId="19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20" xfId="42" applyFont="1" applyFill="1" applyBorder="1" applyAlignment="1" applyProtection="1">
      <alignment horizontal="center" vertical="center" wrapText="1"/>
      <protection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0" fillId="0" borderId="47" xfId="0" applyNumberForma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8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9" fillId="32" borderId="21" xfId="42" applyFont="1" applyFill="1" applyBorder="1" applyAlignment="1" applyProtection="1">
      <alignment horizontal="center" vertical="center" wrapText="1"/>
      <protection/>
    </xf>
    <xf numFmtId="0" fontId="9" fillId="32" borderId="22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0" xfId="42" applyFont="1" applyBorder="1" applyAlignment="1" applyProtection="1">
      <alignment horizontal="center" vertical="center"/>
      <protection/>
    </xf>
    <xf numFmtId="0" fontId="1" fillId="0" borderId="21" xfId="42" applyFont="1" applyBorder="1" applyAlignment="1" applyProtection="1">
      <alignment horizontal="center" vertical="center"/>
      <protection/>
    </xf>
    <xf numFmtId="0" fontId="1" fillId="0" borderId="2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40" xfId="42" applyFont="1" applyBorder="1" applyAlignment="1" applyProtection="1">
      <alignment horizontal="left" vertical="center" wrapText="1"/>
      <protection/>
    </xf>
    <xf numFmtId="0" fontId="56" fillId="0" borderId="54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40" xfId="42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left" vertical="center" wrapText="1"/>
      <protection/>
    </xf>
    <xf numFmtId="0" fontId="4" fillId="0" borderId="77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5-5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00390625" style="0" customWidth="1"/>
    <col min="6" max="6" width="8.8515625" style="0" customWidth="1"/>
    <col min="7" max="7" width="7.42187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мастеров-ветеранов 55-59 лет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26-29 мая 2013 года, г. Энгельс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 82 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95">
        <v>1</v>
      </c>
      <c r="B8" s="97">
        <f>'пр.хода'!H9</f>
        <v>5</v>
      </c>
      <c r="C8" s="99" t="str">
        <f>VLOOKUP(B8,'пр.взв.'!B7:H22,2,FALSE)</f>
        <v>КАЗАКОВ Магомед Зулумханович</v>
      </c>
      <c r="D8" s="101" t="str">
        <f>VLOOKUP(B8,'пр.взв.'!B7:H22,3,FALSE)</f>
        <v>21.01.1958 мс</v>
      </c>
      <c r="E8" s="112" t="str">
        <f>VLOOKUP(B8,'пр.взв.'!B7:H22,4,FALSE)</f>
        <v>ЮФО, Ставропольский</v>
      </c>
      <c r="F8" s="78" t="str">
        <f>VLOOKUP(B8,'пр.взв.'!B7:H22,5,FALSE)</f>
        <v>ШВСМ</v>
      </c>
      <c r="G8" s="80"/>
      <c r="H8" s="75" t="str">
        <f>VLOOKUP(B8,'пр.взв.'!B7:H22,7,FALSE)</f>
        <v>Тохунц СР</v>
      </c>
    </row>
    <row r="9" spans="1:8" ht="12.75">
      <c r="A9" s="96"/>
      <c r="B9" s="98"/>
      <c r="C9" s="100"/>
      <c r="D9" s="102"/>
      <c r="E9" s="113"/>
      <c r="F9" s="79"/>
      <c r="G9" s="81"/>
      <c r="H9" s="72"/>
    </row>
    <row r="10" spans="1:8" ht="12.75" customHeight="1">
      <c r="A10" s="96">
        <v>2</v>
      </c>
      <c r="B10" s="98">
        <f>'пр.хода'!H14</f>
        <v>4</v>
      </c>
      <c r="C10" s="103" t="str">
        <f>VLOOKUP(B10,'пр.взв.'!B7:H22,2,FALSE)</f>
        <v>СУТЯГИН Александр Анатольевич</v>
      </c>
      <c r="D10" s="104" t="str">
        <f>VLOOKUP(B10,'пр.взв.'!B7:H22,3,FALSE)</f>
        <v>27.07.1958 кмс</v>
      </c>
      <c r="E10" s="110" t="str">
        <f>VLOOKUP(B10,'пр.взв.'!B1:H24,4,FALSE)</f>
        <v>ПФО, Р. Мордович</v>
      </c>
      <c r="F10" s="79" t="str">
        <f>VLOOKUP(B10,'пр.взв.'!B7:H22,5,FALSE)</f>
        <v>Саранск</v>
      </c>
      <c r="G10" s="82"/>
      <c r="H10" s="71" t="str">
        <f>VLOOKUP(B10,'пр.взв.'!B7:H22,7,FALSE)</f>
        <v>Канунов АД, Федоренко РА</v>
      </c>
    </row>
    <row r="11" spans="1:8" ht="12.75">
      <c r="A11" s="96"/>
      <c r="B11" s="98"/>
      <c r="C11" s="100"/>
      <c r="D11" s="102"/>
      <c r="E11" s="113"/>
      <c r="F11" s="79"/>
      <c r="G11" s="81"/>
      <c r="H11" s="72"/>
    </row>
    <row r="12" spans="1:8" ht="12.75" customHeight="1">
      <c r="A12" s="96">
        <v>3</v>
      </c>
      <c r="B12" s="98">
        <f>'пр.хода'!E25</f>
        <v>2</v>
      </c>
      <c r="C12" s="103" t="str">
        <f>VLOOKUP(B12,'пр.взв.'!B7:H22,2,FALSE)</f>
        <v>САМОЙЛОВ Сергей Васильевич</v>
      </c>
      <c r="D12" s="104" t="str">
        <f>VLOOKUP(B12,'пр.взв.'!B7:H22,3,FALSE)</f>
        <v>15.10.1957 мсмк</v>
      </c>
      <c r="E12" s="110" t="str">
        <f>VLOOKUP(B12,'пр.взв.'!B3:H26,4,FALSE)</f>
        <v>ЦФО, Тульская</v>
      </c>
      <c r="F12" s="79" t="str">
        <f>VLOOKUP(B12,'пр.взв.'!B7:H22,5,FALSE)</f>
        <v>Тула</v>
      </c>
      <c r="G12" s="82"/>
      <c r="H12" s="71" t="str">
        <f>VLOOKUP(B12,'пр.взв.'!B7:H22,7,FALSE)</f>
        <v>Стручев СВ</v>
      </c>
    </row>
    <row r="13" spans="1:8" ht="12.75">
      <c r="A13" s="96"/>
      <c r="B13" s="98"/>
      <c r="C13" s="100"/>
      <c r="D13" s="102"/>
      <c r="E13" s="113"/>
      <c r="F13" s="79"/>
      <c r="G13" s="81"/>
      <c r="H13" s="72"/>
    </row>
    <row r="14" spans="1:8" ht="12.75" customHeight="1">
      <c r="A14" s="96">
        <v>3</v>
      </c>
      <c r="B14" s="98">
        <f>'пр.хода'!Q25</f>
        <v>3</v>
      </c>
      <c r="C14" s="103" t="str">
        <f>VLOOKUP(B14,'пр.взв.'!B7:H22,2,FALSE)</f>
        <v>ЕФРЕМОВ Владимир Иванович</v>
      </c>
      <c r="D14" s="104" t="str">
        <f>VLOOKUP(B14,'пр.взв.'!B7:H22,3,FALSE)</f>
        <v>27.04.1956 мс</v>
      </c>
      <c r="E14" s="110" t="str">
        <f>VLOOKUP(B14,'пр.взв.'!B1:H28,4,FALSE)</f>
        <v>ПФО, Нижегородская</v>
      </c>
      <c r="F14" s="79" t="str">
        <f>VLOOKUP(B14,'пр.взв.'!B1:H24,5,FALSE)</f>
        <v>Кстово</v>
      </c>
      <c r="G14" s="82"/>
      <c r="H14" s="71" t="str">
        <f>VLOOKUP(B14,'пр.взв.'!B7:H22,7,FALSE)</f>
        <v>Богданов ГИ</v>
      </c>
    </row>
    <row r="15" spans="1:8" ht="12.75">
      <c r="A15" s="96"/>
      <c r="B15" s="98"/>
      <c r="C15" s="100"/>
      <c r="D15" s="102"/>
      <c r="E15" s="111"/>
      <c r="F15" s="79"/>
      <c r="G15" s="81"/>
      <c r="H15" s="72"/>
    </row>
    <row r="16" spans="1:8" ht="12.75" customHeight="1">
      <c r="A16" s="105" t="s">
        <v>54</v>
      </c>
      <c r="B16" s="98">
        <v>1</v>
      </c>
      <c r="C16" s="106" t="s">
        <v>28</v>
      </c>
      <c r="D16" s="107" t="s">
        <v>29</v>
      </c>
      <c r="E16" s="108" t="s">
        <v>30</v>
      </c>
      <c r="F16" s="79" t="s">
        <v>31</v>
      </c>
      <c r="G16" s="107"/>
      <c r="H16" s="106" t="s">
        <v>32</v>
      </c>
    </row>
    <row r="17" spans="1:8" ht="12.75">
      <c r="A17" s="105"/>
      <c r="B17" s="98"/>
      <c r="C17" s="106"/>
      <c r="D17" s="107"/>
      <c r="E17" s="109"/>
      <c r="F17" s="79"/>
      <c r="G17" s="107"/>
      <c r="H17" s="106"/>
    </row>
    <row r="18" spans="1:8" ht="12.75">
      <c r="A18" s="105" t="s">
        <v>54</v>
      </c>
      <c r="B18" s="98">
        <v>6</v>
      </c>
      <c r="C18" s="103" t="str">
        <f>VLOOKUP(B18,'пр.взв.'!B11:H26,2,FALSE)</f>
        <v>ДЖАФАРОВ Аскер Джафар оглы</v>
      </c>
      <c r="D18" s="104" t="str">
        <f>VLOOKUP(B18,'пр.взв.'!B11:H26,3,FALSE)</f>
        <v>08.02.1956 мс</v>
      </c>
      <c r="E18" s="110" t="str">
        <f>VLOOKUP(B18,'пр.взв.'!B5:H32,4,FALSE)</f>
        <v>Москва</v>
      </c>
      <c r="F18" s="79"/>
      <c r="G18" s="82"/>
      <c r="H18" s="71" t="str">
        <f>VLOOKUP(B18,'пр.взв.'!B11:H26,7,FALSE)</f>
        <v>Чуначенко АА</v>
      </c>
    </row>
    <row r="19" spans="1:8" ht="12.75">
      <c r="A19" s="105"/>
      <c r="B19" s="98"/>
      <c r="C19" s="100"/>
      <c r="D19" s="102"/>
      <c r="E19" s="111"/>
      <c r="F19" s="79"/>
      <c r="G19" s="81"/>
      <c r="H19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24" t="str">
        <f>HYPERLINK('[1]реквизиты'!$A$6)</f>
        <v>Гл. судья, судья МК</v>
      </c>
      <c r="B23" s="26"/>
      <c r="C23" s="27"/>
      <c r="D23" s="23"/>
      <c r="E23" s="23"/>
      <c r="F23" s="23"/>
      <c r="G23" s="25" t="str">
        <f>'[2]реквизиты'!$G$7</f>
        <v>А.Б. Рыбаков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/Чебоксары/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2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60">
    <mergeCell ref="G18:G19"/>
    <mergeCell ref="H18:H19"/>
    <mergeCell ref="E8:E9"/>
    <mergeCell ref="E10:E11"/>
    <mergeCell ref="E12:E13"/>
    <mergeCell ref="E14:E15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C14:C15"/>
    <mergeCell ref="D14:D15"/>
    <mergeCell ref="C12:C13"/>
    <mergeCell ref="D12:D13"/>
    <mergeCell ref="A16:A17"/>
    <mergeCell ref="B16:B17"/>
    <mergeCell ref="C16:C17"/>
    <mergeCell ref="D16:D17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D6:D7"/>
    <mergeCell ref="E6:F7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7" sqref="C7:H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8" t="str">
        <f>'пр.хода'!C3</f>
        <v>Чемпионат России по самбо среди мастеров-ветеранов 55-59 лет</v>
      </c>
      <c r="B2" s="119"/>
      <c r="C2" s="119"/>
      <c r="D2" s="119"/>
      <c r="E2" s="119"/>
      <c r="F2" s="119"/>
      <c r="G2" s="119"/>
      <c r="H2" s="120"/>
    </row>
    <row r="3" spans="1:12" ht="17.25" customHeight="1">
      <c r="A3" s="121" t="str">
        <f>HYPERLINK('[1]реквизиты'!$A$3)</f>
        <v>дата и место проведения</v>
      </c>
      <c r="B3" s="121"/>
      <c r="C3" s="121"/>
      <c r="D3" s="121"/>
      <c r="E3" s="121"/>
      <c r="F3" s="121"/>
      <c r="G3" s="121"/>
      <c r="H3" s="121"/>
      <c r="I3" s="9"/>
      <c r="J3" s="9"/>
      <c r="K3" s="9"/>
      <c r="L3" s="10"/>
    </row>
    <row r="4" spans="4:11" ht="19.5" customHeight="1">
      <c r="D4" s="127" t="s">
        <v>51</v>
      </c>
      <c r="E4" s="127"/>
      <c r="F4" s="127"/>
      <c r="I4" s="11"/>
      <c r="J4" s="11"/>
      <c r="K4" s="11"/>
    </row>
    <row r="5" spans="1:8" ht="12.75" customHeight="1">
      <c r="A5" s="115" t="s">
        <v>4</v>
      </c>
      <c r="B5" s="131" t="s">
        <v>5</v>
      </c>
      <c r="C5" s="115" t="s">
        <v>6</v>
      </c>
      <c r="D5" s="115" t="s">
        <v>7</v>
      </c>
      <c r="E5" s="108" t="s">
        <v>8</v>
      </c>
      <c r="F5" s="104"/>
      <c r="G5" s="115" t="s">
        <v>10</v>
      </c>
      <c r="H5" s="115" t="s">
        <v>9</v>
      </c>
    </row>
    <row r="6" spans="1:8" ht="12.75">
      <c r="A6" s="116"/>
      <c r="B6" s="132"/>
      <c r="C6" s="116"/>
      <c r="D6" s="116"/>
      <c r="E6" s="109"/>
      <c r="F6" s="102"/>
      <c r="G6" s="116"/>
      <c r="H6" s="116"/>
    </row>
    <row r="7" spans="1:8" ht="12.75" customHeight="1">
      <c r="A7" s="114"/>
      <c r="B7" s="129">
        <v>1</v>
      </c>
      <c r="C7" s="106" t="s">
        <v>28</v>
      </c>
      <c r="D7" s="107" t="s">
        <v>29</v>
      </c>
      <c r="E7" s="108" t="s">
        <v>30</v>
      </c>
      <c r="F7" s="79" t="s">
        <v>31</v>
      </c>
      <c r="G7" s="107"/>
      <c r="H7" s="106" t="s">
        <v>32</v>
      </c>
    </row>
    <row r="8" spans="1:8" ht="12.75">
      <c r="A8" s="114"/>
      <c r="B8" s="129"/>
      <c r="C8" s="106"/>
      <c r="D8" s="107"/>
      <c r="E8" s="109"/>
      <c r="F8" s="79"/>
      <c r="G8" s="107"/>
      <c r="H8" s="106"/>
    </row>
    <row r="9" spans="1:8" ht="12.75" customHeight="1">
      <c r="A9" s="114"/>
      <c r="B9" s="129">
        <v>2</v>
      </c>
      <c r="C9" s="106" t="s">
        <v>43</v>
      </c>
      <c r="D9" s="107" t="s">
        <v>44</v>
      </c>
      <c r="E9" s="108" t="s">
        <v>45</v>
      </c>
      <c r="F9" s="79" t="s">
        <v>46</v>
      </c>
      <c r="G9" s="107"/>
      <c r="H9" s="106" t="s">
        <v>47</v>
      </c>
    </row>
    <row r="10" spans="1:8" ht="12.75" customHeight="1">
      <c r="A10" s="114"/>
      <c r="B10" s="129"/>
      <c r="C10" s="106"/>
      <c r="D10" s="107"/>
      <c r="E10" s="109"/>
      <c r="F10" s="79"/>
      <c r="G10" s="107"/>
      <c r="H10" s="106"/>
    </row>
    <row r="11" spans="1:8" ht="12.75" customHeight="1">
      <c r="A11" s="114"/>
      <c r="B11" s="128">
        <v>3</v>
      </c>
      <c r="C11" s="123" t="s">
        <v>23</v>
      </c>
      <c r="D11" s="130" t="s">
        <v>24</v>
      </c>
      <c r="E11" s="108" t="s">
        <v>25</v>
      </c>
      <c r="F11" s="79" t="s">
        <v>26</v>
      </c>
      <c r="G11" s="117"/>
      <c r="H11" s="123" t="s">
        <v>27</v>
      </c>
    </row>
    <row r="12" spans="1:8" ht="15" customHeight="1">
      <c r="A12" s="114"/>
      <c r="B12" s="128"/>
      <c r="C12" s="123"/>
      <c r="D12" s="124"/>
      <c r="E12" s="109"/>
      <c r="F12" s="79"/>
      <c r="G12" s="117"/>
      <c r="H12" s="124"/>
    </row>
    <row r="13" spans="1:8" ht="12.75" customHeight="1">
      <c r="A13" s="114"/>
      <c r="B13" s="129">
        <v>4</v>
      </c>
      <c r="C13" s="123" t="s">
        <v>33</v>
      </c>
      <c r="D13" s="107" t="s">
        <v>34</v>
      </c>
      <c r="E13" s="108" t="s">
        <v>35</v>
      </c>
      <c r="F13" s="79" t="s">
        <v>36</v>
      </c>
      <c r="G13" s="117"/>
      <c r="H13" s="123" t="s">
        <v>37</v>
      </c>
    </row>
    <row r="14" spans="1:8" ht="15" customHeight="1">
      <c r="A14" s="114"/>
      <c r="B14" s="129"/>
      <c r="C14" s="123"/>
      <c r="D14" s="107"/>
      <c r="E14" s="109"/>
      <c r="F14" s="79"/>
      <c r="G14" s="117"/>
      <c r="H14" s="124"/>
    </row>
    <row r="15" spans="1:8" ht="15" customHeight="1">
      <c r="A15" s="114"/>
      <c r="B15" s="129">
        <v>5</v>
      </c>
      <c r="C15" s="106" t="s">
        <v>38</v>
      </c>
      <c r="D15" s="107" t="s">
        <v>39</v>
      </c>
      <c r="E15" s="108" t="s">
        <v>40</v>
      </c>
      <c r="F15" s="79" t="s">
        <v>41</v>
      </c>
      <c r="G15" s="107"/>
      <c r="H15" s="106" t="s">
        <v>42</v>
      </c>
    </row>
    <row r="16" spans="1:8" ht="15.75" customHeight="1">
      <c r="A16" s="114"/>
      <c r="B16" s="129"/>
      <c r="C16" s="106"/>
      <c r="D16" s="107"/>
      <c r="E16" s="109"/>
      <c r="F16" s="79"/>
      <c r="G16" s="107"/>
      <c r="H16" s="106"/>
    </row>
    <row r="17" spans="1:8" ht="12.75" customHeight="1">
      <c r="A17" s="114"/>
      <c r="B17" s="128">
        <v>6</v>
      </c>
      <c r="C17" s="123" t="s">
        <v>48</v>
      </c>
      <c r="D17" s="107" t="s">
        <v>49</v>
      </c>
      <c r="E17" s="108" t="s">
        <v>22</v>
      </c>
      <c r="F17" s="79"/>
      <c r="G17" s="117"/>
      <c r="H17" s="123" t="s">
        <v>50</v>
      </c>
    </row>
    <row r="18" spans="1:8" ht="15" customHeight="1">
      <c r="A18" s="114"/>
      <c r="B18" s="128"/>
      <c r="C18" s="123"/>
      <c r="D18" s="107"/>
      <c r="E18" s="109"/>
      <c r="F18" s="79"/>
      <c r="G18" s="117"/>
      <c r="H18" s="124"/>
    </row>
    <row r="19" spans="1:8" ht="12.75" customHeight="1">
      <c r="A19" s="114"/>
      <c r="B19" s="125">
        <v>7</v>
      </c>
      <c r="C19" s="126"/>
      <c r="D19" s="122"/>
      <c r="E19" s="108"/>
      <c r="F19" s="79"/>
      <c r="G19" s="117"/>
      <c r="H19" s="122"/>
    </row>
    <row r="20" spans="1:8" ht="15" customHeight="1">
      <c r="A20" s="114"/>
      <c r="B20" s="125"/>
      <c r="C20" s="126"/>
      <c r="D20" s="122"/>
      <c r="E20" s="109"/>
      <c r="F20" s="79"/>
      <c r="G20" s="117"/>
      <c r="H20" s="122"/>
    </row>
    <row r="21" spans="1:8" ht="12.75" customHeight="1">
      <c r="A21" s="114"/>
      <c r="B21" s="125">
        <v>8</v>
      </c>
      <c r="C21" s="126"/>
      <c r="D21" s="122"/>
      <c r="E21" s="108"/>
      <c r="F21" s="79"/>
      <c r="G21" s="117"/>
      <c r="H21" s="122"/>
    </row>
    <row r="22" spans="1:8" ht="15" customHeight="1">
      <c r="A22" s="114"/>
      <c r="B22" s="125"/>
      <c r="C22" s="126"/>
      <c r="D22" s="122"/>
      <c r="E22" s="109"/>
      <c r="F22" s="79"/>
      <c r="G22" s="117"/>
      <c r="H22" s="12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мастеров-ветеранов 55-59 лет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ht="26.25" customHeight="1" thickBot="1">
      <c r="A4" s="22"/>
      <c r="B4" s="22"/>
      <c r="C4" s="145" t="str">
        <f>'[2]реквизиты'!$A$3</f>
        <v>26-29 мая 2013 года, г. Энгельс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8:17" ht="27.75" customHeight="1" thickBot="1">
      <c r="H5" s="150" t="str">
        <f>HYPERLINK('пр.взв.'!D4)</f>
        <v>в.к.  82  кг</v>
      </c>
      <c r="I5" s="151"/>
      <c r="J5" s="151"/>
      <c r="K5" s="151"/>
      <c r="L5" s="151"/>
      <c r="M5" s="151"/>
      <c r="N5" s="152"/>
      <c r="O5" s="162"/>
      <c r="P5" s="163"/>
      <c r="Q5" s="164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0" t="s">
        <v>0</v>
      </c>
      <c r="B7" s="140"/>
      <c r="E7" s="34"/>
      <c r="F7" s="34"/>
      <c r="G7" s="34"/>
      <c r="H7" s="34"/>
      <c r="I7" s="153" t="s">
        <v>12</v>
      </c>
      <c r="J7" s="153"/>
      <c r="K7" s="153"/>
      <c r="L7" s="153"/>
      <c r="M7" s="153"/>
      <c r="N7" s="34"/>
      <c r="O7" s="34"/>
      <c r="P7" s="34"/>
      <c r="Q7" s="36"/>
      <c r="R7" s="19"/>
      <c r="S7" s="17"/>
      <c r="T7" s="168" t="s">
        <v>1</v>
      </c>
      <c r="U7" s="168"/>
    </row>
    <row r="8" spans="1:21" ht="12.75" customHeight="1" thickBot="1">
      <c r="A8" s="143">
        <v>1</v>
      </c>
      <c r="B8" s="141" t="str">
        <f>VLOOKUP('пр.хода'!A8,'пр.взв.'!B7:C22,2,FALSE)</f>
        <v>ДИДАЕВ Ваха Рамзанович</v>
      </c>
      <c r="C8" s="138" t="str">
        <f>VLOOKUP(A8,'пр.взв.'!B7:H22,3,FALSE)</f>
        <v>26.11.1958 кмс</v>
      </c>
      <c r="D8" s="138" t="str">
        <f>VLOOKUP(A8,'пр.взв.'!B7:H22,4,FALSE)</f>
        <v>СКФО, Чеченская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1" t="str">
        <f>VLOOKUP(U8,'пр.взв.'!B7:F22,2,FALSE)</f>
        <v>САМОЙЛОВ Сергей Васильевич</v>
      </c>
      <c r="S8" s="138" t="str">
        <f>VLOOKUP(U8,'пр.взв.'!B7:F22,3,FALSE)</f>
        <v>15.10.1957 мсмк</v>
      </c>
      <c r="T8" s="138" t="str">
        <f>VLOOKUP(U8,'пр.взв.'!B7:F22,4,FALSE)</f>
        <v>ЦФО, Тульская</v>
      </c>
      <c r="U8" s="165">
        <v>2</v>
      </c>
    </row>
    <row r="9" spans="1:21" ht="12.75" customHeight="1">
      <c r="A9" s="144"/>
      <c r="B9" s="142"/>
      <c r="C9" s="139"/>
      <c r="D9" s="139"/>
      <c r="E9" s="37">
        <v>5</v>
      </c>
      <c r="F9" s="34"/>
      <c r="G9" s="38"/>
      <c r="H9" s="30">
        <v>5</v>
      </c>
      <c r="I9" s="174" t="str">
        <f>VLOOKUP(H9,'пр.взв.'!B7:F22,2,FALSE)</f>
        <v>КАЗАКОВ Магомед Зулумханович</v>
      </c>
      <c r="J9" s="175"/>
      <c r="K9" s="175"/>
      <c r="L9" s="175"/>
      <c r="M9" s="176"/>
      <c r="N9" s="34"/>
      <c r="O9" s="34"/>
      <c r="P9" s="34"/>
      <c r="Q9" s="37">
        <v>2</v>
      </c>
      <c r="R9" s="142"/>
      <c r="S9" s="139"/>
      <c r="T9" s="139"/>
      <c r="U9" s="166"/>
    </row>
    <row r="10" spans="1:21" ht="12.75" customHeight="1" thickBot="1">
      <c r="A10" s="134">
        <v>5</v>
      </c>
      <c r="B10" s="136" t="str">
        <f>VLOOKUP('пр.хода'!A10,'пр.взв.'!B9:C24,2,FALSE)</f>
        <v>КАЗАКОВ Магомед Зулумханович</v>
      </c>
      <c r="C10" s="133" t="str">
        <f>VLOOKUP(A10,'пр.взв.'!B7:H22,3,FALSE)</f>
        <v>21.01.1958 мс</v>
      </c>
      <c r="D10" s="133" t="str">
        <f>VLOOKUP(A10,'пр.взв.'!B7:H22,4,FALSE)</f>
        <v>ЮФО, Ставропольский</v>
      </c>
      <c r="E10" s="53" t="s">
        <v>52</v>
      </c>
      <c r="F10" s="39"/>
      <c r="G10" s="40"/>
      <c r="H10" s="35"/>
      <c r="I10" s="177"/>
      <c r="J10" s="178"/>
      <c r="K10" s="178"/>
      <c r="L10" s="178"/>
      <c r="M10" s="179"/>
      <c r="N10" s="34"/>
      <c r="O10" s="41"/>
      <c r="P10" s="39"/>
      <c r="Q10" s="53" t="s">
        <v>52</v>
      </c>
      <c r="R10" s="136" t="str">
        <f>VLOOKUP(U10,'пр.взв.'!B9:F24,2,FALSE)</f>
        <v>ДЖАФАРОВ Аскер Джафар оглы</v>
      </c>
      <c r="S10" s="133" t="str">
        <f>VLOOKUP(U10,'пр.взв.'!B9:F24,3,FALSE)</f>
        <v>08.02.1956 мс</v>
      </c>
      <c r="T10" s="133" t="str">
        <f>VLOOKUP(U10,'пр.взв.'!B9:F24,4,FALSE)</f>
        <v>Москва</v>
      </c>
      <c r="U10" s="165">
        <v>6</v>
      </c>
    </row>
    <row r="11" spans="1:21" ht="12.75" customHeight="1" thickBot="1">
      <c r="A11" s="144"/>
      <c r="B11" s="142"/>
      <c r="C11" s="139"/>
      <c r="D11" s="139"/>
      <c r="E11" s="34"/>
      <c r="F11" s="35"/>
      <c r="G11" s="37">
        <v>5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42"/>
      <c r="S11" s="139"/>
      <c r="T11" s="139"/>
      <c r="U11" s="166"/>
    </row>
    <row r="12" spans="1:21" ht="12.75" customHeight="1" thickBot="1">
      <c r="A12" s="143">
        <v>3</v>
      </c>
      <c r="B12" s="141" t="str">
        <f>VLOOKUP('пр.хода'!A12,'пр.взв.'!B11:C26,2,FALSE)</f>
        <v>ЕФРЕМОВ Владимир Иванович</v>
      </c>
      <c r="C12" s="138" t="str">
        <f>VLOOKUP(A12,'пр.взв.'!B7:H22,3,FALSE)</f>
        <v>27.04.1956 мс</v>
      </c>
      <c r="D12" s="138" t="str">
        <f>VLOOKUP(A12,'пр.взв.'!B7:H22,4,FALSE)</f>
        <v>ПФО, Нижегородская</v>
      </c>
      <c r="E12" s="34"/>
      <c r="F12" s="35"/>
      <c r="G12" s="53" t="s">
        <v>53</v>
      </c>
      <c r="H12" s="42"/>
      <c r="I12" s="34"/>
      <c r="J12" s="34"/>
      <c r="K12" s="34"/>
      <c r="L12" s="34"/>
      <c r="M12" s="34"/>
      <c r="N12" s="35"/>
      <c r="O12" s="53" t="s">
        <v>53</v>
      </c>
      <c r="P12" s="35"/>
      <c r="Q12" s="34"/>
      <c r="R12" s="141" t="str">
        <f>VLOOKUP(U12,'пр.взв.'!B11:F26,2,FALSE)</f>
        <v>СУТЯГИН Александр Анатольевич</v>
      </c>
      <c r="S12" s="138" t="str">
        <f>VLOOKUP(U12,'пр.взв.'!B11:F26,3,FALSE)</f>
        <v>27.07.1958 кмс</v>
      </c>
      <c r="T12" s="138" t="str">
        <f>VLOOKUP(U12,'пр.взв.'!B11:F26,4,FALSE)</f>
        <v>ПФО, Р. Мордович</v>
      </c>
      <c r="U12" s="167">
        <v>4</v>
      </c>
    </row>
    <row r="13" spans="1:21" ht="12.75" customHeight="1" thickBot="1">
      <c r="A13" s="144"/>
      <c r="B13" s="142"/>
      <c r="C13" s="139"/>
      <c r="D13" s="139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2"/>
      <c r="S13" s="139"/>
      <c r="T13" s="139"/>
      <c r="U13" s="166"/>
    </row>
    <row r="14" spans="1:21" ht="12.75" customHeight="1" thickBot="1">
      <c r="A14" s="134">
        <v>7</v>
      </c>
      <c r="B14" s="154">
        <f>VLOOKUP('пр.хода'!A14,'пр.взв.'!B13:C28,2,FALSE)</f>
        <v>0</v>
      </c>
      <c r="C14" s="171">
        <f>VLOOKUP(A14,'пр.взв.'!B7:H22,3,FALSE)</f>
        <v>0</v>
      </c>
      <c r="D14" s="171">
        <f>VLOOKUP(A14,'пр.взв.'!B7:H22,4,FALSE)</f>
        <v>0</v>
      </c>
      <c r="E14" s="18"/>
      <c r="F14" s="34"/>
      <c r="G14" s="38"/>
      <c r="H14" s="30">
        <v>4</v>
      </c>
      <c r="I14" s="156" t="str">
        <f>VLOOKUP(H14,'пр.взв.'!B5:F27,2,FALSE)</f>
        <v>СУТЯГИН Александр Анатольевич</v>
      </c>
      <c r="J14" s="157"/>
      <c r="K14" s="157"/>
      <c r="L14" s="157"/>
      <c r="M14" s="158"/>
      <c r="N14" s="34"/>
      <c r="O14" s="34"/>
      <c r="P14" s="34"/>
      <c r="Q14" s="18"/>
      <c r="R14" s="154">
        <f>VLOOKUP(U14,'пр.взв.'!B13:F28,2,FALSE)</f>
        <v>0</v>
      </c>
      <c r="S14" s="171">
        <f>VLOOKUP(U14,'пр.взв.'!B13:F28,3,FALSE)</f>
        <v>0</v>
      </c>
      <c r="T14" s="171">
        <f>VLOOKUP(U14,'пр.взв.'!B13:F28,4,FALSE)</f>
        <v>0</v>
      </c>
      <c r="U14" s="165">
        <v>8</v>
      </c>
    </row>
    <row r="15" spans="1:21" ht="12.75" customHeight="1" thickBot="1">
      <c r="A15" s="135"/>
      <c r="B15" s="155"/>
      <c r="C15" s="172"/>
      <c r="D15" s="172"/>
      <c r="E15" s="34"/>
      <c r="F15" s="34"/>
      <c r="G15" s="38"/>
      <c r="H15" s="35"/>
      <c r="I15" s="159"/>
      <c r="J15" s="160"/>
      <c r="K15" s="160"/>
      <c r="L15" s="160"/>
      <c r="M15" s="161"/>
      <c r="N15" s="34"/>
      <c r="O15" s="34"/>
      <c r="P15" s="34"/>
      <c r="Q15" s="34"/>
      <c r="R15" s="155"/>
      <c r="S15" s="172"/>
      <c r="T15" s="172"/>
      <c r="U15" s="173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0" t="s">
        <v>3</v>
      </c>
    </row>
    <row r="18" spans="1:21" ht="12.75" customHeight="1">
      <c r="A18" s="169"/>
      <c r="G18" s="149" t="s">
        <v>17</v>
      </c>
      <c r="H18" s="149"/>
      <c r="I18" s="149"/>
      <c r="J18" s="149"/>
      <c r="K18" s="149"/>
      <c r="L18" s="149"/>
      <c r="M18" s="149"/>
      <c r="N18" s="149"/>
      <c r="O18" s="149"/>
      <c r="R18" s="17"/>
      <c r="S18" s="17"/>
      <c r="T18" s="17"/>
      <c r="U18" s="170"/>
    </row>
    <row r="19" spans="18:20" ht="12.75" customHeight="1">
      <c r="R19" s="17"/>
      <c r="S19" s="17"/>
      <c r="T19" s="17"/>
    </row>
    <row r="20" spans="2:18" ht="12.75" customHeight="1">
      <c r="B20" s="2"/>
      <c r="R20" s="17"/>
    </row>
    <row r="21" spans="1:21" ht="12.75" customHeight="1">
      <c r="A21" s="44">
        <v>0</v>
      </c>
      <c r="B21" s="148" t="e">
        <f>VLOOKUP(A21,'пр.взв.'!B7:F22,2,FALSE)</f>
        <v>#N/A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148" t="e">
        <f>VLOOKUP(U21,'пр.взв.'!B7:F22,2,FALSE)</f>
        <v>#N/A</v>
      </c>
      <c r="T21" s="148"/>
      <c r="U21" s="47">
        <v>0</v>
      </c>
    </row>
    <row r="22" spans="1:21" ht="12.75" customHeight="1">
      <c r="A22" s="44"/>
      <c r="B22" s="148"/>
      <c r="C22" s="54">
        <v>1</v>
      </c>
      <c r="D22" s="54"/>
      <c r="E22" s="55"/>
      <c r="F22" s="55"/>
      <c r="G22" s="55"/>
      <c r="H22" s="55"/>
      <c r="I22" s="55"/>
      <c r="J22" s="45"/>
      <c r="K22" s="45"/>
      <c r="L22" s="45"/>
      <c r="M22" s="55"/>
      <c r="N22" s="55"/>
      <c r="O22" s="55"/>
      <c r="P22" s="55"/>
      <c r="Q22" s="55"/>
      <c r="R22" s="61">
        <v>6</v>
      </c>
      <c r="S22" s="148"/>
      <c r="T22" s="148"/>
      <c r="U22" s="47"/>
    </row>
    <row r="23" spans="1:21" ht="12.75" customHeight="1">
      <c r="A23" s="44">
        <v>0</v>
      </c>
      <c r="B23" s="148" t="e">
        <f>VLOOKUP(A23,'пр.взв.'!B7:F22,2,FALSE)</f>
        <v>#N/A</v>
      </c>
      <c r="C23" s="58"/>
      <c r="D23" s="57"/>
      <c r="E23" s="55"/>
      <c r="F23" s="55"/>
      <c r="G23" s="55" t="s">
        <v>20</v>
      </c>
      <c r="H23" s="55"/>
      <c r="I23" s="55"/>
      <c r="J23" s="45"/>
      <c r="K23" s="45"/>
      <c r="L23" s="45"/>
      <c r="M23" s="55"/>
      <c r="N23" s="55" t="s">
        <v>20</v>
      </c>
      <c r="O23" s="55"/>
      <c r="P23" s="55"/>
      <c r="Q23" s="55"/>
      <c r="R23" s="62"/>
      <c r="S23" s="148" t="e">
        <f>VLOOKUP(U23,'пр.взв.'!B7:F22,2,FALSE)</f>
        <v>#N/A</v>
      </c>
      <c r="T23" s="148"/>
      <c r="U23" s="47">
        <v>0</v>
      </c>
    </row>
    <row r="24" spans="1:21" ht="13.5" thickBot="1">
      <c r="A24" s="44"/>
      <c r="B24" s="148"/>
      <c r="C24" s="58"/>
      <c r="D24" s="57"/>
      <c r="E24" s="55"/>
      <c r="F24" s="55"/>
      <c r="G24" s="55"/>
      <c r="H24" s="55"/>
      <c r="I24" s="55"/>
      <c r="J24" s="45"/>
      <c r="K24" s="45"/>
      <c r="L24" s="45"/>
      <c r="M24" s="55"/>
      <c r="N24" s="55"/>
      <c r="O24" s="55"/>
      <c r="P24" s="55"/>
      <c r="Q24" s="55"/>
      <c r="R24" s="56"/>
      <c r="S24" s="148"/>
      <c r="T24" s="148"/>
      <c r="U24" s="47"/>
    </row>
    <row r="25" spans="1:21" ht="12.75">
      <c r="A25" s="45"/>
      <c r="B25" s="45"/>
      <c r="C25" s="58"/>
      <c r="D25" s="57"/>
      <c r="E25" s="59">
        <v>2</v>
      </c>
      <c r="F25" s="181" t="str">
        <f>VLOOKUP(E25,'пр.взв.'!B7:D22,2,FALSE)</f>
        <v>САМОЙЛОВ Сергей Васильевич</v>
      </c>
      <c r="G25" s="181"/>
      <c r="H25" s="181"/>
      <c r="I25" s="182"/>
      <c r="J25" s="45"/>
      <c r="K25" s="45"/>
      <c r="L25" s="45"/>
      <c r="M25" s="180" t="str">
        <f>VLOOKUP(Q25,'пр.взв.'!B7:C22,2,FALSE)</f>
        <v>ЕФРЕМОВ Владимир Иванович</v>
      </c>
      <c r="N25" s="181"/>
      <c r="O25" s="181"/>
      <c r="P25" s="182"/>
      <c r="Q25" s="60">
        <v>3</v>
      </c>
      <c r="R25" s="56"/>
      <c r="S25" s="45"/>
      <c r="T25" s="45"/>
      <c r="U25" s="45"/>
    </row>
    <row r="26" spans="1:21" ht="13.5" thickBot="1">
      <c r="A26" s="49"/>
      <c r="B26" s="45"/>
      <c r="C26" s="58"/>
      <c r="D26" s="57"/>
      <c r="E26" s="63">
        <v>0.16666666666666666</v>
      </c>
      <c r="F26" s="183"/>
      <c r="G26" s="184"/>
      <c r="H26" s="184"/>
      <c r="I26" s="185"/>
      <c r="J26" s="50"/>
      <c r="K26" s="50"/>
      <c r="L26" s="50"/>
      <c r="M26" s="183"/>
      <c r="N26" s="184"/>
      <c r="O26" s="184"/>
      <c r="P26" s="185"/>
      <c r="Q26" s="64">
        <v>0.125</v>
      </c>
      <c r="R26" s="58"/>
      <c r="S26" s="45"/>
      <c r="T26" s="45"/>
      <c r="U26" s="45"/>
    </row>
    <row r="27" spans="1:21" ht="12.75">
      <c r="A27" s="51"/>
      <c r="B27" s="45">
        <v>2</v>
      </c>
      <c r="C27" s="186" t="str">
        <f>VLOOKUP(B27,'пр.взв.'!B7:F22,2,FALSE)</f>
        <v>САМОЙЛОВ Сергей Васильевич</v>
      </c>
      <c r="D27" s="187"/>
      <c r="E27" s="55"/>
      <c r="F27" s="20"/>
      <c r="G27" s="20"/>
      <c r="H27" s="20"/>
      <c r="I27" s="20"/>
      <c r="J27" s="50"/>
      <c r="K27" s="50"/>
      <c r="L27" s="50"/>
      <c r="M27" s="20"/>
      <c r="N27" s="20"/>
      <c r="O27" s="20"/>
      <c r="P27" s="20"/>
      <c r="Q27" s="55"/>
      <c r="R27" s="141" t="str">
        <f>VLOOKUP(S27,'пр.взв.'!B7:F22,2,FALSE)</f>
        <v>ЕФРЕМОВ Владимир Иванович</v>
      </c>
      <c r="S27" s="52">
        <v>3</v>
      </c>
      <c r="T27" s="45"/>
      <c r="U27" s="45"/>
    </row>
    <row r="28" spans="1:21" ht="13.5" thickBot="1">
      <c r="A28" s="48"/>
      <c r="B28" s="45"/>
      <c r="C28" s="188"/>
      <c r="D28" s="189"/>
      <c r="E28" s="55"/>
      <c r="F28" s="58"/>
      <c r="G28" s="58"/>
      <c r="H28" s="58"/>
      <c r="I28" s="58"/>
      <c r="J28" s="45"/>
      <c r="K28" s="45"/>
      <c r="L28" s="45"/>
      <c r="M28" s="55"/>
      <c r="N28" s="55"/>
      <c r="O28" s="55"/>
      <c r="P28" s="55"/>
      <c r="Q28" s="55"/>
      <c r="R28" s="137"/>
      <c r="S28" s="45"/>
      <c r="T28" s="45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2013-05-28T08:51:48Z</cp:lastPrinted>
  <dcterms:created xsi:type="dcterms:W3CDTF">1996-10-08T23:32:33Z</dcterms:created>
  <dcterms:modified xsi:type="dcterms:W3CDTF">2013-05-28T16:55:22Z</dcterms:modified>
  <cp:category/>
  <cp:version/>
  <cp:contentType/>
  <cp:contentStatus/>
</cp:coreProperties>
</file>