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<sst xmlns="http://schemas.openxmlformats.org/spreadsheetml/2006/main" count="207" uniqueCount="74">
  <si>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</si>
  <si>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</si>
  <si>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</si>
  <si>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</si>
  <si>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</si>
  <si>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</si>
  <si>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</si>
  <si>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</si>
  <si>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</si>
  <si>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</si>
  <si>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</si>
  <si>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</si>
  <si>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</si>
  <si>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</si>
  <si>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</si>
  <si>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</si>
  <si>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</si>
  <si>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</si>
  <si>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</si>
  <si>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</si>
  <si>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</si>
  <si>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</si>
  <si>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</si>
  <si>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</si>
  <si>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</si>
  <si>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</si>
  <si>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</si>
  <si>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</si>
  <si>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</si>
  <si>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</si>
  <si>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</si>
  <si>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</si>
  <si>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</si>
  <si>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</si>
  <si>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</si>
  <si>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</si>
  <si>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</si>
  <si>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</si>
  <si>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</si>
  <si>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</si>
  <si>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</si>
  <si>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</si>
  <si>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</si>
  <si>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</si>
  <si>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</si>
  <si>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</si>
  <si>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</si>
  <si>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</si>
  <si>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NAMAZAVA Volha</t>
  </si>
  <si>
    <t>1991 msik</t>
  </si>
  <si>
    <t>BLR</t>
  </si>
  <si>
    <t>NAZARENKO Olesya</t>
  </si>
  <si>
    <t>1976 ms</t>
  </si>
  <si>
    <t>RUS-M</t>
  </si>
  <si>
    <t>ZHUKAVETS Krystsina</t>
  </si>
  <si>
    <t>1993 ms</t>
  </si>
  <si>
    <t>RYZHOVA Olga</t>
  </si>
  <si>
    <t>1984 ms</t>
  </si>
  <si>
    <t>MOHNATKINA Marina</t>
  </si>
  <si>
    <t>1988 msic</t>
  </si>
  <si>
    <t>RUS</t>
  </si>
  <si>
    <t>ZAHARTZOVA Olga</t>
  </si>
  <si>
    <t>1988 ms</t>
  </si>
  <si>
    <t>COSTACHE Eugenia</t>
  </si>
  <si>
    <t>ROU</t>
  </si>
  <si>
    <t>CARAUS Valentina</t>
  </si>
  <si>
    <t>MDA</t>
  </si>
  <si>
    <t>BUDEANU Natalia</t>
  </si>
  <si>
    <t>BAILIYEVA Raisa</t>
  </si>
  <si>
    <t>1975 msic</t>
  </si>
  <si>
    <t>KAZ</t>
  </si>
  <si>
    <t>Weight category 68  кg.</t>
  </si>
  <si>
    <t>5-8</t>
  </si>
  <si>
    <t>9-10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</si>
</sst>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5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3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78" fillId="34" borderId="0" xfId="0" applyNumberFormat="1" applyFont="1" applyFill="1" applyBorder="1" applyAlignment="1">
      <alignment horizontal="center" vertical="center"/>
    </xf>
    <xf numFmtId="0" fontId="79" fillId="34" borderId="0" xfId="0" applyNumberFormat="1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/>
    </xf>
    <xf numFmtId="0" fontId="80" fillId="34" borderId="0" xfId="0" applyNumberFormat="1" applyFont="1" applyFill="1" applyBorder="1" applyAlignment="1">
      <alignment horizontal="center" vertical="center" wrapText="1"/>
    </xf>
    <xf numFmtId="49" fontId="80" fillId="34" borderId="0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1" fillId="0" borderId="46" xfId="43" applyFont="1" applyBorder="1" applyAlignment="1">
      <alignment horizontal="center" vertical="center" wrapText="1"/>
    </xf>
    <xf numFmtId="164" fontId="21" fillId="0" borderId="47" xfId="4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8" xfId="43" applyFont="1" applyBorder="1" applyAlignment="1">
      <alignment horizontal="center" vertical="center" wrapText="1"/>
    </xf>
    <xf numFmtId="49" fontId="21" fillId="0" borderId="49" xfId="43" applyNumberFormat="1" applyFont="1" applyBorder="1" applyAlignment="1">
      <alignment horizontal="center" vertical="center" wrapText="1"/>
    </xf>
    <xf numFmtId="0" fontId="21" fillId="0" borderId="50" xfId="43" applyNumberFormat="1" applyFont="1" applyBorder="1" applyAlignment="1">
      <alignment horizontal="center" vertical="center" wrapText="1"/>
    </xf>
    <xf numFmtId="164" fontId="22" fillId="35" borderId="23" xfId="43" applyFont="1" applyFill="1" applyBorder="1" applyAlignment="1">
      <alignment horizontal="center" vertical="center" wrapText="1"/>
    </xf>
    <xf numFmtId="164" fontId="22" fillId="35" borderId="48" xfId="43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4" fontId="22" fillId="36" borderId="52" xfId="43" applyFont="1" applyFill="1" applyBorder="1" applyAlignment="1">
      <alignment horizontal="center" vertical="center" wrapText="1"/>
    </xf>
    <xf numFmtId="164" fontId="22" fillId="36" borderId="48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81" fillId="0" borderId="52" xfId="42" applyFont="1" applyBorder="1" applyAlignment="1" applyProtection="1">
      <alignment horizontal="center" vertical="center" wrapText="1"/>
      <protection/>
    </xf>
    <xf numFmtId="0" fontId="81" fillId="0" borderId="48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52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1" fillId="0" borderId="52" xfId="42" applyFont="1" applyBorder="1" applyAlignment="1" applyProtection="1">
      <alignment horizontal="left" vertical="center" wrapText="1"/>
      <protection/>
    </xf>
    <xf numFmtId="0" fontId="81" fillId="0" borderId="4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0" fillId="34" borderId="19" xfId="0" applyFont="1" applyFill="1" applyBorder="1" applyAlignment="1">
      <alignment horizontal="center" vertical="center"/>
    </xf>
    <xf numFmtId="0" fontId="40" fillId="34" borderId="65" xfId="0" applyFont="1" applyFill="1" applyBorder="1" applyAlignment="1">
      <alignment horizontal="center" vertical="center"/>
    </xf>
    <xf numFmtId="0" fontId="40" fillId="34" borderId="66" xfId="0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34" borderId="0" xfId="42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15" fillId="37" borderId="71" xfId="42" applyFont="1" applyFill="1" applyBorder="1" applyAlignment="1" applyProtection="1">
      <alignment horizontal="center" vertical="center" wrapText="1"/>
      <protection/>
    </xf>
    <xf numFmtId="0" fontId="15" fillId="37" borderId="20" xfId="42" applyFont="1" applyFill="1" applyBorder="1" applyAlignment="1" applyProtection="1">
      <alignment horizontal="center" vertical="center" wrapText="1"/>
      <protection/>
    </xf>
    <xf numFmtId="0" fontId="15" fillId="37" borderId="72" xfId="42" applyFont="1" applyFill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1" fillId="0" borderId="73" xfId="0" applyFont="1" applyFill="1" applyBorder="1" applyAlignment="1">
      <alignment horizontal="left" vertical="center" wrapText="1"/>
    </xf>
    <xf numFmtId="0" fontId="81" fillId="0" borderId="5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/>
    </xf>
    <xf numFmtId="0" fontId="81" fillId="0" borderId="74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Border="1" applyAlignment="1">
      <alignment horizontal="center" vertical="center" wrapText="1"/>
    </xf>
    <xf numFmtId="0" fontId="8" fillId="37" borderId="6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8" fillId="33" borderId="49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72" xfId="42" applyNumberFormat="1" applyFont="1" applyBorder="1" applyAlignment="1" applyProtection="1">
      <alignment horizontal="center" vertical="center" wrapText="1"/>
      <protection/>
    </xf>
    <xf numFmtId="0" fontId="4" fillId="33" borderId="7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6" fillId="38" borderId="71" xfId="42" applyNumberFormat="1" applyFont="1" applyFill="1" applyBorder="1" applyAlignment="1" applyProtection="1">
      <alignment horizontal="center" vertical="center" wrapText="1"/>
      <protection/>
    </xf>
    <xf numFmtId="0" fontId="6" fillId="38" borderId="20" xfId="42" applyNumberFormat="1" applyFont="1" applyFill="1" applyBorder="1" applyAlignment="1" applyProtection="1">
      <alignment horizontal="center" vertical="center" wrapText="1"/>
      <protection/>
    </xf>
    <xf numFmtId="0" fontId="6" fillId="38" borderId="72" xfId="42" applyNumberFormat="1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2" fillId="0" borderId="74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37" fillId="35" borderId="49" xfId="0" applyFont="1" applyFill="1" applyBorder="1" applyAlignment="1">
      <alignment horizontal="center" vertical="center" wrapText="1"/>
    </xf>
    <xf numFmtId="0" fontId="37" fillId="35" borderId="64" xfId="0" applyFont="1" applyFill="1" applyBorder="1" applyAlignment="1">
      <alignment horizontal="center" vertical="center" wrapText="1"/>
    </xf>
    <xf numFmtId="0" fontId="83" fillId="36" borderId="64" xfId="0" applyFont="1" applyFill="1" applyBorder="1" applyAlignment="1">
      <alignment horizontal="center" vertical="center" wrapText="1"/>
    </xf>
    <xf numFmtId="0" fontId="83" fillId="36" borderId="50" xfId="0" applyFont="1" applyFill="1" applyBorder="1" applyAlignment="1">
      <alignment horizontal="center" vertical="center" wrapText="1"/>
    </xf>
    <xf numFmtId="0" fontId="37" fillId="36" borderId="64" xfId="0" applyFont="1" applyFill="1" applyBorder="1" applyAlignment="1">
      <alignment horizontal="center" vertical="center" wrapText="1"/>
    </xf>
    <xf numFmtId="0" fontId="37" fillId="36" borderId="50" xfId="0" applyFont="1" applyFill="1" applyBorder="1" applyAlignment="1">
      <alignment horizontal="center" vertical="center" wrapText="1"/>
    </xf>
    <xf numFmtId="0" fontId="80" fillId="34" borderId="0" xfId="0" applyNumberFormat="1" applyFont="1" applyFill="1" applyBorder="1" applyAlignment="1">
      <alignment horizontal="center" vertical="center" wrapText="1"/>
    </xf>
    <xf numFmtId="49" fontId="80" fillId="34" borderId="0" xfId="0" applyNumberFormat="1" applyFont="1" applyFill="1" applyBorder="1" applyAlignment="1">
      <alignment horizontal="center" vertical="center" wrapText="1"/>
    </xf>
    <xf numFmtId="0" fontId="8" fillId="39" borderId="64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7" t="s">
        <v>26</v>
      </c>
      <c r="C1" s="217"/>
      <c r="D1" s="217"/>
      <c r="E1" s="217"/>
      <c r="F1" s="217"/>
      <c r="G1" s="217"/>
      <c r="H1" s="217"/>
      <c r="I1" s="217"/>
      <c r="J1" s="80"/>
      <c r="K1" s="217" t="s">
        <v>26</v>
      </c>
      <c r="L1" s="217"/>
      <c r="M1" s="217"/>
      <c r="N1" s="217"/>
      <c r="O1" s="217"/>
      <c r="P1" s="217"/>
      <c r="Q1" s="217"/>
      <c r="R1" s="217"/>
    </row>
    <row r="2" spans="2:18" ht="15.75">
      <c r="B2" s="203" t="str">
        <f>'пр.взв.'!A4</f>
        <v>Weight category 68  кg.</v>
      </c>
      <c r="C2" s="204"/>
      <c r="D2" s="204"/>
      <c r="E2" s="204"/>
      <c r="F2" s="204"/>
      <c r="G2" s="204"/>
      <c r="H2" s="204"/>
      <c r="I2" s="204"/>
      <c r="J2" s="81"/>
      <c r="K2" s="203" t="str">
        <f>B2</f>
        <v>Weight category 68  кg.</v>
      </c>
      <c r="L2" s="204"/>
      <c r="M2" s="204"/>
      <c r="N2" s="204"/>
      <c r="O2" s="204"/>
      <c r="P2" s="204"/>
      <c r="Q2" s="204"/>
      <c r="R2" s="204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78" t="s">
        <v>30</v>
      </c>
      <c r="B4" s="180" t="s">
        <v>4</v>
      </c>
      <c r="C4" s="184" t="s">
        <v>5</v>
      </c>
      <c r="D4" s="184" t="s">
        <v>6</v>
      </c>
      <c r="E4" s="184" t="s">
        <v>13</v>
      </c>
      <c r="F4" s="187" t="s">
        <v>14</v>
      </c>
      <c r="G4" s="188" t="s">
        <v>16</v>
      </c>
      <c r="H4" s="190" t="s">
        <v>17</v>
      </c>
      <c r="I4" s="192" t="s">
        <v>15</v>
      </c>
      <c r="J4" s="178" t="s">
        <v>30</v>
      </c>
      <c r="K4" s="215" t="s">
        <v>4</v>
      </c>
      <c r="L4" s="184" t="s">
        <v>5</v>
      </c>
      <c r="M4" s="184" t="s">
        <v>6</v>
      </c>
      <c r="N4" s="184" t="s">
        <v>13</v>
      </c>
      <c r="O4" s="187" t="s">
        <v>14</v>
      </c>
      <c r="P4" s="188" t="s">
        <v>16</v>
      </c>
      <c r="Q4" s="190" t="s">
        <v>17</v>
      </c>
      <c r="R4" s="192" t="s">
        <v>15</v>
      </c>
    </row>
    <row r="5" spans="1:18" ht="13.5" customHeight="1" thickBot="1">
      <c r="A5" s="179"/>
      <c r="B5" s="181" t="s">
        <v>4</v>
      </c>
      <c r="C5" s="185" t="s">
        <v>5</v>
      </c>
      <c r="D5" s="185" t="s">
        <v>6</v>
      </c>
      <c r="E5" s="185" t="s">
        <v>13</v>
      </c>
      <c r="F5" s="185" t="s">
        <v>14</v>
      </c>
      <c r="G5" s="189"/>
      <c r="H5" s="191"/>
      <c r="I5" s="193" t="s">
        <v>15</v>
      </c>
      <c r="J5" s="179"/>
      <c r="K5" s="216" t="s">
        <v>4</v>
      </c>
      <c r="L5" s="185" t="s">
        <v>5</v>
      </c>
      <c r="M5" s="185" t="s">
        <v>6</v>
      </c>
      <c r="N5" s="185" t="s">
        <v>13</v>
      </c>
      <c r="O5" s="185" t="s">
        <v>14</v>
      </c>
      <c r="P5" s="189"/>
      <c r="Q5" s="191"/>
      <c r="R5" s="193" t="s">
        <v>15</v>
      </c>
    </row>
    <row r="6" spans="1:18" ht="12.75" customHeight="1">
      <c r="A6" s="194">
        <v>1</v>
      </c>
      <c r="B6" s="211">
        <v>1</v>
      </c>
      <c r="C6" s="163" t="str">
        <f>VLOOKUP(B6,'пр.взв.'!B7:E38,2,FALSE)</f>
        <v>ZHUKAVETS Krystsina</v>
      </c>
      <c r="D6" s="165" t="str">
        <f>VLOOKUP(B6,'пр.взв.'!B7:F38,3,FALSE)</f>
        <v>1993 ms</v>
      </c>
      <c r="E6" s="165" t="str">
        <f>VLOOKUP(B6,'пр.взв.'!B7:G38,4,FALSE)</f>
        <v>BLR</v>
      </c>
      <c r="F6" s="170"/>
      <c r="G6" s="173"/>
      <c r="H6" s="174"/>
      <c r="I6" s="172"/>
      <c r="J6" s="156">
        <v>5</v>
      </c>
      <c r="K6" s="211">
        <v>2</v>
      </c>
      <c r="L6" s="163" t="str">
        <f>VLOOKUP(K6,'пр.взв.'!B7:E38,2,FALSE)</f>
        <v>BUDEANU Natalia</v>
      </c>
      <c r="M6" s="165">
        <f>VLOOKUP(K6,'пр.взв.'!B7:F38,3,FALSE)</f>
        <v>1992</v>
      </c>
      <c r="N6" s="165" t="str">
        <f>VLOOKUP(K6,'пр.взв.'!B7:G38,4,FALSE)</f>
        <v>MDA</v>
      </c>
      <c r="O6" s="170"/>
      <c r="P6" s="173"/>
      <c r="Q6" s="174"/>
      <c r="R6" s="172"/>
    </row>
    <row r="7" spans="1:18" ht="12.75" customHeight="1">
      <c r="A7" s="195"/>
      <c r="B7" s="212"/>
      <c r="C7" s="164"/>
      <c r="D7" s="160"/>
      <c r="E7" s="160"/>
      <c r="F7" s="160"/>
      <c r="G7" s="160"/>
      <c r="H7" s="175"/>
      <c r="I7" s="176"/>
      <c r="J7" s="157"/>
      <c r="K7" s="212"/>
      <c r="L7" s="164"/>
      <c r="M7" s="160"/>
      <c r="N7" s="160"/>
      <c r="O7" s="160"/>
      <c r="P7" s="160"/>
      <c r="Q7" s="175"/>
      <c r="R7" s="176"/>
    </row>
    <row r="8" spans="1:18" ht="12.75" customHeight="1">
      <c r="A8" s="195"/>
      <c r="B8" s="212">
        <v>9</v>
      </c>
      <c r="C8" s="168" t="str">
        <f>VLOOKUP(B8,'пр.взв.'!B7:E38,2,FALSE)</f>
        <v>BAILIYEVA Raisa</v>
      </c>
      <c r="D8" s="159" t="str">
        <f>VLOOKUP(B8,'пр.взв.'!B7:F38,3,FALSE)</f>
        <v>1975 msic</v>
      </c>
      <c r="E8" s="159" t="str">
        <f>VLOOKUP(B8,'пр.взв.'!B7:G38,4,FALSE)</f>
        <v>KAZ</v>
      </c>
      <c r="F8" s="169"/>
      <c r="G8" s="169"/>
      <c r="H8" s="171"/>
      <c r="I8" s="171"/>
      <c r="J8" s="157"/>
      <c r="K8" s="212">
        <v>10</v>
      </c>
      <c r="L8" s="168" t="str">
        <f>VLOOKUP(K8,'пр.взв.'!B7:E38,2,FALSE)</f>
        <v>ZAHARTZOVA Olga</v>
      </c>
      <c r="M8" s="159" t="str">
        <f>VLOOKUP(K8,'пр.взв.'!B7:F38,3,FALSE)</f>
        <v>1988 ms</v>
      </c>
      <c r="N8" s="165" t="str">
        <f>VLOOKUP(K8,'пр.взв.'!B7:G40,4,FALSE)</f>
        <v>RUS</v>
      </c>
      <c r="O8" s="169"/>
      <c r="P8" s="169"/>
      <c r="Q8" s="171"/>
      <c r="R8" s="171"/>
    </row>
    <row r="9" spans="1:18" ht="13.5" customHeight="1" thickBot="1">
      <c r="A9" s="196"/>
      <c r="B9" s="213"/>
      <c r="C9" s="207"/>
      <c r="D9" s="206"/>
      <c r="E9" s="206"/>
      <c r="F9" s="205"/>
      <c r="G9" s="205"/>
      <c r="H9" s="208"/>
      <c r="I9" s="208"/>
      <c r="J9" s="177"/>
      <c r="K9" s="213"/>
      <c r="L9" s="207"/>
      <c r="M9" s="206"/>
      <c r="N9" s="160"/>
      <c r="O9" s="205"/>
      <c r="P9" s="205"/>
      <c r="Q9" s="208"/>
      <c r="R9" s="208"/>
    </row>
    <row r="10" spans="1:18" ht="12.75" customHeight="1">
      <c r="A10" s="194">
        <v>2</v>
      </c>
      <c r="B10" s="211">
        <v>5</v>
      </c>
      <c r="C10" s="214" t="str">
        <f>VLOOKUP(B10,'пр.взв.'!B7:E38,2,FALSE)</f>
        <v>MOHNATKINA Marina</v>
      </c>
      <c r="D10" s="201" t="str">
        <f>VLOOKUP(B10,'пр.взв.'!B7:F38,3,FALSE)</f>
        <v>1988 msic</v>
      </c>
      <c r="E10" s="201" t="str">
        <f>VLOOKUP(B10,'пр.взв.'!B7:G38,4,FALSE)</f>
        <v>RUS</v>
      </c>
      <c r="F10" s="197"/>
      <c r="G10" s="199"/>
      <c r="H10" s="200"/>
      <c r="I10" s="201"/>
      <c r="J10" s="156">
        <v>6</v>
      </c>
      <c r="K10" s="211">
        <v>6</v>
      </c>
      <c r="L10" s="214" t="str">
        <f>VLOOKUP(K10,'пр.взв.'!B7:E38,2,FALSE)</f>
        <v>RYZHOVA Olga</v>
      </c>
      <c r="M10" s="201" t="str">
        <f>VLOOKUP(K10,'пр.взв.'!B7:F38,3,FALSE)</f>
        <v>1984 ms</v>
      </c>
      <c r="N10" s="201" t="str">
        <f>VLOOKUP(K10,'пр.взв.'!B7:G42,4,FALSE)</f>
        <v>RUS-M</v>
      </c>
      <c r="O10" s="197"/>
      <c r="P10" s="199"/>
      <c r="Q10" s="200"/>
      <c r="R10" s="201"/>
    </row>
    <row r="11" spans="1:18" ht="12.75" customHeight="1">
      <c r="A11" s="195"/>
      <c r="B11" s="212"/>
      <c r="C11" s="164"/>
      <c r="D11" s="160"/>
      <c r="E11" s="160"/>
      <c r="F11" s="160"/>
      <c r="G11" s="160"/>
      <c r="H11" s="175"/>
      <c r="I11" s="176"/>
      <c r="J11" s="157"/>
      <c r="K11" s="212"/>
      <c r="L11" s="164"/>
      <c r="M11" s="160"/>
      <c r="N11" s="160"/>
      <c r="O11" s="160"/>
      <c r="P11" s="160"/>
      <c r="Q11" s="175"/>
      <c r="R11" s="176"/>
    </row>
    <row r="12" spans="1:18" ht="12.75" customHeight="1">
      <c r="A12" s="195"/>
      <c r="B12" s="212">
        <v>13</v>
      </c>
      <c r="C12" s="168" t="e">
        <f>VLOOKUP(B12,'пр.взв.'!B7:E38,2,FALSE)</f>
        <v>#N/A</v>
      </c>
      <c r="D12" s="159" t="e">
        <f>VLOOKUP(B12,'пр.взв.'!B7:F38,3,FALSE)</f>
        <v>#N/A</v>
      </c>
      <c r="E12" s="159" t="e">
        <f>VLOOKUP(B12,'пр.взв.'!B7:G38,4,FALSE)</f>
        <v>#N/A</v>
      </c>
      <c r="F12" s="169"/>
      <c r="G12" s="169"/>
      <c r="H12" s="171"/>
      <c r="I12" s="171"/>
      <c r="J12" s="157"/>
      <c r="K12" s="212">
        <v>14</v>
      </c>
      <c r="L12" s="168" t="e">
        <f>VLOOKUP(K12,'пр.взв.'!B7:E38,2,FALSE)</f>
        <v>#N/A</v>
      </c>
      <c r="M12" s="159" t="e">
        <f>VLOOKUP(K12,'пр.взв.'!B7:F38,3,FALSE)</f>
        <v>#N/A</v>
      </c>
      <c r="N12" s="159" t="e">
        <f>VLOOKUP(K12,'пр.взв.'!B7:G44,4,FALSE)</f>
        <v>#N/A</v>
      </c>
      <c r="O12" s="169"/>
      <c r="P12" s="169"/>
      <c r="Q12" s="171"/>
      <c r="R12" s="171"/>
    </row>
    <row r="13" spans="1:18" ht="12.75" customHeight="1" thickBot="1">
      <c r="A13" s="196"/>
      <c r="B13" s="213"/>
      <c r="C13" s="207"/>
      <c r="D13" s="206"/>
      <c r="E13" s="206"/>
      <c r="F13" s="205"/>
      <c r="G13" s="205"/>
      <c r="H13" s="208"/>
      <c r="I13" s="208"/>
      <c r="J13" s="177"/>
      <c r="K13" s="213"/>
      <c r="L13" s="207"/>
      <c r="M13" s="206"/>
      <c r="N13" s="206"/>
      <c r="O13" s="205"/>
      <c r="P13" s="205"/>
      <c r="Q13" s="208"/>
      <c r="R13" s="208"/>
    </row>
    <row r="14" spans="1:18" ht="12.75" customHeight="1">
      <c r="A14" s="194">
        <v>3</v>
      </c>
      <c r="B14" s="211">
        <v>3</v>
      </c>
      <c r="C14" s="163" t="str">
        <f>VLOOKUP(B14,'пр.взв.'!B7:E38,2,FALSE)</f>
        <v>CARAUS Valentina</v>
      </c>
      <c r="D14" s="165">
        <f>VLOOKUP(B14,'пр.взв.'!B7:F38,3,FALSE)</f>
        <v>1984</v>
      </c>
      <c r="E14" s="165" t="str">
        <f>VLOOKUP(B14,'пр.взв.'!B7:G38,4,FALSE)</f>
        <v>MDA</v>
      </c>
      <c r="F14" s="170"/>
      <c r="G14" s="173"/>
      <c r="H14" s="174"/>
      <c r="I14" s="172"/>
      <c r="J14" s="156">
        <v>7</v>
      </c>
      <c r="K14" s="211">
        <v>4</v>
      </c>
      <c r="L14" s="163" t="str">
        <f>VLOOKUP(K14,'пр.взв.'!B7:E38,2,FALSE)</f>
        <v>COSTACHE Eugenia</v>
      </c>
      <c r="M14" s="165">
        <f>VLOOKUP(K14,'пр.взв.'!B7:F38,3,FALSE)</f>
        <v>1983</v>
      </c>
      <c r="N14" s="201" t="str">
        <f>VLOOKUP(K14,'пр.взв.'!B7:G46,4,FALSE)</f>
        <v>ROU</v>
      </c>
      <c r="O14" s="170"/>
      <c r="P14" s="173"/>
      <c r="Q14" s="174"/>
      <c r="R14" s="172"/>
    </row>
    <row r="15" spans="1:18" ht="12.75" customHeight="1">
      <c r="A15" s="195"/>
      <c r="B15" s="212"/>
      <c r="C15" s="164"/>
      <c r="D15" s="160"/>
      <c r="E15" s="160"/>
      <c r="F15" s="160"/>
      <c r="G15" s="160"/>
      <c r="H15" s="175"/>
      <c r="I15" s="176"/>
      <c r="J15" s="157"/>
      <c r="K15" s="212"/>
      <c r="L15" s="164"/>
      <c r="M15" s="160"/>
      <c r="N15" s="160"/>
      <c r="O15" s="160"/>
      <c r="P15" s="160"/>
      <c r="Q15" s="175"/>
      <c r="R15" s="176"/>
    </row>
    <row r="16" spans="1:18" ht="12.75" customHeight="1">
      <c r="A16" s="195"/>
      <c r="B16" s="212">
        <v>11</v>
      </c>
      <c r="C16" s="168" t="e">
        <f>VLOOKUP(B16,'пр.взв.'!B15:E30,2,FALSE)</f>
        <v>#N/A</v>
      </c>
      <c r="D16" s="159" t="e">
        <f>VLOOKUP(B16,'пр.взв.'!B15:F30,3,FALSE)</f>
        <v>#N/A</v>
      </c>
      <c r="E16" s="159" t="e">
        <f>VLOOKUP(B16,'пр.взв.'!B15:G30,4,FALSE)</f>
        <v>#N/A</v>
      </c>
      <c r="F16" s="169"/>
      <c r="G16" s="169"/>
      <c r="H16" s="171"/>
      <c r="I16" s="171"/>
      <c r="J16" s="157"/>
      <c r="K16" s="212">
        <v>12</v>
      </c>
      <c r="L16" s="168" t="e">
        <f>VLOOKUP(K16,'пр.взв.'!B7:E38,2,FALSE)</f>
        <v>#N/A</v>
      </c>
      <c r="M16" s="159" t="e">
        <f>VLOOKUP(K16,'пр.взв.'!B7:F38,3,FALSE)</f>
        <v>#N/A</v>
      </c>
      <c r="N16" s="159" t="e">
        <f>VLOOKUP(K16,'пр.взв.'!B7:G48,4,FALSE)</f>
        <v>#N/A</v>
      </c>
      <c r="O16" s="169"/>
      <c r="P16" s="169"/>
      <c r="Q16" s="171"/>
      <c r="R16" s="171"/>
    </row>
    <row r="17" spans="1:18" ht="13.5" customHeight="1" thickBot="1">
      <c r="A17" s="196"/>
      <c r="B17" s="213"/>
      <c r="C17" s="207"/>
      <c r="D17" s="206"/>
      <c r="E17" s="206"/>
      <c r="F17" s="205"/>
      <c r="G17" s="205"/>
      <c r="H17" s="208"/>
      <c r="I17" s="208"/>
      <c r="J17" s="177"/>
      <c r="K17" s="213"/>
      <c r="L17" s="207"/>
      <c r="M17" s="206"/>
      <c r="N17" s="206"/>
      <c r="O17" s="205"/>
      <c r="P17" s="205"/>
      <c r="Q17" s="208"/>
      <c r="R17" s="208"/>
    </row>
    <row r="18" spans="1:18" ht="12.75" customHeight="1">
      <c r="A18" s="194">
        <v>4</v>
      </c>
      <c r="B18" s="211">
        <v>7</v>
      </c>
      <c r="C18" s="163" t="e">
        <f>VLOOKUP(B18,'пр.взв.'!B15:E30,2,FALSE)</f>
        <v>#N/A</v>
      </c>
      <c r="D18" s="165" t="e">
        <f>VLOOKUP(B18,'пр.взв.'!B15:F30,3,FALSE)</f>
        <v>#N/A</v>
      </c>
      <c r="E18" s="165" t="e">
        <f>VLOOKUP(B18,'пр.взв.'!B15:G30,4,FALSE)</f>
        <v>#N/A</v>
      </c>
      <c r="F18" s="160"/>
      <c r="G18" s="210"/>
      <c r="H18" s="175"/>
      <c r="I18" s="159"/>
      <c r="J18" s="156">
        <v>8</v>
      </c>
      <c r="K18" s="211">
        <v>8</v>
      </c>
      <c r="L18" s="163" t="str">
        <f>VLOOKUP(K18,'пр.взв.'!B7:E38,2,FALSE)</f>
        <v>NAMAZAVA Volha</v>
      </c>
      <c r="M18" s="165" t="str">
        <f>VLOOKUP(K18,'пр.взв.'!B7:F38,3,FALSE)</f>
        <v>1991 msik</v>
      </c>
      <c r="N18" s="201" t="str">
        <f>VLOOKUP(K18,'пр.взв.'!B7:G50,4,FALSE)</f>
        <v>BLR</v>
      </c>
      <c r="O18" s="160"/>
      <c r="P18" s="210"/>
      <c r="Q18" s="175"/>
      <c r="R18" s="159"/>
    </row>
    <row r="19" spans="1:18" ht="12.75" customHeight="1">
      <c r="A19" s="195"/>
      <c r="B19" s="212"/>
      <c r="C19" s="164"/>
      <c r="D19" s="160"/>
      <c r="E19" s="160"/>
      <c r="F19" s="160"/>
      <c r="G19" s="160"/>
      <c r="H19" s="175"/>
      <c r="I19" s="176"/>
      <c r="J19" s="157"/>
      <c r="K19" s="212"/>
      <c r="L19" s="164"/>
      <c r="M19" s="160"/>
      <c r="N19" s="160"/>
      <c r="O19" s="160"/>
      <c r="P19" s="160"/>
      <c r="Q19" s="175"/>
      <c r="R19" s="176"/>
    </row>
    <row r="20" spans="1:18" ht="12.75" customHeight="1">
      <c r="A20" s="195"/>
      <c r="B20" s="212">
        <v>15</v>
      </c>
      <c r="C20" s="168" t="e">
        <f>VLOOKUP(B20,'пр.взв.'!B7:E38,2,FALSE)</f>
        <v>#N/A</v>
      </c>
      <c r="D20" s="159" t="e">
        <f>VLOOKUP(B20,'пр.взв.'!B7:F38,3,FALSE)</f>
        <v>#N/A</v>
      </c>
      <c r="E20" s="159" t="e">
        <f>VLOOKUP(B20,'пр.взв.'!B7:G38,4,FALSE)</f>
        <v>#N/A</v>
      </c>
      <c r="F20" s="169"/>
      <c r="G20" s="169"/>
      <c r="H20" s="171"/>
      <c r="I20" s="171"/>
      <c r="J20" s="157"/>
      <c r="K20" s="212">
        <v>16</v>
      </c>
      <c r="L20" s="168" t="e">
        <f>VLOOKUP(K20,'пр.взв.'!B7:E38,2,FALSE)</f>
        <v>#N/A</v>
      </c>
      <c r="M20" s="159" t="e">
        <f>VLOOKUP(K20,'пр.взв.'!B7:F38,3,FALSE)</f>
        <v>#N/A</v>
      </c>
      <c r="N20" s="159" t="e">
        <f>VLOOKUP(K20,'пр.взв.'!B7:G52,4,FALSE)</f>
        <v>#N/A</v>
      </c>
      <c r="O20" s="169"/>
      <c r="P20" s="169"/>
      <c r="Q20" s="171"/>
      <c r="R20" s="171"/>
    </row>
    <row r="21" spans="1:18" ht="12.75" customHeight="1">
      <c r="A21" s="202"/>
      <c r="B21" s="212"/>
      <c r="C21" s="164"/>
      <c r="D21" s="160"/>
      <c r="E21" s="160"/>
      <c r="F21" s="170"/>
      <c r="G21" s="170"/>
      <c r="H21" s="172"/>
      <c r="I21" s="172"/>
      <c r="J21" s="158"/>
      <c r="K21" s="212"/>
      <c r="L21" s="164"/>
      <c r="M21" s="160"/>
      <c r="N21" s="160"/>
      <c r="O21" s="170"/>
      <c r="P21" s="170"/>
      <c r="Q21" s="172"/>
      <c r="R21" s="172"/>
    </row>
    <row r="22" spans="2:18" ht="22.5" customHeight="1">
      <c r="B22" s="203" t="str">
        <f>B2</f>
        <v>Weight category 68  кg.</v>
      </c>
      <c r="C22" s="204"/>
      <c r="D22" s="204"/>
      <c r="E22" s="204"/>
      <c r="F22" s="204"/>
      <c r="G22" s="204"/>
      <c r="H22" s="204"/>
      <c r="I22" s="204"/>
      <c r="K22" s="203" t="str">
        <f>B22</f>
        <v>Weight category 68  кg.</v>
      </c>
      <c r="L22" s="204"/>
      <c r="M22" s="204"/>
      <c r="N22" s="204"/>
      <c r="O22" s="204"/>
      <c r="P22" s="204"/>
      <c r="Q22" s="204"/>
      <c r="R22" s="204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78" t="s">
        <v>30</v>
      </c>
      <c r="B24" s="180" t="s">
        <v>4</v>
      </c>
      <c r="C24" s="184" t="s">
        <v>5</v>
      </c>
      <c r="D24" s="184" t="s">
        <v>6</v>
      </c>
      <c r="E24" s="184" t="s">
        <v>13</v>
      </c>
      <c r="F24" s="187" t="s">
        <v>14</v>
      </c>
      <c r="G24" s="188" t="s">
        <v>16</v>
      </c>
      <c r="H24" s="190" t="s">
        <v>17</v>
      </c>
      <c r="I24" s="192" t="s">
        <v>15</v>
      </c>
      <c r="J24" s="178" t="s">
        <v>30</v>
      </c>
      <c r="K24" s="180" t="s">
        <v>4</v>
      </c>
      <c r="L24" s="184" t="s">
        <v>5</v>
      </c>
      <c r="M24" s="184" t="s">
        <v>6</v>
      </c>
      <c r="N24" s="184" t="s">
        <v>13</v>
      </c>
      <c r="O24" s="187" t="s">
        <v>14</v>
      </c>
      <c r="P24" s="188" t="s">
        <v>16</v>
      </c>
      <c r="Q24" s="190" t="s">
        <v>17</v>
      </c>
      <c r="R24" s="192" t="s">
        <v>15</v>
      </c>
    </row>
    <row r="25" spans="1:18" ht="13.5" customHeight="1" thickBot="1">
      <c r="A25" s="179"/>
      <c r="B25" s="181" t="s">
        <v>4</v>
      </c>
      <c r="C25" s="185" t="s">
        <v>5</v>
      </c>
      <c r="D25" s="185" t="s">
        <v>6</v>
      </c>
      <c r="E25" s="185" t="s">
        <v>13</v>
      </c>
      <c r="F25" s="185" t="s">
        <v>14</v>
      </c>
      <c r="G25" s="189"/>
      <c r="H25" s="191"/>
      <c r="I25" s="193" t="s">
        <v>15</v>
      </c>
      <c r="J25" s="179"/>
      <c r="K25" s="181" t="s">
        <v>4</v>
      </c>
      <c r="L25" s="185" t="s">
        <v>5</v>
      </c>
      <c r="M25" s="185" t="s">
        <v>6</v>
      </c>
      <c r="N25" s="185" t="s">
        <v>13</v>
      </c>
      <c r="O25" s="185" t="s">
        <v>14</v>
      </c>
      <c r="P25" s="189"/>
      <c r="Q25" s="191"/>
      <c r="R25" s="193" t="s">
        <v>15</v>
      </c>
    </row>
    <row r="26" spans="1:18" ht="12.75" customHeight="1">
      <c r="A26" s="156">
        <v>9</v>
      </c>
      <c r="B26" s="161">
        <f>'пр.хода'!G6</f>
        <v>1</v>
      </c>
      <c r="C26" s="163" t="str">
        <f>VLOOKUP(B26,'пр.взв.'!B7:E38,2,FALSE)</f>
        <v>ZHUKAVETS Krystsina</v>
      </c>
      <c r="D26" s="165" t="str">
        <f>VLOOKUP(B26,'пр.взв.'!B7:F50,3,FALSE)</f>
        <v>1993 ms</v>
      </c>
      <c r="E26" s="165" t="str">
        <f>VLOOKUP(B26,'пр.взв.'!B7:G50,4,FALSE)</f>
        <v>BLR</v>
      </c>
      <c r="F26" s="170"/>
      <c r="G26" s="173"/>
      <c r="H26" s="174"/>
      <c r="I26" s="172"/>
      <c r="J26" s="156">
        <v>11</v>
      </c>
      <c r="K26" s="161">
        <f>'пр.хода'!G24</f>
        <v>10</v>
      </c>
      <c r="L26" s="163" t="str">
        <f>VLOOKUP(K26,'пр.взв.'!B7:E50,2,FALSE)</f>
        <v>ZAHARTZOVA Olga</v>
      </c>
      <c r="M26" s="165" t="str">
        <f>VLOOKUP(K26,'пр.взв.'!B7:F50,3,FALSE)</f>
        <v>1988 ms</v>
      </c>
      <c r="N26" s="201" t="str">
        <f>VLOOKUP(K26,'пр.взв.'!B7:G58,4,FALSE)</f>
        <v>RUS</v>
      </c>
      <c r="O26" s="170"/>
      <c r="P26" s="173"/>
      <c r="Q26" s="174"/>
      <c r="R26" s="172"/>
    </row>
    <row r="27" spans="1:18" ht="12.75" customHeight="1">
      <c r="A27" s="157"/>
      <c r="B27" s="162"/>
      <c r="C27" s="164"/>
      <c r="D27" s="160"/>
      <c r="E27" s="160"/>
      <c r="F27" s="160"/>
      <c r="G27" s="160"/>
      <c r="H27" s="175"/>
      <c r="I27" s="176"/>
      <c r="J27" s="157"/>
      <c r="K27" s="162"/>
      <c r="L27" s="164"/>
      <c r="M27" s="160"/>
      <c r="N27" s="160"/>
      <c r="O27" s="160"/>
      <c r="P27" s="160"/>
      <c r="Q27" s="175"/>
      <c r="R27" s="176"/>
    </row>
    <row r="28" spans="1:18" ht="12.75" customHeight="1">
      <c r="A28" s="157"/>
      <c r="B28" s="166">
        <f>'пр.хода'!G10</f>
        <v>5</v>
      </c>
      <c r="C28" s="168" t="str">
        <f>VLOOKUP(B28,'пр.взв.'!B7:E38,2,FALSE)</f>
        <v>MOHNATKINA Marina</v>
      </c>
      <c r="D28" s="159" t="str">
        <f>VLOOKUP(B28,'пр.взв.'!B7:F42,3,FALSE)</f>
        <v>1988 msic</v>
      </c>
      <c r="E28" s="159" t="str">
        <f>VLOOKUP(B28,'пр.взв.'!B7:G42,4,FALSE)</f>
        <v>RUS</v>
      </c>
      <c r="F28" s="169"/>
      <c r="G28" s="169"/>
      <c r="H28" s="171"/>
      <c r="I28" s="171"/>
      <c r="J28" s="157"/>
      <c r="K28" s="166">
        <f>'пр.хода'!G28</f>
        <v>6</v>
      </c>
      <c r="L28" s="168" t="str">
        <f>VLOOKUP(K28,'пр.взв.'!B7:E50,2,FALSE)</f>
        <v>RYZHOVA Olga</v>
      </c>
      <c r="M28" s="159" t="str">
        <f>VLOOKUP(K28,'пр.взв.'!B7:F50,3,FALSE)</f>
        <v>1984 ms</v>
      </c>
      <c r="N28" s="159" t="str">
        <f>VLOOKUP(K28,'пр.взв.'!B7:G60,4,FALSE)</f>
        <v>RUS-M</v>
      </c>
      <c r="O28" s="169"/>
      <c r="P28" s="169"/>
      <c r="Q28" s="171"/>
      <c r="R28" s="171"/>
    </row>
    <row r="29" spans="1:18" ht="13.5" customHeight="1" thickBot="1">
      <c r="A29" s="177"/>
      <c r="B29" s="209"/>
      <c r="C29" s="207"/>
      <c r="D29" s="206"/>
      <c r="E29" s="206"/>
      <c r="F29" s="205"/>
      <c r="G29" s="205"/>
      <c r="H29" s="208"/>
      <c r="I29" s="208"/>
      <c r="J29" s="177"/>
      <c r="K29" s="209"/>
      <c r="L29" s="207"/>
      <c r="M29" s="206"/>
      <c r="N29" s="206"/>
      <c r="O29" s="205"/>
      <c r="P29" s="205"/>
      <c r="Q29" s="208"/>
      <c r="R29" s="208"/>
    </row>
    <row r="30" spans="1:18" ht="12.75" customHeight="1">
      <c r="A30" s="156">
        <v>10</v>
      </c>
      <c r="B30" s="182">
        <f>'пр.хода'!G14</f>
        <v>3</v>
      </c>
      <c r="C30" s="163" t="str">
        <f>VLOOKUP(B30,'пр.взв.'!B7:E38,2,FALSE)</f>
        <v>CARAUS Valentina</v>
      </c>
      <c r="D30" s="165">
        <f>VLOOKUP(B30,'пр.взв.'!B7:F42,3,FALSE)</f>
        <v>1984</v>
      </c>
      <c r="E30" s="165" t="str">
        <f>VLOOKUP(B30,'пр.взв.'!B7:G42,4,FALSE)</f>
        <v>MDA</v>
      </c>
      <c r="F30" s="197"/>
      <c r="G30" s="199"/>
      <c r="H30" s="200"/>
      <c r="I30" s="201"/>
      <c r="J30" s="156">
        <v>12</v>
      </c>
      <c r="K30" s="182">
        <f>'пр.хода'!G32</f>
        <v>4</v>
      </c>
      <c r="L30" s="163" t="str">
        <f>VLOOKUP(K30,'пр.взв.'!B7:E50,2,FALSE)</f>
        <v>COSTACHE Eugenia</v>
      </c>
      <c r="M30" s="165">
        <f>VLOOKUP(K30,'пр.взв.'!B7:F50,3,FALSE)</f>
        <v>1983</v>
      </c>
      <c r="N30" s="201" t="str">
        <f>VLOOKUP(K30,'пр.взв.'!B7:G62,4,FALSE)</f>
        <v>ROU</v>
      </c>
      <c r="O30" s="197"/>
      <c r="P30" s="199"/>
      <c r="Q30" s="200"/>
      <c r="R30" s="201"/>
    </row>
    <row r="31" spans="1:18" ht="12.75" customHeight="1">
      <c r="A31" s="157"/>
      <c r="B31" s="198"/>
      <c r="C31" s="164"/>
      <c r="D31" s="160"/>
      <c r="E31" s="160"/>
      <c r="F31" s="160"/>
      <c r="G31" s="160"/>
      <c r="H31" s="175"/>
      <c r="I31" s="176"/>
      <c r="J31" s="157"/>
      <c r="K31" s="198"/>
      <c r="L31" s="164"/>
      <c r="M31" s="160"/>
      <c r="N31" s="160"/>
      <c r="O31" s="160"/>
      <c r="P31" s="160"/>
      <c r="Q31" s="175"/>
      <c r="R31" s="176"/>
    </row>
    <row r="32" spans="1:18" ht="12.75" customHeight="1">
      <c r="A32" s="157"/>
      <c r="B32" s="166">
        <f>'пр.хода'!G18</f>
        <v>7</v>
      </c>
      <c r="C32" s="168" t="str">
        <f>VLOOKUP(B32,'пр.взв.'!B7:E38,2,FALSE)</f>
        <v>NAZARENKO Olesya</v>
      </c>
      <c r="D32" s="159" t="str">
        <f>VLOOKUP(B32,'пр.взв.'!B7:F50,3,FALSE)</f>
        <v>1976 ms</v>
      </c>
      <c r="E32" s="159" t="str">
        <f>VLOOKUP(B32,'пр.взв.'!B7:G50,4,FALSE)</f>
        <v>RUS-M</v>
      </c>
      <c r="F32" s="169"/>
      <c r="G32" s="169"/>
      <c r="H32" s="171"/>
      <c r="I32" s="171"/>
      <c r="J32" s="157"/>
      <c r="K32" s="166">
        <f>'пр.хода'!G36</f>
        <v>8</v>
      </c>
      <c r="L32" s="168" t="str">
        <f>VLOOKUP(K32,'пр.взв.'!B7:E50,2,FALSE)</f>
        <v>NAMAZAVA Volha</v>
      </c>
      <c r="M32" s="159" t="str">
        <f>VLOOKUP(K32,'пр.взв.'!B7:F50,3,FALSE)</f>
        <v>1991 msik</v>
      </c>
      <c r="N32" s="159" t="str">
        <f>VLOOKUP(K32,'пр.взв.'!B7:G64,4,FALSE)</f>
        <v>BLR</v>
      </c>
      <c r="O32" s="169"/>
      <c r="P32" s="169"/>
      <c r="Q32" s="171"/>
      <c r="R32" s="171"/>
    </row>
    <row r="33" spans="1:18" ht="12.75" customHeight="1">
      <c r="A33" s="158"/>
      <c r="B33" s="167"/>
      <c r="C33" s="164"/>
      <c r="D33" s="160"/>
      <c r="E33" s="160"/>
      <c r="F33" s="170"/>
      <c r="G33" s="170"/>
      <c r="H33" s="172"/>
      <c r="I33" s="172"/>
      <c r="J33" s="158"/>
      <c r="K33" s="167"/>
      <c r="L33" s="164"/>
      <c r="M33" s="160"/>
      <c r="N33" s="160"/>
      <c r="O33" s="170"/>
      <c r="P33" s="170"/>
      <c r="Q33" s="172"/>
      <c r="R33" s="172"/>
    </row>
    <row r="34" spans="2:18" ht="27.75" customHeight="1">
      <c r="B34" s="203" t="str">
        <f>B22</f>
        <v>Weight category 68  кg.</v>
      </c>
      <c r="C34" s="204"/>
      <c r="D34" s="204"/>
      <c r="E34" s="204"/>
      <c r="F34" s="204"/>
      <c r="G34" s="204"/>
      <c r="H34" s="204"/>
      <c r="I34" s="204"/>
      <c r="K34" s="203" t="str">
        <f>K22</f>
        <v>Weight category 68  кg.</v>
      </c>
      <c r="L34" s="204"/>
      <c r="M34" s="204"/>
      <c r="N34" s="204"/>
      <c r="O34" s="204"/>
      <c r="P34" s="204"/>
      <c r="Q34" s="204"/>
      <c r="R34" s="204"/>
    </row>
    <row r="35" spans="3:18" ht="15">
      <c r="C35" s="186" t="s">
        <v>31</v>
      </c>
      <c r="D35" s="186"/>
      <c r="E35" s="186"/>
      <c r="F35" s="186"/>
      <c r="G35" s="186"/>
      <c r="H35" s="186"/>
      <c r="I35" s="186"/>
      <c r="L35" s="186" t="s">
        <v>31</v>
      </c>
      <c r="M35" s="186"/>
      <c r="N35" s="186"/>
      <c r="O35" s="186"/>
      <c r="P35" s="186"/>
      <c r="Q35" s="186"/>
      <c r="R35" s="186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78" t="s">
        <v>30</v>
      </c>
      <c r="B37" s="182" t="s">
        <v>4</v>
      </c>
      <c r="C37" s="184" t="s">
        <v>5</v>
      </c>
      <c r="D37" s="184" t="s">
        <v>6</v>
      </c>
      <c r="E37" s="184" t="s">
        <v>13</v>
      </c>
      <c r="F37" s="187" t="s">
        <v>14</v>
      </c>
      <c r="G37" s="188" t="s">
        <v>16</v>
      </c>
      <c r="H37" s="190" t="s">
        <v>17</v>
      </c>
      <c r="I37" s="192" t="s">
        <v>15</v>
      </c>
      <c r="J37" s="178" t="s">
        <v>30</v>
      </c>
      <c r="K37" s="182" t="s">
        <v>4</v>
      </c>
      <c r="L37" s="184" t="s">
        <v>5</v>
      </c>
      <c r="M37" s="184" t="s">
        <v>6</v>
      </c>
      <c r="N37" s="184" t="s">
        <v>13</v>
      </c>
      <c r="O37" s="187" t="s">
        <v>14</v>
      </c>
      <c r="P37" s="188" t="s">
        <v>16</v>
      </c>
      <c r="Q37" s="190" t="s">
        <v>17</v>
      </c>
      <c r="R37" s="192" t="s">
        <v>15</v>
      </c>
    </row>
    <row r="38" spans="1:18" ht="13.5" customHeight="1" thickBot="1">
      <c r="A38" s="179"/>
      <c r="B38" s="183" t="s">
        <v>4</v>
      </c>
      <c r="C38" s="185" t="s">
        <v>5</v>
      </c>
      <c r="D38" s="185" t="s">
        <v>6</v>
      </c>
      <c r="E38" s="185" t="s">
        <v>13</v>
      </c>
      <c r="F38" s="185" t="s">
        <v>14</v>
      </c>
      <c r="G38" s="189"/>
      <c r="H38" s="191"/>
      <c r="I38" s="193" t="s">
        <v>15</v>
      </c>
      <c r="J38" s="179"/>
      <c r="K38" s="183" t="s">
        <v>4</v>
      </c>
      <c r="L38" s="185" t="s">
        <v>5</v>
      </c>
      <c r="M38" s="185" t="s">
        <v>6</v>
      </c>
      <c r="N38" s="185" t="s">
        <v>13</v>
      </c>
      <c r="O38" s="185" t="s">
        <v>14</v>
      </c>
      <c r="P38" s="189"/>
      <c r="Q38" s="191"/>
      <c r="R38" s="193" t="s">
        <v>15</v>
      </c>
    </row>
    <row r="39" spans="1:18" ht="12.75" customHeight="1">
      <c r="A39" s="156">
        <v>1</v>
      </c>
      <c r="B39" s="161">
        <f>'пр.хода'!I8</f>
        <v>5</v>
      </c>
      <c r="C39" s="163" t="str">
        <f>VLOOKUP(B39,'пр.взв.'!B7:E38,2,FALSE)</f>
        <v>MOHNATKINA Marina</v>
      </c>
      <c r="D39" s="165" t="str">
        <f>VLOOKUP(B39,'пр.взв.'!B7:F51,3,FALSE)</f>
        <v>1988 msic</v>
      </c>
      <c r="E39" s="165" t="str">
        <f>VLOOKUP(B39,'пр.взв.'!B7:G51,4,FALSE)</f>
        <v>RUS</v>
      </c>
      <c r="F39" s="170"/>
      <c r="G39" s="173"/>
      <c r="H39" s="174"/>
      <c r="I39" s="172"/>
      <c r="J39" s="156">
        <v>2</v>
      </c>
      <c r="K39" s="161">
        <f>'пр.хода'!I26</f>
        <v>6</v>
      </c>
      <c r="L39" s="163" t="str">
        <f>VLOOKUP(K39,'пр.взв.'!B7:E38,2,FALSE)</f>
        <v>RYZHOVA Olga</v>
      </c>
      <c r="M39" s="165" t="str">
        <f>VLOOKUP(K39,'пр.взв.'!B7:F59,3,FALSE)</f>
        <v>1984 ms</v>
      </c>
      <c r="N39" s="201" t="str">
        <f>VLOOKUP(K39,'пр.взв.'!B7:G71,4,FALSE)</f>
        <v>RUS-M</v>
      </c>
      <c r="O39" s="170"/>
      <c r="P39" s="173"/>
      <c r="Q39" s="174"/>
      <c r="R39" s="172"/>
    </row>
    <row r="40" spans="1:18" ht="12.75" customHeight="1">
      <c r="A40" s="157"/>
      <c r="B40" s="162"/>
      <c r="C40" s="164"/>
      <c r="D40" s="160"/>
      <c r="E40" s="160"/>
      <c r="F40" s="160"/>
      <c r="G40" s="160"/>
      <c r="H40" s="175"/>
      <c r="I40" s="176"/>
      <c r="J40" s="157"/>
      <c r="K40" s="162"/>
      <c r="L40" s="164"/>
      <c r="M40" s="160"/>
      <c r="N40" s="160"/>
      <c r="O40" s="160"/>
      <c r="P40" s="160"/>
      <c r="Q40" s="175"/>
      <c r="R40" s="176"/>
    </row>
    <row r="41" spans="1:18" ht="12.75" customHeight="1">
      <c r="A41" s="157"/>
      <c r="B41" s="166">
        <f>'пр.хода'!I16</f>
        <v>7</v>
      </c>
      <c r="C41" s="168" t="str">
        <f>VLOOKUP(B41,'пр.взв.'!B7:E38,2,FALSE)</f>
        <v>NAZARENKO Olesya</v>
      </c>
      <c r="D41" s="159" t="str">
        <f>VLOOKUP(B41,'пр.взв.'!B7:F59,3,FALSE)</f>
        <v>1976 ms</v>
      </c>
      <c r="E41" s="159" t="str">
        <f>VLOOKUP(B41,'пр.взв.'!B7:G59,4,FALSE)</f>
        <v>RUS-M</v>
      </c>
      <c r="F41" s="169"/>
      <c r="G41" s="169"/>
      <c r="H41" s="171"/>
      <c r="I41" s="171"/>
      <c r="J41" s="157"/>
      <c r="K41" s="166">
        <f>'пр.хода'!I34</f>
        <v>8</v>
      </c>
      <c r="L41" s="168" t="str">
        <f>VLOOKUP(K41,'пр.взв.'!B7:E38,2,FALSE)</f>
        <v>NAMAZAVA Volha</v>
      </c>
      <c r="M41" s="159" t="str">
        <f>VLOOKUP(K41,'пр.взв.'!B7:F59,3,FALSE)</f>
        <v>1991 msik</v>
      </c>
      <c r="N41" s="159" t="str">
        <f>VLOOKUP(K41,'пр.взв.'!B7:G73,4,FALSE)</f>
        <v>BLR</v>
      </c>
      <c r="O41" s="169"/>
      <c r="P41" s="169"/>
      <c r="Q41" s="171"/>
      <c r="R41" s="171"/>
    </row>
    <row r="42" spans="1:18" ht="12.75" customHeight="1">
      <c r="A42" s="158"/>
      <c r="B42" s="167"/>
      <c r="C42" s="164"/>
      <c r="D42" s="160"/>
      <c r="E42" s="160"/>
      <c r="F42" s="170"/>
      <c r="G42" s="170"/>
      <c r="H42" s="172"/>
      <c r="I42" s="172"/>
      <c r="J42" s="158"/>
      <c r="K42" s="167"/>
      <c r="L42" s="164"/>
      <c r="M42" s="160"/>
      <c r="N42" s="160"/>
      <c r="O42" s="170"/>
      <c r="P42" s="170"/>
      <c r="Q42" s="172"/>
      <c r="R42" s="172"/>
    </row>
  </sheetData>
  <sheetProtection/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2" sqref="A1:K2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2" t="s">
        <v>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4.75" customHeight="1">
      <c r="A2" s="222" t="str">
        <f>HYPERLINK('[1]реквизиты'!$A$2)</f>
        <v>World Cup stage “Memorial A. Kharlampiev” (M&amp;W, M combat sambo)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27.75" customHeight="1">
      <c r="A3" s="224" t="str">
        <f>'пр.взв.'!A4</f>
        <v>Weight category 68  кg.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27.75" customHeight="1" hidden="1" thickBot="1">
      <c r="A4" s="226" t="s">
        <v>37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60" t="s">
        <v>13</v>
      </c>
      <c r="G5" s="65" t="s">
        <v>38</v>
      </c>
      <c r="H5" s="65" t="s">
        <v>16</v>
      </c>
      <c r="I5" s="65" t="s">
        <v>17</v>
      </c>
      <c r="J5" s="63" t="s">
        <v>39</v>
      </c>
      <c r="K5" s="65" t="s">
        <v>18</v>
      </c>
    </row>
    <row r="6" spans="1:11" ht="19.5" customHeight="1" hidden="1">
      <c r="A6" s="235"/>
      <c r="B6" s="229">
        <f>'пр.хода'!$E$44</f>
        <v>0</v>
      </c>
      <c r="C6" s="231" t="s">
        <v>19</v>
      </c>
      <c r="D6" s="233" t="e">
        <f>VLOOKUP(B6,'пр.взв.'!C7:E38,2,FALSE)</f>
        <v>#N/A</v>
      </c>
      <c r="E6" s="220" t="e">
        <f>VLOOKUP(B6,'пр.взв.'!B7:E38,3,FALSE)</f>
        <v>#N/A</v>
      </c>
      <c r="F6" s="178" t="e">
        <f>VLOOKUP(B6,'пр.взв.'!B7:E38,4,FALSE)</f>
        <v>#N/A</v>
      </c>
      <c r="G6" s="218"/>
      <c r="H6" s="227"/>
      <c r="I6" s="218"/>
      <c r="J6" s="227"/>
      <c r="K6" s="66" t="s">
        <v>20</v>
      </c>
    </row>
    <row r="7" spans="1:11" ht="19.5" customHeight="1" hidden="1" thickBot="1">
      <c r="A7" s="236"/>
      <c r="B7" s="230"/>
      <c r="C7" s="232"/>
      <c r="D7" s="234"/>
      <c r="E7" s="221"/>
      <c r="F7" s="179"/>
      <c r="G7" s="219"/>
      <c r="H7" s="228"/>
      <c r="I7" s="219"/>
      <c r="J7" s="228"/>
      <c r="K7" s="67" t="s">
        <v>21</v>
      </c>
    </row>
    <row r="8" spans="1:11" ht="19.5" customHeight="1" hidden="1">
      <c r="A8" s="236"/>
      <c r="B8" s="229">
        <f>'пр.хода'!$E$48</f>
        <v>0</v>
      </c>
      <c r="C8" s="238" t="s">
        <v>22</v>
      </c>
      <c r="D8" s="240" t="e">
        <f>VLOOKUP(B8,'пр.взв.'!B7:E38,2,FALSE)</f>
        <v>#N/A</v>
      </c>
      <c r="E8" s="220" t="e">
        <f>VLOOKUP(B8,'пр.взв.'!B7:E38,3,FALSE)</f>
        <v>#N/A</v>
      </c>
      <c r="F8" s="220" t="e">
        <f>VLOOKUP(B8,'пр.взв.'!B7:F38,4,FALSE)</f>
        <v>#N/A</v>
      </c>
      <c r="G8" s="242"/>
      <c r="H8" s="227"/>
      <c r="I8" s="218"/>
      <c r="J8" s="227"/>
      <c r="K8" s="67" t="s">
        <v>23</v>
      </c>
    </row>
    <row r="9" spans="1:11" ht="19.5" customHeight="1" hidden="1" thickBot="1">
      <c r="A9" s="237"/>
      <c r="B9" s="230"/>
      <c r="C9" s="239"/>
      <c r="D9" s="241"/>
      <c r="E9" s="221"/>
      <c r="F9" s="221"/>
      <c r="G9" s="219"/>
      <c r="H9" s="228"/>
      <c r="I9" s="219"/>
      <c r="J9" s="228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44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60" t="s">
        <v>13</v>
      </c>
      <c r="G13" s="65" t="s">
        <v>38</v>
      </c>
      <c r="H13" s="65" t="s">
        <v>16</v>
      </c>
      <c r="I13" s="65" t="s">
        <v>17</v>
      </c>
      <c r="J13" s="63" t="s">
        <v>39</v>
      </c>
      <c r="K13" s="65" t="s">
        <v>18</v>
      </c>
    </row>
    <row r="14" spans="1:11" ht="19.5" customHeight="1">
      <c r="A14" s="235"/>
      <c r="B14" s="229">
        <f>'пр.хода'!$K$12</f>
        <v>5</v>
      </c>
      <c r="C14" s="231" t="s">
        <v>19</v>
      </c>
      <c r="D14" s="233" t="str">
        <f>VLOOKUP(B14,'пр.взв.'!B7:E38,2,FALSE)</f>
        <v>MOHNATKINA Marina</v>
      </c>
      <c r="E14" s="220" t="str">
        <f>VLOOKUP(B14,'пр.взв.'!B7:E38,3,FALSE)</f>
        <v>1988 msic</v>
      </c>
      <c r="F14" s="178" t="str">
        <f>VLOOKUP(B14,'пр.взв.'!B7:E38,4,FALSE)</f>
        <v>RUS</v>
      </c>
      <c r="G14" s="218"/>
      <c r="H14" s="227"/>
      <c r="I14" s="218"/>
      <c r="J14" s="227"/>
      <c r="K14" s="66" t="s">
        <v>20</v>
      </c>
    </row>
    <row r="15" spans="1:11" ht="19.5" customHeight="1" thickBot="1">
      <c r="A15" s="236"/>
      <c r="B15" s="230"/>
      <c r="C15" s="232"/>
      <c r="D15" s="234"/>
      <c r="E15" s="221"/>
      <c r="F15" s="179"/>
      <c r="G15" s="219"/>
      <c r="H15" s="228"/>
      <c r="I15" s="219"/>
      <c r="J15" s="228"/>
      <c r="K15" s="67" t="s">
        <v>21</v>
      </c>
    </row>
    <row r="16" spans="1:11" ht="19.5" customHeight="1">
      <c r="A16" s="236"/>
      <c r="B16" s="229">
        <f>'пр.хода'!$K$30</f>
        <v>8</v>
      </c>
      <c r="C16" s="238" t="s">
        <v>22</v>
      </c>
      <c r="D16" s="233" t="str">
        <f>VLOOKUP(B16,'пр.взв.'!B7:E38,2,FALSE)</f>
        <v>NAMAZAVA Volha</v>
      </c>
      <c r="E16" s="178" t="str">
        <f>VLOOKUP(B16,'пр.взв.'!B7:E38,3,FALSE)</f>
        <v>1991 msik</v>
      </c>
      <c r="F16" s="220" t="str">
        <f>VLOOKUP(B16,'пр.взв.'!B7:E38,4,FALSE)</f>
        <v>BLR</v>
      </c>
      <c r="G16" s="242"/>
      <c r="H16" s="227"/>
      <c r="I16" s="218"/>
      <c r="J16" s="227"/>
      <c r="K16" s="67" t="s">
        <v>23</v>
      </c>
    </row>
    <row r="17" spans="1:11" ht="19.5" customHeight="1" thickBot="1">
      <c r="A17" s="237"/>
      <c r="B17" s="230"/>
      <c r="C17" s="239"/>
      <c r="D17" s="234"/>
      <c r="E17" s="179"/>
      <c r="F17" s="221"/>
      <c r="G17" s="219"/>
      <c r="H17" s="228"/>
      <c r="I17" s="219"/>
      <c r="J17" s="228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7"/>
      <c r="H19" s="243" t="str">
        <f>'[1]реквизиты'!$G$8</f>
        <v>Y. Shoya</v>
      </c>
      <c r="I19" s="243"/>
      <c r="J19" s="243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43" t="str">
        <f>'[1]реквизиты'!$G$10</f>
        <v>R. Zakirov</v>
      </c>
      <c r="I21" s="243"/>
      <c r="J21" s="243"/>
      <c r="K21" t="str">
        <f>'[1]реквизиты'!$G$11</f>
        <v>/RUS/</v>
      </c>
    </row>
  </sheetData>
  <sheetProtection/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7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7" t="s">
        <v>10</v>
      </c>
      <c r="B1" s="247"/>
      <c r="C1" s="247"/>
      <c r="D1" s="247"/>
      <c r="E1" s="247"/>
      <c r="F1" s="247"/>
    </row>
    <row r="2" spans="1:6" ht="35.25" customHeight="1">
      <c r="A2" s="246" t="str">
        <f>HYPERLINK('[1]реквизиты'!$A$2)</f>
        <v>World Cup stage “Memorial A. Kharlampiev” (M&amp;W, M combat sambo)</v>
      </c>
      <c r="B2" s="246"/>
      <c r="C2" s="246"/>
      <c r="D2" s="246"/>
      <c r="E2" s="246"/>
      <c r="F2" s="246"/>
    </row>
    <row r="3" spans="1:6" ht="23.25" customHeight="1">
      <c r="A3" s="248" t="str">
        <f>HYPERLINK('[1]реквизиты'!$A$3)</f>
        <v>March  22 -25.2013       Moscow (Russia)     </v>
      </c>
      <c r="B3" s="248"/>
      <c r="C3" s="248"/>
      <c r="D3" s="248"/>
      <c r="E3" s="248"/>
      <c r="F3" s="248"/>
    </row>
    <row r="4" spans="1:6" ht="27.75" customHeight="1" thickBot="1">
      <c r="A4" s="245" t="s">
        <v>71</v>
      </c>
      <c r="B4" s="245"/>
      <c r="C4" s="245"/>
      <c r="D4" s="245"/>
      <c r="E4" s="245"/>
      <c r="F4" s="245"/>
    </row>
    <row r="5" spans="1:6" ht="12.75" customHeight="1">
      <c r="A5" s="267" t="s">
        <v>9</v>
      </c>
      <c r="B5" s="270" t="s">
        <v>4</v>
      </c>
      <c r="C5" s="267" t="s">
        <v>5</v>
      </c>
      <c r="D5" s="267" t="s">
        <v>33</v>
      </c>
      <c r="E5" s="267" t="s">
        <v>7</v>
      </c>
      <c r="F5" s="267" t="s">
        <v>8</v>
      </c>
    </row>
    <row r="6" spans="1:6" ht="12.75" customHeight="1" thickBot="1">
      <c r="A6" s="268" t="s">
        <v>9</v>
      </c>
      <c r="B6" s="271"/>
      <c r="C6" s="268" t="s">
        <v>5</v>
      </c>
      <c r="D6" s="268" t="s">
        <v>6</v>
      </c>
      <c r="E6" s="268" t="s">
        <v>7</v>
      </c>
      <c r="F6" s="268" t="s">
        <v>8</v>
      </c>
    </row>
    <row r="7" spans="1:6" ht="12.75" customHeight="1">
      <c r="A7" s="269"/>
      <c r="B7" s="254">
        <v>8</v>
      </c>
      <c r="C7" s="255" t="s">
        <v>48</v>
      </c>
      <c r="D7" s="253" t="s">
        <v>49</v>
      </c>
      <c r="E7" s="253" t="s">
        <v>50</v>
      </c>
      <c r="F7" s="272"/>
    </row>
    <row r="8" spans="1:6" ht="12.75" customHeight="1">
      <c r="A8" s="266"/>
      <c r="B8" s="254"/>
      <c r="C8" s="255"/>
      <c r="D8" s="253"/>
      <c r="E8" s="253"/>
      <c r="F8" s="265"/>
    </row>
    <row r="9" spans="1:6" ht="12.75" customHeight="1">
      <c r="A9" s="251"/>
      <c r="B9" s="254">
        <v>7</v>
      </c>
      <c r="C9" s="255" t="s">
        <v>51</v>
      </c>
      <c r="D9" s="253" t="s">
        <v>52</v>
      </c>
      <c r="E9" s="253" t="s">
        <v>53</v>
      </c>
      <c r="F9" s="249"/>
    </row>
    <row r="10" spans="1:6" ht="12.75" customHeight="1">
      <c r="A10" s="251"/>
      <c r="B10" s="254"/>
      <c r="C10" s="255"/>
      <c r="D10" s="253"/>
      <c r="E10" s="253"/>
      <c r="F10" s="249"/>
    </row>
    <row r="11" spans="1:6" ht="15" customHeight="1">
      <c r="A11" s="251"/>
      <c r="B11" s="254">
        <v>1</v>
      </c>
      <c r="C11" s="255" t="s">
        <v>54</v>
      </c>
      <c r="D11" s="253" t="s">
        <v>55</v>
      </c>
      <c r="E11" s="253" t="s">
        <v>50</v>
      </c>
      <c r="F11" s="249"/>
    </row>
    <row r="12" spans="1:6" ht="12.75" customHeight="1">
      <c r="A12" s="251"/>
      <c r="B12" s="254"/>
      <c r="C12" s="255"/>
      <c r="D12" s="253"/>
      <c r="E12" s="253"/>
      <c r="F12" s="249"/>
    </row>
    <row r="13" spans="1:6" ht="15" customHeight="1">
      <c r="A13" s="251"/>
      <c r="B13" s="254">
        <v>6</v>
      </c>
      <c r="C13" s="255" t="s">
        <v>56</v>
      </c>
      <c r="D13" s="253" t="s">
        <v>57</v>
      </c>
      <c r="E13" s="253" t="s">
        <v>53</v>
      </c>
      <c r="F13" s="249"/>
    </row>
    <row r="14" spans="1:6" ht="15" customHeight="1">
      <c r="A14" s="251"/>
      <c r="B14" s="254"/>
      <c r="C14" s="255"/>
      <c r="D14" s="253"/>
      <c r="E14" s="253"/>
      <c r="F14" s="249"/>
    </row>
    <row r="15" spans="1:6" ht="15.75" customHeight="1">
      <c r="A15" s="251"/>
      <c r="B15" s="254">
        <v>5</v>
      </c>
      <c r="C15" s="255" t="s">
        <v>58</v>
      </c>
      <c r="D15" s="253" t="s">
        <v>59</v>
      </c>
      <c r="E15" s="253" t="s">
        <v>60</v>
      </c>
      <c r="F15" s="249"/>
    </row>
    <row r="16" spans="1:6" ht="12.75" customHeight="1">
      <c r="A16" s="251"/>
      <c r="B16" s="254"/>
      <c r="C16" s="255"/>
      <c r="D16" s="253"/>
      <c r="E16" s="253"/>
      <c r="F16" s="249"/>
    </row>
    <row r="17" spans="1:6" ht="15" customHeight="1">
      <c r="A17" s="251"/>
      <c r="B17" s="254">
        <v>10</v>
      </c>
      <c r="C17" s="255" t="s">
        <v>61</v>
      </c>
      <c r="D17" s="253" t="s">
        <v>62</v>
      </c>
      <c r="E17" s="253" t="s">
        <v>60</v>
      </c>
      <c r="F17" s="249"/>
    </row>
    <row r="18" spans="1:6" ht="12.75" customHeight="1">
      <c r="A18" s="251"/>
      <c r="B18" s="254"/>
      <c r="C18" s="255"/>
      <c r="D18" s="253"/>
      <c r="E18" s="253"/>
      <c r="F18" s="249"/>
    </row>
    <row r="19" spans="1:6" ht="15" customHeight="1">
      <c r="A19" s="251"/>
      <c r="B19" s="254">
        <v>4</v>
      </c>
      <c r="C19" s="255" t="s">
        <v>63</v>
      </c>
      <c r="D19" s="253">
        <v>1983</v>
      </c>
      <c r="E19" s="253" t="s">
        <v>64</v>
      </c>
      <c r="F19" s="249"/>
    </row>
    <row r="20" spans="1:6" ht="12.75" customHeight="1">
      <c r="A20" s="251"/>
      <c r="B20" s="254"/>
      <c r="C20" s="255"/>
      <c r="D20" s="253"/>
      <c r="E20" s="253"/>
      <c r="F20" s="249"/>
    </row>
    <row r="21" spans="1:6" ht="15" customHeight="1">
      <c r="A21" s="251"/>
      <c r="B21" s="254">
        <v>3</v>
      </c>
      <c r="C21" s="255" t="s">
        <v>65</v>
      </c>
      <c r="D21" s="253">
        <v>1984</v>
      </c>
      <c r="E21" s="253" t="s">
        <v>66</v>
      </c>
      <c r="F21" s="249"/>
    </row>
    <row r="22" spans="1:6" ht="12.75" customHeight="1">
      <c r="A22" s="251"/>
      <c r="B22" s="254"/>
      <c r="C22" s="255"/>
      <c r="D22" s="253"/>
      <c r="E22" s="253"/>
      <c r="F22" s="249"/>
    </row>
    <row r="23" spans="1:6" ht="15" customHeight="1">
      <c r="A23" s="266"/>
      <c r="B23" s="254">
        <v>2</v>
      </c>
      <c r="C23" s="255" t="s">
        <v>67</v>
      </c>
      <c r="D23" s="253">
        <v>1992</v>
      </c>
      <c r="E23" s="253" t="s">
        <v>66</v>
      </c>
      <c r="F23" s="264"/>
    </row>
    <row r="24" spans="1:6" ht="12.75" customHeight="1">
      <c r="A24" s="266"/>
      <c r="B24" s="254"/>
      <c r="C24" s="255"/>
      <c r="D24" s="253"/>
      <c r="E24" s="253"/>
      <c r="F24" s="265"/>
    </row>
    <row r="25" spans="1:6" ht="15" customHeight="1">
      <c r="A25" s="251"/>
      <c r="B25" s="254">
        <v>9</v>
      </c>
      <c r="C25" s="255" t="s">
        <v>68</v>
      </c>
      <c r="D25" s="253" t="s">
        <v>69</v>
      </c>
      <c r="E25" s="253" t="s">
        <v>70</v>
      </c>
      <c r="F25" s="249"/>
    </row>
    <row r="26" spans="1:6" ht="12.75" customHeight="1">
      <c r="A26" s="251"/>
      <c r="B26" s="254"/>
      <c r="C26" s="255"/>
      <c r="D26" s="253"/>
      <c r="E26" s="253"/>
      <c r="F26" s="249"/>
    </row>
    <row r="27" spans="1:6" ht="15" customHeight="1">
      <c r="A27" s="251"/>
      <c r="B27" s="258"/>
      <c r="C27" s="259"/>
      <c r="D27" s="252"/>
      <c r="E27" s="260"/>
      <c r="F27" s="249"/>
    </row>
    <row r="28" spans="1:6" ht="12.75" customHeight="1">
      <c r="A28" s="251"/>
      <c r="B28" s="258"/>
      <c r="C28" s="259"/>
      <c r="D28" s="252"/>
      <c r="E28" s="260"/>
      <c r="F28" s="249"/>
    </row>
    <row r="29" spans="1:6" ht="15" customHeight="1">
      <c r="A29" s="251"/>
      <c r="B29" s="258"/>
      <c r="C29" s="259"/>
      <c r="D29" s="252"/>
      <c r="E29" s="260"/>
      <c r="F29" s="249"/>
    </row>
    <row r="30" spans="1:6" ht="12.75" customHeight="1">
      <c r="A30" s="251"/>
      <c r="B30" s="258"/>
      <c r="C30" s="259"/>
      <c r="D30" s="252"/>
      <c r="E30" s="260"/>
      <c r="F30" s="249"/>
    </row>
    <row r="31" spans="1:6" ht="15" customHeight="1">
      <c r="A31" s="251"/>
      <c r="B31" s="258"/>
      <c r="C31" s="259"/>
      <c r="D31" s="252"/>
      <c r="E31" s="260"/>
      <c r="F31" s="249"/>
    </row>
    <row r="32" spans="1:6" ht="15.75" customHeight="1">
      <c r="A32" s="251"/>
      <c r="B32" s="258"/>
      <c r="C32" s="259"/>
      <c r="D32" s="252"/>
      <c r="E32" s="260"/>
      <c r="F32" s="249"/>
    </row>
    <row r="33" spans="1:6" ht="15" customHeight="1">
      <c r="A33" s="251"/>
      <c r="B33" s="258"/>
      <c r="C33" s="259"/>
      <c r="D33" s="252"/>
      <c r="E33" s="260"/>
      <c r="F33" s="249"/>
    </row>
    <row r="34" spans="1:6" ht="12.75" customHeight="1">
      <c r="A34" s="251"/>
      <c r="B34" s="258"/>
      <c r="C34" s="259"/>
      <c r="D34" s="252"/>
      <c r="E34" s="260"/>
      <c r="F34" s="249"/>
    </row>
    <row r="35" spans="1:6" ht="15" customHeight="1">
      <c r="A35" s="251"/>
      <c r="B35" s="258"/>
      <c r="C35" s="259"/>
      <c r="D35" s="252"/>
      <c r="E35" s="260"/>
      <c r="F35" s="249"/>
    </row>
    <row r="36" spans="1:6" ht="12.75" customHeight="1">
      <c r="A36" s="251"/>
      <c r="B36" s="258"/>
      <c r="C36" s="259"/>
      <c r="D36" s="252"/>
      <c r="E36" s="260"/>
      <c r="F36" s="249"/>
    </row>
    <row r="37" spans="1:6" ht="15" customHeight="1">
      <c r="A37" s="251"/>
      <c r="B37" s="258"/>
      <c r="C37" s="259"/>
      <c r="D37" s="252"/>
      <c r="E37" s="260"/>
      <c r="F37" s="249"/>
    </row>
    <row r="38" spans="1:6" ht="12.75" customHeight="1" thickBot="1">
      <c r="A38" s="256"/>
      <c r="B38" s="261"/>
      <c r="C38" s="262"/>
      <c r="D38" s="257"/>
      <c r="E38" s="263"/>
      <c r="F38" s="250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0">
      <selection activeCell="A39" sqref="A1:K3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4" t="str">
        <f>'пр.хода'!K1</f>
        <v>World Cup stage “Memorial A. Kharlampiev” (M&amp;W, M combat sambo)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43"/>
      <c r="M1" s="43"/>
      <c r="N1" s="43"/>
      <c r="O1" s="43"/>
      <c r="P1" s="43"/>
    </row>
    <row r="2" spans="1:19" ht="12.75" customHeight="1">
      <c r="A2" s="295" t="str">
        <f>'пр.хода'!K2</f>
        <v>March  22 -25.2013       Moscow (Russia)     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44"/>
      <c r="M2" s="44"/>
      <c r="N2" s="44"/>
      <c r="O2" s="44"/>
      <c r="P2" s="44"/>
      <c r="S2" s="8"/>
    </row>
    <row r="3" spans="1:12" ht="15.75">
      <c r="A3" s="296" t="str">
        <f>HYPERLINK('пр.взв.'!A4)</f>
        <v>Weight category 68  кg.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45"/>
    </row>
    <row r="4" spans="1:3" ht="16.5" thickBot="1">
      <c r="A4" s="298" t="s">
        <v>0</v>
      </c>
      <c r="B4" s="298"/>
      <c r="C4" s="4"/>
    </row>
    <row r="5" spans="1:13" ht="12.75" customHeight="1" thickBot="1">
      <c r="A5" s="291">
        <v>1</v>
      </c>
      <c r="B5" s="289" t="str">
        <f>VLOOKUP(A5,'пр.взв.'!B6:F37,2,FALSE)</f>
        <v>ZHUKAVETS Krystsina</v>
      </c>
      <c r="C5" s="280" t="str">
        <f>VLOOKUP(A5,'пр.взв.'!B6:F37,3,FALSE)</f>
        <v>1993 ms</v>
      </c>
      <c r="D5" s="280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7"/>
      <c r="B6" s="290"/>
      <c r="C6" s="281"/>
      <c r="D6" s="281"/>
      <c r="E6" s="273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7">
        <v>9</v>
      </c>
      <c r="B7" s="292" t="str">
        <f>VLOOKUP(A7,'пр.взв.'!B6:F37,2,FALSE)</f>
        <v>BAILIYEVA Raisa</v>
      </c>
      <c r="C7" s="281" t="str">
        <f>VLOOKUP(A7,'пр.взв.'!B6:F37,3,FALSE)</f>
        <v>1975 msic</v>
      </c>
      <c r="D7" s="281" t="str">
        <f>VLOOKUP(A7,'пр.взв.'!B6:F37,4,FALSE)</f>
        <v>KAZ</v>
      </c>
      <c r="E7" s="274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8"/>
      <c r="B8" s="293"/>
      <c r="C8" s="282"/>
      <c r="D8" s="282"/>
      <c r="E8" s="16"/>
      <c r="F8" s="20"/>
      <c r="G8" s="273"/>
      <c r="H8" s="12"/>
      <c r="I8" s="12"/>
      <c r="J8" s="42"/>
      <c r="K8" s="42"/>
      <c r="L8" s="42"/>
      <c r="M8" s="13"/>
    </row>
    <row r="9" spans="1:13" ht="12.75" customHeight="1" thickBot="1">
      <c r="A9" s="291">
        <v>5</v>
      </c>
      <c r="B9" s="289" t="str">
        <f>VLOOKUP(A9,'пр.взв.'!B6:F37,2,FALSE)</f>
        <v>MOHNATKINA Marina</v>
      </c>
      <c r="C9" s="278" t="str">
        <f>VLOOKUP(A9,'пр.взв.'!B6:F37,3,FALSE)</f>
        <v>1988 msic</v>
      </c>
      <c r="D9" s="278" t="str">
        <f>VLOOKUP(A9,'пр.взв.'!B6:F37,4,FALSE)</f>
        <v>RUS</v>
      </c>
      <c r="E9" s="11"/>
      <c r="F9" s="20"/>
      <c r="G9" s="274"/>
      <c r="H9" s="25"/>
      <c r="I9" s="12"/>
      <c r="J9" s="42"/>
      <c r="K9" s="42"/>
      <c r="L9" s="42"/>
      <c r="M9" s="13"/>
    </row>
    <row r="10" spans="1:13" ht="12.75" customHeight="1">
      <c r="A10" s="287"/>
      <c r="B10" s="290"/>
      <c r="C10" s="279"/>
      <c r="D10" s="279"/>
      <c r="E10" s="273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7">
        <v>13</v>
      </c>
      <c r="B11" s="284" t="e">
        <f>VLOOKUP(A11,'пр.взв.'!B6:F37,2,FALSE)</f>
        <v>#N/A</v>
      </c>
      <c r="C11" s="276" t="e">
        <f>VLOOKUP(A11,'пр.взв.'!B6:F37,3,FALSE)</f>
        <v>#N/A</v>
      </c>
      <c r="D11" s="276" t="e">
        <f>VLOOKUP(A11,'пр.взв.'!B6:F37,4,FALSE)</f>
        <v>#N/A</v>
      </c>
      <c r="E11" s="274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8"/>
      <c r="B12" s="285"/>
      <c r="C12" s="277"/>
      <c r="D12" s="277"/>
      <c r="E12" s="16"/>
      <c r="F12" s="275"/>
      <c r="G12" s="275"/>
      <c r="H12" s="24"/>
      <c r="I12" s="273"/>
      <c r="J12" s="12"/>
      <c r="K12" s="12"/>
      <c r="L12" s="12"/>
    </row>
    <row r="13" spans="1:12" ht="12.75" customHeight="1" thickBot="1">
      <c r="A13" s="291">
        <v>3</v>
      </c>
      <c r="B13" s="289" t="str">
        <f>VLOOKUP(A13,'пр.взв.'!B6:F37,2,FALSE)</f>
        <v>CARAUS Valentina</v>
      </c>
      <c r="C13" s="278">
        <f>VLOOKUP(A13,'пр.взв.'!B6:F37,3,FALSE)</f>
        <v>1984</v>
      </c>
      <c r="D13" s="278" t="str">
        <f>VLOOKUP(A13,'пр.взв.'!B6:F37,4,FALSE)</f>
        <v>MDA</v>
      </c>
      <c r="E13" s="11"/>
      <c r="F13" s="14"/>
      <c r="G13" s="14"/>
      <c r="H13" s="24"/>
      <c r="I13" s="274"/>
      <c r="J13" s="41"/>
      <c r="K13" s="25"/>
      <c r="L13" s="12"/>
    </row>
    <row r="14" spans="1:13" ht="12.75" customHeight="1">
      <c r="A14" s="287"/>
      <c r="B14" s="290"/>
      <c r="C14" s="279"/>
      <c r="D14" s="279"/>
      <c r="E14" s="273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7">
        <v>11</v>
      </c>
      <c r="B15" s="284" t="e">
        <f>VLOOKUP(A15,'пр.взв.'!B6:F37,2,FALSE)</f>
        <v>#N/A</v>
      </c>
      <c r="C15" s="276" t="e">
        <f>VLOOKUP(A15,'пр.взв.'!B6:F37,3,FALSE)</f>
        <v>#N/A</v>
      </c>
      <c r="D15" s="276" t="e">
        <f>VLOOKUP(A15,'пр.взв.'!B6:F37,4,FALSE)</f>
        <v>#N/A</v>
      </c>
      <c r="E15" s="274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8"/>
      <c r="B16" s="285"/>
      <c r="C16" s="277"/>
      <c r="D16" s="277"/>
      <c r="E16" s="16"/>
      <c r="F16" s="20"/>
      <c r="G16" s="273"/>
      <c r="H16" s="26"/>
      <c r="I16" s="12"/>
      <c r="J16" s="12"/>
      <c r="K16" s="24"/>
      <c r="L16" s="12"/>
      <c r="M16" s="13"/>
    </row>
    <row r="17" spans="1:13" ht="12.75" customHeight="1" thickBot="1">
      <c r="A17" s="291">
        <v>7</v>
      </c>
      <c r="B17" s="289" t="str">
        <f>VLOOKUP(A17,'пр.взв.'!B6:F37,2,FALSE)</f>
        <v>NAZARENKO Olesya</v>
      </c>
      <c r="C17" s="278" t="str">
        <f>VLOOKUP(A17,'пр.взв.'!B6:F37,3,FALSE)</f>
        <v>1976 ms</v>
      </c>
      <c r="D17" s="278" t="str">
        <f>VLOOKUP(A17,'пр.взв.'!B6:F37,4,FALSE)</f>
        <v>RUS-M</v>
      </c>
      <c r="E17" s="11"/>
      <c r="F17" s="21"/>
      <c r="G17" s="274"/>
      <c r="H17" s="9"/>
      <c r="I17" s="9"/>
      <c r="J17" s="9"/>
      <c r="K17" s="40"/>
      <c r="L17" s="9"/>
      <c r="M17" s="13"/>
    </row>
    <row r="18" spans="1:13" ht="12.75" customHeight="1">
      <c r="A18" s="287"/>
      <c r="B18" s="290"/>
      <c r="C18" s="279"/>
      <c r="D18" s="279"/>
      <c r="E18" s="273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7">
        <v>15</v>
      </c>
      <c r="B19" s="284" t="e">
        <f>VLOOKUP(A19,'пр.взв.'!B6:F37,2,FALSE)</f>
        <v>#N/A</v>
      </c>
      <c r="C19" s="276" t="e">
        <f>VLOOKUP(A19,'пр.взв.'!B6:F37,3,FALSE)</f>
        <v>#N/A</v>
      </c>
      <c r="D19" s="276" t="e">
        <f>VLOOKUP(A19,'пр.взв.'!B6:F37,4,FALSE)</f>
        <v>#N/A</v>
      </c>
      <c r="E19" s="27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8"/>
      <c r="B20" s="285"/>
      <c r="C20" s="277"/>
      <c r="D20" s="27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73"/>
      <c r="M21" s="10"/>
    </row>
    <row r="22" spans="1:11" ht="16.5" thickBot="1">
      <c r="A22" s="291">
        <v>2</v>
      </c>
      <c r="B22" s="289" t="str">
        <f>VLOOKUP(A22,'пр.взв.'!B5:F36,2,FALSE)</f>
        <v>BUDEANU Natalia</v>
      </c>
      <c r="C22" s="280">
        <f>VLOOKUP(A22,'пр.взв.'!B5:F36,3,FALSE)</f>
        <v>1992</v>
      </c>
      <c r="D22" s="280" t="str">
        <f>VLOOKUP(A22,'пр.взв.'!B5:F36,4,FALSE)</f>
        <v>MDA</v>
      </c>
      <c r="E22" s="11"/>
      <c r="F22" s="12"/>
      <c r="G22" s="12"/>
      <c r="H22" s="12"/>
      <c r="I22" s="12"/>
      <c r="J22" s="3"/>
      <c r="K22" s="274"/>
    </row>
    <row r="23" spans="1:11" ht="12.75">
      <c r="A23" s="287"/>
      <c r="B23" s="290"/>
      <c r="C23" s="281"/>
      <c r="D23" s="281"/>
      <c r="E23" s="273"/>
      <c r="F23" s="14"/>
      <c r="G23" s="14"/>
      <c r="H23" s="12"/>
      <c r="I23" s="12"/>
      <c r="J23" s="3"/>
      <c r="K23" s="30"/>
    </row>
    <row r="24" spans="1:11" ht="13.5" thickBot="1">
      <c r="A24" s="287">
        <v>10</v>
      </c>
      <c r="B24" s="292" t="str">
        <f>VLOOKUP(A24,'пр.взв.'!B5:F36,2,FALSE)</f>
        <v>ZAHARTZOVA Olga</v>
      </c>
      <c r="C24" s="281" t="str">
        <f>VLOOKUP(A24,'пр.взв.'!B5:F36,3,FALSE)</f>
        <v>1988 ms</v>
      </c>
      <c r="D24" s="281" t="str">
        <f>VLOOKUP(A24,'пр.взв.'!B5:F36,4,FALSE)</f>
        <v>RUS</v>
      </c>
      <c r="E24" s="274"/>
      <c r="F24" s="19"/>
      <c r="G24" s="14"/>
      <c r="H24" s="12"/>
      <c r="I24" s="12"/>
      <c r="J24" s="3"/>
      <c r="K24" s="30"/>
    </row>
    <row r="25" spans="1:11" ht="16.5" thickBot="1">
      <c r="A25" s="288"/>
      <c r="B25" s="293"/>
      <c r="C25" s="282"/>
      <c r="D25" s="282"/>
      <c r="E25" s="16"/>
      <c r="F25" s="20"/>
      <c r="G25" s="273"/>
      <c r="H25" s="12"/>
      <c r="I25" s="12"/>
      <c r="J25" s="3"/>
      <c r="K25" s="30"/>
    </row>
    <row r="26" spans="1:11" ht="16.5" thickBot="1">
      <c r="A26" s="291">
        <v>6</v>
      </c>
      <c r="B26" s="289" t="str">
        <f>VLOOKUP(A26,'пр.взв.'!B5:F36,2,FALSE)</f>
        <v>RYZHOVA Olga</v>
      </c>
      <c r="C26" s="278" t="str">
        <f>VLOOKUP(A26,'пр.взв.'!B5:F36,3,FALSE)</f>
        <v>1984 ms</v>
      </c>
      <c r="D26" s="278" t="str">
        <f>VLOOKUP(A26,'пр.взв.'!B5:F36,4,FALSE)</f>
        <v>RUS-M</v>
      </c>
      <c r="E26" s="11"/>
      <c r="F26" s="20"/>
      <c r="G26" s="274"/>
      <c r="H26" s="25"/>
      <c r="I26" s="12"/>
      <c r="J26" s="3"/>
      <c r="K26" s="30"/>
    </row>
    <row r="27" spans="1:11" ht="12.75">
      <c r="A27" s="287"/>
      <c r="B27" s="290"/>
      <c r="C27" s="279"/>
      <c r="D27" s="279"/>
      <c r="E27" s="273"/>
      <c r="F27" s="23"/>
      <c r="G27" s="14"/>
      <c r="H27" s="24"/>
      <c r="I27" s="12"/>
      <c r="J27" s="3"/>
      <c r="K27" s="30"/>
    </row>
    <row r="28" spans="1:11" ht="13.5" thickBot="1">
      <c r="A28" s="287">
        <v>14</v>
      </c>
      <c r="B28" s="284" t="e">
        <f>VLOOKUP(A28,'пр.взв.'!B5:F36,2,FALSE)</f>
        <v>#N/A</v>
      </c>
      <c r="C28" s="276" t="e">
        <f>VLOOKUP(A28,'пр.взв.'!B5:F36,3,FALSE)</f>
        <v>#N/A</v>
      </c>
      <c r="D28" s="276" t="e">
        <f>VLOOKUP(A28,'пр.взв.'!B5:F36,4,FALSE)</f>
        <v>#N/A</v>
      </c>
      <c r="E28" s="274"/>
      <c r="F28" s="14"/>
      <c r="G28" s="14"/>
      <c r="H28" s="24"/>
      <c r="I28" s="27"/>
      <c r="J28" s="3"/>
      <c r="K28" s="30"/>
    </row>
    <row r="29" spans="1:11" ht="16.5" thickBot="1">
      <c r="A29" s="288"/>
      <c r="B29" s="285"/>
      <c r="C29" s="277"/>
      <c r="D29" s="277"/>
      <c r="E29" s="16"/>
      <c r="F29" s="275"/>
      <c r="G29" s="275"/>
      <c r="H29" s="24"/>
      <c r="I29" s="273"/>
      <c r="J29" s="2"/>
      <c r="K29" s="29"/>
    </row>
    <row r="30" spans="1:9" ht="16.5" thickBot="1">
      <c r="A30" s="291">
        <v>4</v>
      </c>
      <c r="B30" s="289" t="str">
        <f>VLOOKUP(A30,'пр.взв.'!B5:F36,2,FALSE)</f>
        <v>COSTACHE Eugenia</v>
      </c>
      <c r="C30" s="278">
        <f>VLOOKUP(A30,'пр.взв.'!B5:F36,3,FALSE)</f>
        <v>1983</v>
      </c>
      <c r="D30" s="278" t="str">
        <f>VLOOKUP(A30,'пр.взв.'!B5:F36,4,FALSE)</f>
        <v>ROU</v>
      </c>
      <c r="E30" s="11"/>
      <c r="F30" s="14"/>
      <c r="G30" s="14"/>
      <c r="H30" s="24"/>
      <c r="I30" s="274"/>
    </row>
    <row r="31" spans="1:9" ht="12.75">
      <c r="A31" s="287"/>
      <c r="B31" s="290"/>
      <c r="C31" s="279"/>
      <c r="D31" s="279"/>
      <c r="E31" s="273"/>
      <c r="F31" s="14"/>
      <c r="G31" s="14"/>
      <c r="H31" s="24"/>
      <c r="I31" s="12"/>
    </row>
    <row r="32" spans="1:9" ht="13.5" thickBot="1">
      <c r="A32" s="287">
        <v>12</v>
      </c>
      <c r="B32" s="284" t="e">
        <f>VLOOKUP(A32,'пр.взв.'!B5:F36,2,FALSE)</f>
        <v>#N/A</v>
      </c>
      <c r="C32" s="276" t="e">
        <f>VLOOKUP(A32,'пр.взв.'!B5:F36,3,FALSE)</f>
        <v>#N/A</v>
      </c>
      <c r="D32" s="276" t="e">
        <f>VLOOKUP(A32,'пр.взв.'!B5:F36,4,FALSE)</f>
        <v>#N/A</v>
      </c>
      <c r="E32" s="274"/>
      <c r="F32" s="19"/>
      <c r="G32" s="14"/>
      <c r="H32" s="24"/>
      <c r="I32" s="12"/>
    </row>
    <row r="33" spans="1:9" ht="16.5" thickBot="1">
      <c r="A33" s="288"/>
      <c r="B33" s="285"/>
      <c r="C33" s="277"/>
      <c r="D33" s="277"/>
      <c r="E33" s="16"/>
      <c r="F33" s="20"/>
      <c r="G33" s="273"/>
      <c r="H33" s="26"/>
      <c r="I33" s="12"/>
    </row>
    <row r="34" spans="1:9" ht="16.5" thickBot="1">
      <c r="A34" s="291">
        <v>8</v>
      </c>
      <c r="B34" s="289" t="str">
        <f>VLOOKUP(A34,'пр.взв.'!B5:F36,2,FALSE)</f>
        <v>NAMAZAVA Volha</v>
      </c>
      <c r="C34" s="278" t="str">
        <f>VLOOKUP(A34,'пр.взв.'!B5:F36,3,FALSE)</f>
        <v>1991 msik</v>
      </c>
      <c r="D34" s="278" t="str">
        <f>VLOOKUP(A34,'пр.взв.'!B5:F36,4,FALSE)</f>
        <v>BLR</v>
      </c>
      <c r="E34" s="11"/>
      <c r="F34" s="21"/>
      <c r="G34" s="274"/>
      <c r="H34" s="9"/>
      <c r="I34" s="9"/>
    </row>
    <row r="35" spans="1:9" ht="15.75">
      <c r="A35" s="287"/>
      <c r="B35" s="290"/>
      <c r="C35" s="279"/>
      <c r="D35" s="279"/>
      <c r="E35" s="273"/>
      <c r="F35" s="22"/>
      <c r="G35" s="16"/>
      <c r="H35" s="17"/>
      <c r="I35" s="17"/>
    </row>
    <row r="36" spans="1:9" ht="16.5" thickBot="1">
      <c r="A36" s="287">
        <v>16</v>
      </c>
      <c r="B36" s="284" t="e">
        <f>VLOOKUP(A36,'пр.взв.'!B5:F36,2,FALSE)</f>
        <v>#N/A</v>
      </c>
      <c r="C36" s="276" t="e">
        <f>VLOOKUP(A36,'пр.взв.'!B5:F36,3,FALSE)</f>
        <v>#N/A</v>
      </c>
      <c r="D36" s="276" t="e">
        <f>VLOOKUP(A36,'пр.взв.'!B5:F36,4,FALSE)</f>
        <v>#N/A</v>
      </c>
      <c r="E36" s="274"/>
      <c r="F36" s="16"/>
      <c r="G36" s="16"/>
      <c r="H36" s="17"/>
      <c r="I36" s="17"/>
    </row>
    <row r="37" spans="1:9" ht="16.5" thickBot="1">
      <c r="A37" s="288"/>
      <c r="B37" s="285"/>
      <c r="C37" s="277"/>
      <c r="D37" s="277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0"/>
      <c r="C40" s="33"/>
      <c r="D40" s="286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86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0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83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83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A1" sqref="A1:H32"/>
    </sheetView>
  </sheetViews>
  <sheetFormatPr defaultColWidth="9.140625" defaultRowHeight="12.75"/>
  <sheetData>
    <row r="1" spans="1:8" ht="30.75" customHeight="1" thickBot="1">
      <c r="A1" s="317" t="str">
        <f>'[1]реквизиты'!$A$2</f>
        <v>World Cup stage “Memorial A. Kharlampiev” (M&amp;W, M combat sambo)</v>
      </c>
      <c r="B1" s="318"/>
      <c r="C1" s="318"/>
      <c r="D1" s="318"/>
      <c r="E1" s="318"/>
      <c r="F1" s="318"/>
      <c r="G1" s="318"/>
      <c r="H1" s="319"/>
    </row>
    <row r="2" spans="1:8" ht="12.75">
      <c r="A2" s="320" t="str">
        <f>'[1]реквизиты'!$A$3</f>
        <v>March  22 -25.2013       Moscow (Russia)     </v>
      </c>
      <c r="B2" s="320"/>
      <c r="C2" s="320"/>
      <c r="D2" s="320"/>
      <c r="E2" s="320"/>
      <c r="F2" s="320"/>
      <c r="G2" s="320"/>
      <c r="H2" s="320"/>
    </row>
    <row r="3" spans="1:8" ht="18">
      <c r="A3" s="321" t="s">
        <v>40</v>
      </c>
      <c r="B3" s="321"/>
      <c r="C3" s="321"/>
      <c r="D3" s="321"/>
      <c r="E3" s="321"/>
      <c r="F3" s="321"/>
      <c r="G3" s="321"/>
      <c r="H3" s="321"/>
    </row>
    <row r="4" spans="1:8" ht="34.5" customHeight="1">
      <c r="A4" s="306" t="str">
        <f>'пр.взв.'!A4</f>
        <v>Weight category 68  кg.</v>
      </c>
      <c r="B4" s="306"/>
      <c r="C4" s="306"/>
      <c r="D4" s="306"/>
      <c r="E4" s="306"/>
      <c r="F4" s="306"/>
      <c r="G4" s="306"/>
      <c r="H4" s="306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99" t="s">
        <v>34</v>
      </c>
      <c r="B6" s="304" t="str">
        <f>VLOOKUP(J6,'пр.взв.'!B7:F38,2,FALSE)</f>
        <v>MOHNATKINA Marina</v>
      </c>
      <c r="C6" s="304"/>
      <c r="D6" s="304"/>
      <c r="E6" s="304"/>
      <c r="F6" s="304"/>
      <c r="G6" s="304"/>
      <c r="H6" s="302" t="str">
        <f>VLOOKUP(J6,'пр.взв.'!B7:E38,3,FALSE)</f>
        <v>1988 msic</v>
      </c>
      <c r="I6" s="92"/>
      <c r="J6" s="93">
        <f>'пр.хода'!K21</f>
        <v>5</v>
      </c>
    </row>
    <row r="7" spans="1:10" ht="18" customHeight="1">
      <c r="A7" s="300"/>
      <c r="B7" s="305" t="e">
        <f>VLOOKUP(J7,'пр.взв.'!B8:F39,2,FALSE)</f>
        <v>#N/A</v>
      </c>
      <c r="C7" s="305"/>
      <c r="D7" s="305"/>
      <c r="E7" s="305"/>
      <c r="F7" s="305"/>
      <c r="G7" s="305"/>
      <c r="H7" s="303"/>
      <c r="I7" s="92"/>
      <c r="J7" s="93"/>
    </row>
    <row r="8" spans="1:10" ht="18">
      <c r="A8" s="300"/>
      <c r="B8" s="307" t="str">
        <f>VLOOKUP(J6,'пр.взв.'!B7:E38,4,FALSE)</f>
        <v>RUS</v>
      </c>
      <c r="C8" s="307"/>
      <c r="D8" s="307"/>
      <c r="E8" s="307"/>
      <c r="F8" s="307"/>
      <c r="G8" s="307"/>
      <c r="H8" s="308"/>
      <c r="I8" s="92"/>
      <c r="J8" s="93"/>
    </row>
    <row r="9" spans="1:10" ht="18.75" thickBot="1">
      <c r="A9" s="301"/>
      <c r="B9" s="309" t="e">
        <f>VLOOKUP("пр.взв.!",'пр.взв.'!B8:F39,4,FALSE)</f>
        <v>#N/A</v>
      </c>
      <c r="C9" s="309"/>
      <c r="D9" s="309"/>
      <c r="E9" s="309"/>
      <c r="F9" s="309"/>
      <c r="G9" s="309"/>
      <c r="H9" s="310"/>
      <c r="I9" s="92"/>
      <c r="J9" s="93"/>
    </row>
    <row r="10" spans="1:10" ht="18.75" thickBot="1">
      <c r="A10" s="155"/>
      <c r="B10" s="109"/>
      <c r="C10" s="109"/>
      <c r="D10" s="109"/>
      <c r="E10" s="109"/>
      <c r="F10" s="109"/>
      <c r="G10" s="109"/>
      <c r="H10" s="109"/>
      <c r="I10" s="92"/>
      <c r="J10" s="93"/>
    </row>
    <row r="11" spans="1:10" ht="18" customHeight="1">
      <c r="A11" s="299" t="s">
        <v>35</v>
      </c>
      <c r="B11" s="304" t="str">
        <f>VLOOKUP(J11,'пр.взв.'!B2:F43,2,FALSE)</f>
        <v>NAMAZAVA Volha</v>
      </c>
      <c r="C11" s="304"/>
      <c r="D11" s="304"/>
      <c r="E11" s="304"/>
      <c r="F11" s="304"/>
      <c r="G11" s="304"/>
      <c r="H11" s="302" t="str">
        <f>VLOOKUP(J11,'пр.взв.'!B1:E43,3,FALSE)</f>
        <v>1991 msik</v>
      </c>
      <c r="I11" s="92"/>
      <c r="J11" s="93">
        <f>'пр.хода'!N7</f>
        <v>8</v>
      </c>
    </row>
    <row r="12" spans="1:10" ht="18" customHeight="1">
      <c r="A12" s="300"/>
      <c r="B12" s="305" t="e">
        <f>VLOOKUP(J12,'пр.взв.'!B3:F44,2,FALSE)</f>
        <v>#N/A</v>
      </c>
      <c r="C12" s="305"/>
      <c r="D12" s="305"/>
      <c r="E12" s="305"/>
      <c r="F12" s="305"/>
      <c r="G12" s="305"/>
      <c r="H12" s="303"/>
      <c r="I12" s="92"/>
      <c r="J12" s="93"/>
    </row>
    <row r="13" spans="1:10" ht="18">
      <c r="A13" s="300"/>
      <c r="B13" s="307" t="str">
        <f>VLOOKUP(J11,'пр.взв.'!B7:E38,4,FALSE)</f>
        <v>BLR</v>
      </c>
      <c r="C13" s="307"/>
      <c r="D13" s="307"/>
      <c r="E13" s="307"/>
      <c r="F13" s="307"/>
      <c r="G13" s="307"/>
      <c r="H13" s="308"/>
      <c r="I13" s="92"/>
      <c r="J13" s="93"/>
    </row>
    <row r="14" spans="1:10" ht="18.75" thickBot="1">
      <c r="A14" s="301"/>
      <c r="B14" s="309" t="e">
        <f>VLOOKUP("пр.взв.!",'пр.взв.'!B3:F44,4,FALSE)</f>
        <v>#N/A</v>
      </c>
      <c r="C14" s="309"/>
      <c r="D14" s="309"/>
      <c r="E14" s="309"/>
      <c r="F14" s="309"/>
      <c r="G14" s="309"/>
      <c r="H14" s="310"/>
      <c r="I14" s="92"/>
      <c r="J14" s="93"/>
    </row>
    <row r="15" spans="1:10" ht="18.75" thickBot="1">
      <c r="A15" s="155"/>
      <c r="B15" s="109"/>
      <c r="C15" s="109"/>
      <c r="D15" s="109"/>
      <c r="E15" s="109"/>
      <c r="F15" s="109"/>
      <c r="G15" s="109"/>
      <c r="H15" s="109"/>
      <c r="I15" s="92"/>
      <c r="J15" s="93"/>
    </row>
    <row r="16" spans="1:10" ht="18" customHeight="1">
      <c r="A16" s="299" t="s">
        <v>36</v>
      </c>
      <c r="B16" s="304" t="str">
        <f>VLOOKUP(J16,'пр.взв.'!B1:F48,2,FALSE)</f>
        <v>NAZARENKO Olesya</v>
      </c>
      <c r="C16" s="304"/>
      <c r="D16" s="304"/>
      <c r="E16" s="304"/>
      <c r="F16" s="304"/>
      <c r="G16" s="304"/>
      <c r="H16" s="302" t="str">
        <f>VLOOKUP(J16,'пр.взв.'!B1:E48,3,FALSE)</f>
        <v>1976 ms</v>
      </c>
      <c r="I16" s="92"/>
      <c r="J16" s="93">
        <v>7</v>
      </c>
    </row>
    <row r="17" spans="1:10" ht="18" customHeight="1">
      <c r="A17" s="300"/>
      <c r="B17" s="305" t="e">
        <f>VLOOKUP(J17,'пр.взв.'!B1:F49,2,FALSE)</f>
        <v>#N/A</v>
      </c>
      <c r="C17" s="305"/>
      <c r="D17" s="305"/>
      <c r="E17" s="305"/>
      <c r="F17" s="305"/>
      <c r="G17" s="305"/>
      <c r="H17" s="303"/>
      <c r="I17" s="92"/>
      <c r="J17" s="93"/>
    </row>
    <row r="18" spans="1:10" ht="18">
      <c r="A18" s="300"/>
      <c r="B18" s="307" t="str">
        <f>VLOOKUP(J16,'пр.взв.'!B7:E38,4,FALSE)</f>
        <v>RUS-M</v>
      </c>
      <c r="C18" s="307"/>
      <c r="D18" s="307"/>
      <c r="E18" s="307"/>
      <c r="F18" s="307"/>
      <c r="G18" s="307"/>
      <c r="H18" s="308"/>
      <c r="I18" s="92"/>
      <c r="J18" s="93"/>
    </row>
    <row r="19" spans="1:10" ht="18.75" thickBot="1">
      <c r="A19" s="301"/>
      <c r="B19" s="309" t="e">
        <f>VLOOKUP("пр.взв.!",'пр.взв.'!B1:F49,4,FALSE)</f>
        <v>#N/A</v>
      </c>
      <c r="C19" s="309"/>
      <c r="D19" s="309"/>
      <c r="E19" s="309"/>
      <c r="F19" s="309"/>
      <c r="G19" s="309"/>
      <c r="H19" s="310"/>
      <c r="I19" s="92"/>
      <c r="J19" s="93"/>
    </row>
    <row r="20" spans="1:10" ht="18.75" thickBot="1">
      <c r="A20" s="155"/>
      <c r="B20" s="109"/>
      <c r="C20" s="109"/>
      <c r="D20" s="109"/>
      <c r="E20" s="109"/>
      <c r="F20" s="109"/>
      <c r="G20" s="109"/>
      <c r="H20" s="109"/>
      <c r="I20" s="92"/>
      <c r="J20" s="93"/>
    </row>
    <row r="21" spans="1:10" ht="18" customHeight="1">
      <c r="A21" s="299" t="s">
        <v>36</v>
      </c>
      <c r="B21" s="304" t="str">
        <f>VLOOKUP(J21,'пр.взв.'!B2:F53,2,FALSE)</f>
        <v>RYZHOVA Olga</v>
      </c>
      <c r="C21" s="304"/>
      <c r="D21" s="304"/>
      <c r="E21" s="304"/>
      <c r="F21" s="304"/>
      <c r="G21" s="304"/>
      <c r="H21" s="302" t="str">
        <f>VLOOKUP(J21,'пр.взв.'!B2:E53,3,FALSE)</f>
        <v>1984 ms</v>
      </c>
      <c r="I21" s="92"/>
      <c r="J21" s="93">
        <v>6</v>
      </c>
    </row>
    <row r="22" spans="1:10" ht="18" customHeight="1">
      <c r="A22" s="300"/>
      <c r="B22" s="305" t="e">
        <f>VLOOKUP(J22,'пр.взв.'!B3:F54,2,FALSE)</f>
        <v>#N/A</v>
      </c>
      <c r="C22" s="305"/>
      <c r="D22" s="305"/>
      <c r="E22" s="305"/>
      <c r="F22" s="305"/>
      <c r="G22" s="305"/>
      <c r="H22" s="303"/>
      <c r="I22" s="92"/>
      <c r="J22" s="93"/>
    </row>
    <row r="23" spans="1:9" ht="18">
      <c r="A23" s="300"/>
      <c r="B23" s="307" t="str">
        <f>VLOOKUP(J21,'пр.взв.'!B7:E38,4,FALSE)</f>
        <v>RUS-M</v>
      </c>
      <c r="C23" s="307"/>
      <c r="D23" s="307"/>
      <c r="E23" s="307"/>
      <c r="F23" s="307"/>
      <c r="G23" s="307"/>
      <c r="H23" s="308"/>
      <c r="I23" s="92"/>
    </row>
    <row r="24" spans="1:9" ht="18.75" thickBot="1">
      <c r="A24" s="301"/>
      <c r="B24" s="309" t="e">
        <f>VLOOKUP("пр.взв.!",'пр.взв.'!B3:F54,4,FALSE)</f>
        <v>#N/A</v>
      </c>
      <c r="C24" s="309"/>
      <c r="D24" s="309"/>
      <c r="E24" s="309"/>
      <c r="F24" s="309"/>
      <c r="G24" s="309"/>
      <c r="H24" s="310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41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11"/>
      <c r="B28" s="312"/>
      <c r="C28" s="312"/>
      <c r="D28" s="312"/>
      <c r="E28" s="312"/>
      <c r="F28" s="312"/>
      <c r="G28" s="312"/>
      <c r="H28" s="313"/>
    </row>
    <row r="29" spans="1:8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8" ht="18">
      <c r="A32" s="92" t="s">
        <v>42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1" sqref="A1:P55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55" t="s">
        <v>47</v>
      </c>
      <c r="F1" s="356"/>
      <c r="G1" s="356"/>
      <c r="H1" s="356"/>
      <c r="I1" s="356"/>
      <c r="J1" s="357"/>
      <c r="K1" s="349" t="str">
        <f>'[1]реквизиты'!$A$2</f>
        <v>World Cup stage “Memorial A. Kharlampiev” (M&amp;W, M combat sambo)</v>
      </c>
      <c r="L1" s="350"/>
      <c r="M1" s="350"/>
      <c r="N1" s="350"/>
      <c r="O1" s="350"/>
      <c r="P1" s="351"/>
      <c r="Q1" s="44"/>
      <c r="R1" s="44"/>
      <c r="S1" s="44"/>
      <c r="T1" s="44"/>
      <c r="U1" s="8"/>
    </row>
    <row r="2" spans="3:22" ht="31.5" customHeight="1" thickBot="1">
      <c r="C2" s="3"/>
      <c r="D2" s="54"/>
      <c r="E2" s="358" t="str">
        <f>'пр.взв.'!A4</f>
        <v>Weight category 68  кg.</v>
      </c>
      <c r="F2" s="359"/>
      <c r="G2" s="359"/>
      <c r="H2" s="359"/>
      <c r="I2" s="359"/>
      <c r="J2" s="360"/>
      <c r="K2" s="352" t="str">
        <f>'[1]реквизиты'!$A$3</f>
        <v>March  22 -25.2013       Moscow (Russia)     </v>
      </c>
      <c r="L2" s="353"/>
      <c r="M2" s="353"/>
      <c r="N2" s="353"/>
      <c r="O2" s="353"/>
      <c r="P2" s="354"/>
      <c r="V2" s="101"/>
    </row>
    <row r="3" spans="3:12" ht="19.5" customHeight="1">
      <c r="C3" s="383"/>
      <c r="F3" s="79"/>
      <c r="G3" s="79"/>
      <c r="H3" s="79"/>
      <c r="I3" s="79"/>
      <c r="J3" s="79"/>
      <c r="K3" s="79"/>
      <c r="L3" s="79"/>
    </row>
    <row r="4" ht="12.75" customHeight="1" thickBot="1">
      <c r="C4" s="384" t="s">
        <v>21</v>
      </c>
    </row>
    <row r="5" spans="1:16" ht="12.75" customHeight="1" thickBot="1">
      <c r="A5" s="344" t="s">
        <v>43</v>
      </c>
      <c r="C5" s="367">
        <v>1</v>
      </c>
      <c r="D5" s="364" t="str">
        <f>VLOOKUP(C5,'пр.взв.'!B7:F38,2,FALSE)</f>
        <v>ZHUKAVETS Krystsina</v>
      </c>
      <c r="E5" s="334" t="str">
        <f>VLOOKUP(C5,'пр.взв.'!B7:F38,3,FALSE)</f>
        <v>1993 ms</v>
      </c>
      <c r="F5" s="330" t="str">
        <f>VLOOKUP(C5,'пр.взв.'!B7:F38,4,FALSE)</f>
        <v>BLR</v>
      </c>
      <c r="G5" s="115"/>
      <c r="H5" s="116"/>
      <c r="I5" s="116"/>
      <c r="J5" s="116"/>
      <c r="K5" s="116"/>
      <c r="L5" s="117"/>
      <c r="M5" s="347">
        <v>1</v>
      </c>
      <c r="N5" s="338">
        <f>K21</f>
        <v>5</v>
      </c>
      <c r="O5" s="339" t="str">
        <f>VLOOKUP(N5,'пр.взв.'!B7:E38,2,FALSE)</f>
        <v>MOHNATKINA Marina</v>
      </c>
      <c r="P5" s="361" t="str">
        <f>VLOOKUP(N5,'пр.взв.'!B7:F38,4,FALSE)</f>
        <v>RUS</v>
      </c>
    </row>
    <row r="6" spans="1:16" ht="12.75" customHeight="1">
      <c r="A6" s="345"/>
      <c r="C6" s="368"/>
      <c r="D6" s="327">
        <f>'пр.взв.'!C8</f>
        <v>0</v>
      </c>
      <c r="E6" s="335"/>
      <c r="F6" s="331">
        <f>'пр.взв.'!E8</f>
        <v>0</v>
      </c>
      <c r="G6" s="118">
        <v>1</v>
      </c>
      <c r="H6" s="119"/>
      <c r="I6" s="119"/>
      <c r="J6" s="116"/>
      <c r="K6" s="120"/>
      <c r="L6" s="4"/>
      <c r="M6" s="348"/>
      <c r="N6" s="326"/>
      <c r="O6" s="328" t="e">
        <f>VLOOKUP(N6,'пр.взв.'!B7:E38,2,FALSE)</f>
        <v>#N/A</v>
      </c>
      <c r="P6" s="324" t="e">
        <f>VLOOKUP(N6,'пр.взв.'!B7:E38,4,FALSE)</f>
        <v>#N/A</v>
      </c>
    </row>
    <row r="7" spans="1:20" ht="12.75" customHeight="1" thickBot="1">
      <c r="A7" s="345"/>
      <c r="C7" s="371">
        <v>9</v>
      </c>
      <c r="D7" s="376" t="str">
        <f>VLOOKUP(C7,'пр.взв.'!B7:F38,2,FALSE)</f>
        <v>BAILIYEVA Raisa</v>
      </c>
      <c r="E7" s="378" t="str">
        <f>VLOOKUP(C7,'пр.взв.'!B7:F38,3,FALSE)</f>
        <v>1975 msic</v>
      </c>
      <c r="F7" s="362" t="str">
        <f>VLOOKUP(C7,'пр.взв.'!B7:F38,4,FALSE)</f>
        <v>KAZ</v>
      </c>
      <c r="G7" s="121"/>
      <c r="H7" s="122"/>
      <c r="I7" s="119"/>
      <c r="J7" s="116"/>
      <c r="K7" s="120"/>
      <c r="L7" s="4"/>
      <c r="M7" s="343">
        <v>2</v>
      </c>
      <c r="N7" s="326">
        <v>8</v>
      </c>
      <c r="O7" s="328" t="str">
        <f>VLOOKUP(N7,'пр.взв.'!B7:E38,2,FALSE)</f>
        <v>NAMAZAVA Volha</v>
      </c>
      <c r="P7" s="324" t="str">
        <f>VLOOKUP(N7,'пр.взв.'!B7:E38,4,FALSE)</f>
        <v>BLR</v>
      </c>
      <c r="T7" s="7"/>
    </row>
    <row r="8" spans="1:16" ht="12.75" customHeight="1" thickBot="1">
      <c r="A8" s="345"/>
      <c r="C8" s="372"/>
      <c r="D8" s="377">
        <f>'пр.взв.'!C24</f>
        <v>0</v>
      </c>
      <c r="E8" s="379"/>
      <c r="F8" s="363">
        <f>'пр.взв.'!E24</f>
        <v>0</v>
      </c>
      <c r="G8" s="123"/>
      <c r="H8" s="119"/>
      <c r="I8" s="118">
        <v>5</v>
      </c>
      <c r="J8" s="116"/>
      <c r="K8" s="120"/>
      <c r="L8" s="4"/>
      <c r="M8" s="343"/>
      <c r="N8" s="326"/>
      <c r="O8" s="328" t="e">
        <f>VLOOKUP(N8,'пр.взв.'!B1:E40,2,FALSE)</f>
        <v>#N/A</v>
      </c>
      <c r="P8" s="324" t="e">
        <f>VLOOKUP(N8,'пр.взв.'!B2:E40,4,FALSE)</f>
        <v>#N/A</v>
      </c>
    </row>
    <row r="9" spans="1:16" ht="12.75" customHeight="1" thickBot="1">
      <c r="A9" s="345"/>
      <c r="C9" s="367">
        <v>5</v>
      </c>
      <c r="D9" s="364" t="str">
        <f>VLOOKUP(C9,'пр.взв.'!B7:F38,2,FALSE)</f>
        <v>MOHNATKINA Marina</v>
      </c>
      <c r="E9" s="334" t="str">
        <f>VLOOKUP(C9,'пр.взв.'!B7:F38,3,FALSE)</f>
        <v>1988 msic</v>
      </c>
      <c r="F9" s="330" t="str">
        <f>VLOOKUP(C9,'пр.взв.'!B7:F38,4,FALSE)</f>
        <v>RUS</v>
      </c>
      <c r="G9" s="115"/>
      <c r="H9" s="119"/>
      <c r="I9" s="121"/>
      <c r="J9" s="124"/>
      <c r="K9" s="116"/>
      <c r="L9" s="4"/>
      <c r="M9" s="375">
        <v>3</v>
      </c>
      <c r="N9" s="326">
        <v>7</v>
      </c>
      <c r="O9" s="328" t="str">
        <f>VLOOKUP(N9,'пр.взв.'!B7:E38,2,FALSE)</f>
        <v>NAZARENKO Olesya</v>
      </c>
      <c r="P9" s="324" t="str">
        <f>VLOOKUP(N9,'пр.взв.'!B7:E38,4,FALSE)</f>
        <v>RUS-M</v>
      </c>
    </row>
    <row r="10" spans="1:16" ht="12.75" customHeight="1">
      <c r="A10" s="345"/>
      <c r="C10" s="368"/>
      <c r="D10" s="327">
        <f>'пр.взв.'!C16</f>
        <v>0</v>
      </c>
      <c r="E10" s="335"/>
      <c r="F10" s="331">
        <f>'пр.взв.'!E16</f>
        <v>0</v>
      </c>
      <c r="G10" s="125">
        <v>5</v>
      </c>
      <c r="H10" s="126"/>
      <c r="I10" s="119"/>
      <c r="J10" s="127"/>
      <c r="K10" s="116"/>
      <c r="L10" s="117"/>
      <c r="M10" s="375"/>
      <c r="N10" s="326"/>
      <c r="O10" s="328" t="e">
        <f>VLOOKUP(N10,'пр.взв.'!B1:E42,2,FALSE)</f>
        <v>#N/A</v>
      </c>
      <c r="P10" s="324" t="e">
        <f>VLOOKUP(N10,'пр.взв.'!B1:E42,4,FALSE)</f>
        <v>#N/A</v>
      </c>
    </row>
    <row r="11" spans="1:16" ht="12.75" customHeight="1" thickBot="1">
      <c r="A11" s="345"/>
      <c r="C11" s="369">
        <v>13</v>
      </c>
      <c r="D11" s="365" t="e">
        <f>VLOOKUP(C11,'пр.взв.'!B7:F38,2,FALSE)</f>
        <v>#N/A</v>
      </c>
      <c r="E11" s="332" t="e">
        <f>VLOOKUP(C11,'пр.взв.'!B7:F38,3,FALSE)</f>
        <v>#N/A</v>
      </c>
      <c r="F11" s="336" t="e">
        <f>VLOOKUP(C11,'пр.взв.'!B7:F38,4,FALSE)</f>
        <v>#N/A</v>
      </c>
      <c r="G11" s="128"/>
      <c r="H11" s="119"/>
      <c r="I11" s="119"/>
      <c r="J11" s="127"/>
      <c r="K11" s="107"/>
      <c r="L11" s="28"/>
      <c r="M11" s="382">
        <v>3</v>
      </c>
      <c r="N11" s="326">
        <v>6</v>
      </c>
      <c r="O11" s="328" t="str">
        <f>VLOOKUP(N11,'пр.взв.'!B7:E38,2,FALSE)</f>
        <v>RYZHOVA Olga</v>
      </c>
      <c r="P11" s="324" t="str">
        <f>VLOOKUP(N11,'пр.взв.'!B7:E38,4,FALSE)</f>
        <v>RUS-M</v>
      </c>
    </row>
    <row r="12" spans="1:16" ht="12.75" customHeight="1" thickBot="1">
      <c r="A12" s="346"/>
      <c r="C12" s="370"/>
      <c r="D12" s="366">
        <f>'пр.взв.'!C32</f>
        <v>0</v>
      </c>
      <c r="E12" s="333"/>
      <c r="F12" s="337">
        <f>'пр.взв.'!E32</f>
        <v>0</v>
      </c>
      <c r="G12" s="123"/>
      <c r="H12" s="119"/>
      <c r="I12" s="119"/>
      <c r="J12" s="116"/>
      <c r="K12" s="118">
        <v>5</v>
      </c>
      <c r="L12" s="117"/>
      <c r="M12" s="382"/>
      <c r="N12" s="326"/>
      <c r="O12" s="328" t="e">
        <f>VLOOKUP(N12,'пр.взв.'!B3:E44,2,FALSE)</f>
        <v>#N/A</v>
      </c>
      <c r="P12" s="324" t="e">
        <f>VLOOKUP(N12,'пр.взв.'!B3:E44,4,FALSE)</f>
        <v>#N/A</v>
      </c>
    </row>
    <row r="13" spans="1:20" ht="12.75" customHeight="1" thickBot="1">
      <c r="A13" s="344" t="s">
        <v>44</v>
      </c>
      <c r="C13" s="367">
        <v>3</v>
      </c>
      <c r="D13" s="364" t="str">
        <f>VLOOKUP(C13,'пр.взв.'!B7:F38,2,FALSE)</f>
        <v>CARAUS Valentina</v>
      </c>
      <c r="E13" s="334">
        <f>VLOOKUP(C13,'пр.взв.'!B7:F38,3,FALSE)</f>
        <v>1984</v>
      </c>
      <c r="F13" s="330" t="str">
        <f>VLOOKUP(C13,'пр.взв.'!B7:F38,4,FALSE)</f>
        <v>MDA</v>
      </c>
      <c r="G13" s="115"/>
      <c r="H13" s="119"/>
      <c r="I13" s="119"/>
      <c r="J13" s="116"/>
      <c r="K13" s="121"/>
      <c r="L13" s="117"/>
      <c r="M13" s="341" t="s">
        <v>72</v>
      </c>
      <c r="N13" s="326">
        <v>1</v>
      </c>
      <c r="O13" s="328" t="str">
        <f>VLOOKUP(N13,'пр.взв.'!B7:E38,2,FALSE)</f>
        <v>ZHUKAVETS Krystsina</v>
      </c>
      <c r="P13" s="324" t="str">
        <f>VLOOKUP(N13,'пр.взв.'!B7:E38,4,FALSE)</f>
        <v>BLR</v>
      </c>
      <c r="Q13" s="87"/>
      <c r="R13" s="87"/>
      <c r="S13" s="87"/>
      <c r="T13" s="87"/>
    </row>
    <row r="14" spans="1:20" ht="12.75" customHeight="1">
      <c r="A14" s="345"/>
      <c r="C14" s="368"/>
      <c r="D14" s="327">
        <f>'пр.взв.'!C12</f>
        <v>0</v>
      </c>
      <c r="E14" s="335"/>
      <c r="F14" s="331">
        <f>'пр.взв.'!E12</f>
        <v>0</v>
      </c>
      <c r="G14" s="118">
        <v>3</v>
      </c>
      <c r="H14" s="119"/>
      <c r="I14" s="119"/>
      <c r="J14" s="127"/>
      <c r="K14" s="127"/>
      <c r="L14" s="117"/>
      <c r="M14" s="341"/>
      <c r="N14" s="326"/>
      <c r="O14" s="328" t="e">
        <f>VLOOKUP(N14,'пр.взв.'!B1:E46,2,FALSE)</f>
        <v>#N/A</v>
      </c>
      <c r="P14" s="324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45"/>
      <c r="C15" s="369">
        <v>11</v>
      </c>
      <c r="D15" s="365" t="e">
        <f>VLOOKUP(C15,'пр.взв.'!B7:F38,2,FALSE)</f>
        <v>#N/A</v>
      </c>
      <c r="E15" s="332" t="e">
        <f>VLOOKUP(C15,'пр.взв.'!B7:F38,3,FALSE)</f>
        <v>#N/A</v>
      </c>
      <c r="F15" s="336" t="e">
        <f>VLOOKUP(C15,'пр.взв.'!B7:F38,4,FALSE)</f>
        <v>#N/A</v>
      </c>
      <c r="G15" s="121"/>
      <c r="H15" s="122"/>
      <c r="I15" s="119"/>
      <c r="J15" s="127"/>
      <c r="K15" s="127"/>
      <c r="L15" s="117"/>
      <c r="M15" s="341" t="s">
        <v>72</v>
      </c>
      <c r="N15" s="326">
        <v>3</v>
      </c>
      <c r="O15" s="328" t="str">
        <f>VLOOKUP(N15,'пр.взв.'!B7:E38,2,FALSE)</f>
        <v>CARAUS Valentina</v>
      </c>
      <c r="P15" s="324" t="str">
        <f>VLOOKUP(N15,'пр.взв.'!B7:E38,4,FALSE)</f>
        <v>MDA</v>
      </c>
      <c r="Q15" s="87"/>
      <c r="R15" s="87"/>
      <c r="S15" s="87"/>
      <c r="T15" s="87"/>
    </row>
    <row r="16" spans="1:20" ht="12.75" customHeight="1" thickBot="1">
      <c r="A16" s="345"/>
      <c r="C16" s="370"/>
      <c r="D16" s="366">
        <f>'пр.взв.'!C28</f>
        <v>0</v>
      </c>
      <c r="E16" s="333"/>
      <c r="F16" s="337">
        <f>'пр.взв.'!E28</f>
        <v>0</v>
      </c>
      <c r="G16" s="123"/>
      <c r="H16" s="119"/>
      <c r="I16" s="125">
        <v>7</v>
      </c>
      <c r="J16" s="129"/>
      <c r="K16" s="127"/>
      <c r="L16" s="117"/>
      <c r="M16" s="341"/>
      <c r="N16" s="326"/>
      <c r="O16" s="328" t="e">
        <f>VLOOKUP(N16,'пр.взв.'!B1:E48,2,FALSE)</f>
        <v>#N/A</v>
      </c>
      <c r="P16" s="324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45"/>
      <c r="C17" s="367">
        <v>7</v>
      </c>
      <c r="D17" s="364" t="str">
        <f>VLOOKUP(C17,'пр.взв.'!B7:F38,2,FALSE)</f>
        <v>NAZARENKO Olesya</v>
      </c>
      <c r="E17" s="334" t="str">
        <f>VLOOKUP(C17,'пр.взв.'!B7:F38,3,FALSE)</f>
        <v>1976 ms</v>
      </c>
      <c r="F17" s="330" t="str">
        <f>VLOOKUP(C17,'пр.взв.'!B7:F38,4,FALSE)</f>
        <v>RUS-M</v>
      </c>
      <c r="G17" s="115"/>
      <c r="H17" s="123"/>
      <c r="I17" s="128"/>
      <c r="J17" s="130"/>
      <c r="K17" s="131"/>
      <c r="L17" s="132"/>
      <c r="M17" s="341" t="s">
        <v>72</v>
      </c>
      <c r="N17" s="325">
        <v>10</v>
      </c>
      <c r="O17" s="327" t="str">
        <f>VLOOKUP(N17,'пр.взв.'!B7:E38,2,FALSE)</f>
        <v>ZAHARTZOVA Olga</v>
      </c>
      <c r="P17" s="329" t="str">
        <f>VLOOKUP(N17,'пр.взв.'!B7:E38,4,FALSE)</f>
        <v>RUS</v>
      </c>
      <c r="Q17" s="87"/>
      <c r="R17" s="87"/>
      <c r="S17" s="87"/>
      <c r="T17" s="87"/>
    </row>
    <row r="18" spans="1:20" ht="12.75" customHeight="1">
      <c r="A18" s="345"/>
      <c r="C18" s="368"/>
      <c r="D18" s="327">
        <f>'пр.взв.'!C20</f>
        <v>0</v>
      </c>
      <c r="E18" s="335"/>
      <c r="F18" s="331">
        <f>'пр.взв.'!E20</f>
        <v>0</v>
      </c>
      <c r="G18" s="125">
        <v>7</v>
      </c>
      <c r="H18" s="133"/>
      <c r="I18" s="123"/>
      <c r="J18" s="134"/>
      <c r="K18" s="127"/>
      <c r="L18" s="135"/>
      <c r="M18" s="341"/>
      <c r="N18" s="326"/>
      <c r="O18" s="328" t="e">
        <f>VLOOKUP(N18,'пр.взв.'!B1:E50,2,FALSE)</f>
        <v>#N/A</v>
      </c>
      <c r="P18" s="324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45"/>
      <c r="C19" s="369">
        <v>15</v>
      </c>
      <c r="D19" s="365" t="e">
        <f>VLOOKUP(C19,'пр.взв.'!B7:F38,2,FALSE)</f>
        <v>#N/A</v>
      </c>
      <c r="E19" s="332" t="e">
        <f>VLOOKUP(C19,'пр.взв.'!B7:F38,3,FALSE)</f>
        <v>#N/A</v>
      </c>
      <c r="F19" s="336" t="e">
        <f>VLOOKUP(C19,'пр.взв.'!B7:F38,4,FALSE)</f>
        <v>#N/A</v>
      </c>
      <c r="G19" s="128"/>
      <c r="H19" s="123"/>
      <c r="I19" s="123"/>
      <c r="J19" s="134"/>
      <c r="K19" s="127"/>
      <c r="L19" s="135"/>
      <c r="M19" s="341" t="s">
        <v>72</v>
      </c>
      <c r="N19" s="326">
        <v>4</v>
      </c>
      <c r="O19" s="328" t="str">
        <f>VLOOKUP(N19,'пр.взв.'!B7:E38,2,FALSE)</f>
        <v>COSTACHE Eugenia</v>
      </c>
      <c r="P19" s="324" t="str">
        <f>VLOOKUP(N19,'пр.взв.'!B7:E38,4,FALSE)</f>
        <v>ROU</v>
      </c>
      <c r="Q19" s="87"/>
      <c r="R19" s="87"/>
      <c r="S19" s="87"/>
      <c r="T19" s="87"/>
    </row>
    <row r="20" spans="1:20" ht="12" customHeight="1" thickBot="1">
      <c r="A20" s="346"/>
      <c r="C20" s="370"/>
      <c r="D20" s="366">
        <f>'пр.взв.'!C36</f>
        <v>0</v>
      </c>
      <c r="E20" s="333"/>
      <c r="F20" s="337">
        <f>'пр.взв.'!E36</f>
        <v>0</v>
      </c>
      <c r="G20" s="123"/>
      <c r="H20" s="115"/>
      <c r="I20" s="115"/>
      <c r="J20" s="134"/>
      <c r="K20" s="127"/>
      <c r="L20" s="135"/>
      <c r="M20" s="341"/>
      <c r="N20" s="326"/>
      <c r="O20" s="328" t="e">
        <f>VLOOKUP(N20,'пр.взв.'!B2:E52,2,FALSE)</f>
        <v>#N/A</v>
      </c>
      <c r="P20" s="324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80"/>
      <c r="D21" s="136"/>
      <c r="E21" s="137"/>
      <c r="F21" s="138"/>
      <c r="G21" s="139"/>
      <c r="H21" s="139"/>
      <c r="I21" s="139"/>
      <c r="J21" s="120"/>
      <c r="K21" s="140">
        <v>5</v>
      </c>
      <c r="L21" s="4"/>
      <c r="M21" s="341" t="s">
        <v>73</v>
      </c>
      <c r="N21" s="326">
        <v>9</v>
      </c>
      <c r="O21" s="328" t="str">
        <f>VLOOKUP(N21,'пр.взв.'!B7:E38,2,FALSE)</f>
        <v>BAILIYEVA Raisa</v>
      </c>
      <c r="P21" s="324" t="str">
        <f>VLOOKUP(N21,'пр.взв.'!B7:E38,4,FALSE)</f>
        <v>KAZ</v>
      </c>
      <c r="Q21" s="87"/>
      <c r="R21" s="87"/>
      <c r="S21" s="87"/>
      <c r="T21" s="87"/>
    </row>
    <row r="22" spans="3:20" ht="12" customHeight="1" thickBot="1">
      <c r="C22" s="381"/>
      <c r="D22" s="1"/>
      <c r="E22" s="4"/>
      <c r="F22" s="4"/>
      <c r="G22" s="120"/>
      <c r="H22" s="120"/>
      <c r="I22" s="120"/>
      <c r="J22" s="120"/>
      <c r="K22" s="141"/>
      <c r="L22" s="142"/>
      <c r="M22" s="341"/>
      <c r="N22" s="326"/>
      <c r="O22" s="328" t="e">
        <f>VLOOKUP(N22,'пр.взв.'!B2:E54,2,FALSE)</f>
        <v>#N/A</v>
      </c>
      <c r="P22" s="324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44" t="s">
        <v>45</v>
      </c>
      <c r="C23" s="367">
        <v>2</v>
      </c>
      <c r="D23" s="364" t="str">
        <f>VLOOKUP(C23,'пр.взв.'!B7:F38,2,FALSE)</f>
        <v>BUDEANU Natalia</v>
      </c>
      <c r="E23" s="334">
        <f>VLOOKUP(C23,'пр.взв.'!B7:F38,3,FALSE)</f>
        <v>1992</v>
      </c>
      <c r="F23" s="330" t="str">
        <f>VLOOKUP(C23,'пр.взв.'!B7:F38,4,FALSE)</f>
        <v>MDA</v>
      </c>
      <c r="G23" s="115"/>
      <c r="H23" s="116"/>
      <c r="I23" s="116"/>
      <c r="J23" s="116"/>
      <c r="K23" s="143"/>
      <c r="L23" s="4"/>
      <c r="M23" s="341" t="s">
        <v>73</v>
      </c>
      <c r="N23" s="326">
        <v>2</v>
      </c>
      <c r="O23" s="328" t="str">
        <f>VLOOKUP(N23,'пр.взв.'!B7:E38,2,FALSE)</f>
        <v>BUDEANU Natalia</v>
      </c>
      <c r="P23" s="324" t="str">
        <f>VLOOKUP(N23,'пр.взв.'!B7:E38,4,FALSE)</f>
        <v>MDA</v>
      </c>
    </row>
    <row r="24" spans="1:16" ht="12" customHeight="1">
      <c r="A24" s="345"/>
      <c r="C24" s="368"/>
      <c r="D24" s="327">
        <f>'пр.взв.'!C10</f>
        <v>0</v>
      </c>
      <c r="E24" s="335"/>
      <c r="F24" s="331"/>
      <c r="G24" s="118">
        <v>10</v>
      </c>
      <c r="H24" s="119"/>
      <c r="I24" s="119"/>
      <c r="J24" s="116"/>
      <c r="K24" s="144"/>
      <c r="L24" s="4"/>
      <c r="M24" s="341"/>
      <c r="N24" s="326"/>
      <c r="O24" s="328" t="e">
        <f>VLOOKUP(N24,'пр.взв.'!B2:E56,2,FALSE)</f>
        <v>#N/A</v>
      </c>
      <c r="P24" s="324" t="e">
        <f>VLOOKUP(N24,'пр.взв.'!B5:E56,4,FALSE)</f>
        <v>#N/A</v>
      </c>
    </row>
    <row r="25" spans="1:16" ht="12" customHeight="1" thickBot="1">
      <c r="A25" s="345"/>
      <c r="C25" s="371">
        <v>10</v>
      </c>
      <c r="D25" s="376" t="str">
        <f>VLOOKUP(C25,'пр.взв.'!B7:F38,2,FALSE)</f>
        <v>ZAHARTZOVA Olga</v>
      </c>
      <c r="E25" s="378" t="str">
        <f>VLOOKUP(C25,'пр.взв.'!B7:F38,3,FALSE)</f>
        <v>1988 ms</v>
      </c>
      <c r="F25" s="362" t="str">
        <f>VLOOKUP(C25,'пр.взв.'!B7:F38,4,FALSE)</f>
        <v>RUS</v>
      </c>
      <c r="G25" s="121"/>
      <c r="H25" s="122"/>
      <c r="I25" s="119"/>
      <c r="J25" s="116"/>
      <c r="K25" s="144"/>
      <c r="L25" s="4"/>
      <c r="M25" s="342"/>
      <c r="N25" s="322"/>
      <c r="O25" s="323" t="e">
        <f>VLOOKUP(N25,'пр.взв.'!B7:E38,2,FALSE)</f>
        <v>#N/A</v>
      </c>
      <c r="P25" s="322" t="e">
        <f>VLOOKUP(N25,'пр.взв.'!B7:E38,4,FALSE)</f>
        <v>#N/A</v>
      </c>
    </row>
    <row r="26" spans="1:16" ht="12" customHeight="1" thickBot="1">
      <c r="A26" s="345"/>
      <c r="C26" s="372"/>
      <c r="D26" s="377">
        <f>'пр.взв.'!C26</f>
        <v>0</v>
      </c>
      <c r="E26" s="379"/>
      <c r="F26" s="363"/>
      <c r="G26" s="123"/>
      <c r="H26" s="119"/>
      <c r="I26" s="118">
        <v>6</v>
      </c>
      <c r="J26" s="116"/>
      <c r="K26" s="144"/>
      <c r="L26" s="4"/>
      <c r="M26" s="342"/>
      <c r="N26" s="322"/>
      <c r="O26" s="323" t="e">
        <f>VLOOKUP(N26,'пр.взв.'!B2:E58,2,FALSE)</f>
        <v>#N/A</v>
      </c>
      <c r="P26" s="322" t="e">
        <f>VLOOKUP(N26,'пр.взв.'!B7:E58,4,FALSE)</f>
        <v>#N/A</v>
      </c>
    </row>
    <row r="27" spans="1:16" ht="12" customHeight="1" thickBot="1">
      <c r="A27" s="345"/>
      <c r="C27" s="367">
        <v>6</v>
      </c>
      <c r="D27" s="364" t="str">
        <f>VLOOKUP(C27,'пр.взв.'!B7:F38,2,FALSE)</f>
        <v>RYZHOVA Olga</v>
      </c>
      <c r="E27" s="334" t="str">
        <f>VLOOKUP(C27,'пр.взв.'!B7:F38,3,FALSE)</f>
        <v>1984 ms</v>
      </c>
      <c r="F27" s="330" t="str">
        <f>VLOOKUP(C27,'пр.взв.'!B7:F38,4,FALSE)</f>
        <v>RUS-M</v>
      </c>
      <c r="G27" s="115"/>
      <c r="H27" s="119"/>
      <c r="I27" s="121"/>
      <c r="J27" s="124"/>
      <c r="K27" s="127"/>
      <c r="L27" s="4"/>
      <c r="M27" s="342"/>
      <c r="N27" s="322"/>
      <c r="O27" s="323" t="e">
        <f>VLOOKUP(N27,'пр.взв.'!B7:E38,2,FALSE)</f>
        <v>#N/A</v>
      </c>
      <c r="P27" s="322" t="e">
        <f>VLOOKUP(N27,'пр.взв.'!B7:E38,4,FALSE)</f>
        <v>#N/A</v>
      </c>
    </row>
    <row r="28" spans="1:16" ht="12" customHeight="1">
      <c r="A28" s="345"/>
      <c r="C28" s="368"/>
      <c r="D28" s="327">
        <f>'пр.взв.'!C18</f>
        <v>0</v>
      </c>
      <c r="E28" s="335"/>
      <c r="F28" s="331"/>
      <c r="G28" s="125">
        <v>6</v>
      </c>
      <c r="H28" s="126"/>
      <c r="I28" s="119"/>
      <c r="J28" s="127"/>
      <c r="K28" s="127"/>
      <c r="L28" s="117"/>
      <c r="M28" s="342"/>
      <c r="N28" s="322"/>
      <c r="O28" s="323" t="e">
        <f>VLOOKUP(N28,'пр.взв.'!B2:E60,2,FALSE)</f>
        <v>#N/A</v>
      </c>
      <c r="P28" s="322" t="e">
        <f>VLOOKUP(N28,'пр.взв.'!B2:E60,4,FALSE)</f>
        <v>#N/A</v>
      </c>
    </row>
    <row r="29" spans="1:18" ht="12" customHeight="1" thickBot="1">
      <c r="A29" s="345"/>
      <c r="C29" s="369">
        <v>14</v>
      </c>
      <c r="D29" s="365" t="e">
        <f>VLOOKUP(C29,'пр.взв.'!B7:F38,2,FALSE)</f>
        <v>#N/A</v>
      </c>
      <c r="E29" s="332" t="e">
        <f>VLOOKUP(C29,'пр.взв.'!B7:F38,3,FALSE)</f>
        <v>#N/A</v>
      </c>
      <c r="F29" s="336" t="e">
        <f>VLOOKUP(C29,'пр.взв.'!B7:F38,4,FALSE)</f>
        <v>#N/A</v>
      </c>
      <c r="G29" s="128"/>
      <c r="H29" s="119"/>
      <c r="I29" s="119"/>
      <c r="J29" s="127"/>
      <c r="K29" s="108"/>
      <c r="L29" s="28"/>
      <c r="M29" s="340"/>
      <c r="N29" s="322"/>
      <c r="O29" s="323" t="e">
        <f>VLOOKUP(N29,'пр.взв.'!B7:E38,2,FALSE)</f>
        <v>#N/A</v>
      </c>
      <c r="P29" s="322" t="e">
        <f>VLOOKUP(N29,'пр.взв.'!B7:E38,4,FALSE)</f>
        <v>#N/A</v>
      </c>
      <c r="Q29" s="87"/>
      <c r="R29" s="87"/>
    </row>
    <row r="30" spans="1:18" ht="12" customHeight="1" thickBot="1">
      <c r="A30" s="346"/>
      <c r="C30" s="370"/>
      <c r="D30" s="366">
        <f>'пр.взв.'!C34</f>
        <v>0</v>
      </c>
      <c r="E30" s="333"/>
      <c r="F30" s="337"/>
      <c r="G30" s="123"/>
      <c r="H30" s="119"/>
      <c r="I30" s="119"/>
      <c r="J30" s="116"/>
      <c r="K30" s="125">
        <v>8</v>
      </c>
      <c r="L30" s="117"/>
      <c r="M30" s="340"/>
      <c r="N30" s="322"/>
      <c r="O30" s="323" t="e">
        <f>VLOOKUP(N30,'пр.взв.'!B3:E62,2,FALSE)</f>
        <v>#N/A</v>
      </c>
      <c r="P30" s="322" t="e">
        <f>VLOOKUP(N30,'пр.взв.'!B1:E62,4,FALSE)</f>
        <v>#N/A</v>
      </c>
      <c r="Q30" s="87"/>
      <c r="R30" s="87"/>
    </row>
    <row r="31" spans="1:18" ht="12" customHeight="1" thickBot="1">
      <c r="A31" s="344" t="s">
        <v>46</v>
      </c>
      <c r="C31" s="367">
        <v>4</v>
      </c>
      <c r="D31" s="364" t="str">
        <f>VLOOKUP(C31,'пр.взв.'!B7:F38,2,FALSE)</f>
        <v>COSTACHE Eugenia</v>
      </c>
      <c r="E31" s="334">
        <f>VLOOKUP(C31,'пр.взв.'!B7:F38,3,FALSE)</f>
        <v>1983</v>
      </c>
      <c r="F31" s="330" t="str">
        <f>VLOOKUP(C31,'пр.взв.'!B7:F38,4,FALSE)</f>
        <v>ROU</v>
      </c>
      <c r="G31" s="115"/>
      <c r="H31" s="119"/>
      <c r="I31" s="119"/>
      <c r="J31" s="116"/>
      <c r="K31" s="128"/>
      <c r="L31" s="117"/>
      <c r="M31" s="340"/>
      <c r="N31" s="322"/>
      <c r="O31" s="323" t="e">
        <f>VLOOKUP(N31,'пр.взв.'!B7:E38,2,FALSE)</f>
        <v>#N/A</v>
      </c>
      <c r="P31" s="322" t="e">
        <f>VLOOKUP(N31,'пр.взв.'!B7:E38,4,FALSE)</f>
        <v>#N/A</v>
      </c>
      <c r="Q31" s="87"/>
      <c r="R31" s="87"/>
    </row>
    <row r="32" spans="1:18" ht="12" customHeight="1">
      <c r="A32" s="345"/>
      <c r="C32" s="368"/>
      <c r="D32" s="327">
        <f>'пр.взв.'!C14</f>
        <v>0</v>
      </c>
      <c r="E32" s="335"/>
      <c r="F32" s="331"/>
      <c r="G32" s="118">
        <v>4</v>
      </c>
      <c r="H32" s="119"/>
      <c r="I32" s="119"/>
      <c r="J32" s="127"/>
      <c r="K32" s="116"/>
      <c r="L32" s="117"/>
      <c r="M32" s="340"/>
      <c r="N32" s="322"/>
      <c r="O32" s="323" t="e">
        <f>VLOOKUP(N32,'пр.взв.'!B3:E64,2,FALSE)</f>
        <v>#N/A</v>
      </c>
      <c r="P32" s="322" t="e">
        <f>VLOOKUP(N32,'пр.взв.'!B3:E64,4,FALSE)</f>
        <v>#N/A</v>
      </c>
      <c r="Q32" s="87"/>
      <c r="R32" s="87"/>
    </row>
    <row r="33" spans="1:18" ht="12" customHeight="1" thickBot="1">
      <c r="A33" s="345"/>
      <c r="C33" s="369">
        <v>12</v>
      </c>
      <c r="D33" s="365" t="e">
        <f>VLOOKUP(C33,'пр.взв.'!B7:F38,2,FALSE)</f>
        <v>#N/A</v>
      </c>
      <c r="E33" s="332" t="e">
        <f>VLOOKUP(C33,'пр.взв.'!B7:F38,3,FALSE)</f>
        <v>#N/A</v>
      </c>
      <c r="F33" s="336" t="e">
        <f>VLOOKUP(C33,'пр.взв.'!B7:F38,4,FALSE)</f>
        <v>#N/A</v>
      </c>
      <c r="G33" s="121"/>
      <c r="H33" s="122"/>
      <c r="I33" s="119"/>
      <c r="J33" s="127"/>
      <c r="K33" s="116"/>
      <c r="L33" s="117"/>
      <c r="M33" s="340"/>
      <c r="N33" s="322"/>
      <c r="O33" s="323" t="e">
        <f>VLOOKUP(N33,'пр.взв.'!B7:E38,2,FALSE)</f>
        <v>#N/A</v>
      </c>
      <c r="P33" s="322" t="e">
        <f>VLOOKUP(N33,'пр.взв.'!B7:E38,4,FALSE)</f>
        <v>#N/A</v>
      </c>
      <c r="Q33" s="87"/>
      <c r="R33" s="87"/>
    </row>
    <row r="34" spans="1:18" ht="12" customHeight="1" thickBot="1">
      <c r="A34" s="345"/>
      <c r="C34" s="370"/>
      <c r="D34" s="366">
        <f>'пр.взв.'!C30</f>
        <v>0</v>
      </c>
      <c r="E34" s="333"/>
      <c r="F34" s="337"/>
      <c r="G34" s="123"/>
      <c r="H34" s="119"/>
      <c r="I34" s="125">
        <v>8</v>
      </c>
      <c r="J34" s="129"/>
      <c r="K34" s="116"/>
      <c r="L34" s="117"/>
      <c r="M34" s="340"/>
      <c r="N34" s="322"/>
      <c r="O34" s="323" t="e">
        <f>VLOOKUP(N34,'пр.взв.'!B3:E66,2,FALSE)</f>
        <v>#N/A</v>
      </c>
      <c r="P34" s="322" t="e">
        <f>VLOOKUP(N34,'пр.взв.'!B3:E66,4,FALSE)</f>
        <v>#N/A</v>
      </c>
      <c r="Q34" s="87"/>
      <c r="R34" s="87"/>
    </row>
    <row r="35" spans="1:18" ht="12" customHeight="1" thickBot="1">
      <c r="A35" s="345"/>
      <c r="C35" s="367">
        <v>8</v>
      </c>
      <c r="D35" s="364" t="str">
        <f>VLOOKUP(C35,'пр.взв.'!B7:F38,2,FALSE)</f>
        <v>NAMAZAVA Volha</v>
      </c>
      <c r="E35" s="334" t="str">
        <f>VLOOKUP(C35,'пр.взв.'!B7:F38,3,FALSE)</f>
        <v>1991 msik</v>
      </c>
      <c r="F35" s="330" t="str">
        <f>VLOOKUP(C35,'пр.взв.'!B7:F38,4,FALSE)</f>
        <v>BLR</v>
      </c>
      <c r="G35" s="115"/>
      <c r="H35" s="123"/>
      <c r="I35" s="128"/>
      <c r="J35" s="130"/>
      <c r="K35" s="130"/>
      <c r="L35" s="132"/>
      <c r="M35" s="340"/>
      <c r="N35" s="322"/>
      <c r="O35" s="323" t="e">
        <f>VLOOKUP(N35,'пр.взв.'!B7:E38,2,FALSE)</f>
        <v>#N/A</v>
      </c>
      <c r="P35" s="322" t="e">
        <f>VLOOKUP(N35,'пр.взв.'!B7:E38,4,FALSE)</f>
        <v>#N/A</v>
      </c>
      <c r="Q35" s="87"/>
      <c r="R35" s="87"/>
    </row>
    <row r="36" spans="1:18" ht="14.25" customHeight="1">
      <c r="A36" s="345"/>
      <c r="C36" s="368"/>
      <c r="D36" s="327">
        <f>'пр.взв.'!C22</f>
        <v>0</v>
      </c>
      <c r="E36" s="335"/>
      <c r="F36" s="331"/>
      <c r="G36" s="125">
        <v>8</v>
      </c>
      <c r="H36" s="133"/>
      <c r="I36" s="123"/>
      <c r="J36" s="134"/>
      <c r="K36" s="116"/>
      <c r="L36" s="117"/>
      <c r="M36" s="340"/>
      <c r="N36" s="322"/>
      <c r="O36" s="323" t="e">
        <f>VLOOKUP(N36,'пр.взв.'!B3:E68,2,FALSE)</f>
        <v>#N/A</v>
      </c>
      <c r="P36" s="322" t="e">
        <f>VLOOKUP(N36,'пр.взв.'!B7:E68,4,FALSE)</f>
        <v>#N/A</v>
      </c>
      <c r="Q36" s="69"/>
      <c r="R36" s="69"/>
    </row>
    <row r="37" spans="1:18" ht="13.5" customHeight="1" thickBot="1">
      <c r="A37" s="345"/>
      <c r="C37" s="369">
        <v>16</v>
      </c>
      <c r="D37" s="365" t="e">
        <f>VLOOKUP(C37,'пр.взв.'!B7:F38,2,FALSE)</f>
        <v>#N/A</v>
      </c>
      <c r="E37" s="332" t="e">
        <f>VLOOKUP(C37,'пр.взв.'!B7:F38,3,FALSE)</f>
        <v>#N/A</v>
      </c>
      <c r="F37" s="336" t="e">
        <f>VLOOKUP(C37,'пр.взв.'!B7:F38,4,FALSE)</f>
        <v>#N/A</v>
      </c>
      <c r="G37" s="128"/>
      <c r="H37" s="123"/>
      <c r="I37" s="123"/>
      <c r="J37" s="134"/>
      <c r="K37" s="116"/>
      <c r="L37" s="117"/>
      <c r="M37" s="145"/>
      <c r="N37" s="145"/>
      <c r="O37" s="88"/>
      <c r="P37" s="146"/>
      <c r="Q37" s="89"/>
      <c r="R37" s="69"/>
    </row>
    <row r="38" spans="1:18" ht="13.5" customHeight="1" thickBot="1">
      <c r="A38" s="346"/>
      <c r="C38" s="370"/>
      <c r="D38" s="366">
        <f>'пр.взв.'!C38</f>
        <v>0</v>
      </c>
      <c r="E38" s="333"/>
      <c r="F38" s="337"/>
      <c r="G38" s="123"/>
      <c r="H38" s="115"/>
      <c r="I38" s="115"/>
      <c r="J38" s="134"/>
      <c r="K38" s="116"/>
      <c r="L38" s="135"/>
      <c r="M38" s="145"/>
      <c r="N38" s="145"/>
      <c r="O38" s="147"/>
      <c r="P38" s="146"/>
      <c r="Q38" s="87"/>
      <c r="R38" s="69"/>
    </row>
    <row r="39" spans="3:18" ht="12.75" customHeight="1">
      <c r="C39" s="50"/>
      <c r="P39" s="3"/>
      <c r="R39" s="3"/>
    </row>
    <row r="40" spans="3:18" ht="13.5" customHeight="1">
      <c r="C40" s="152"/>
      <c r="D40" s="152"/>
      <c r="E40" s="148"/>
      <c r="F40" s="149" t="s">
        <v>37</v>
      </c>
      <c r="G40" s="148"/>
      <c r="N40" s="51"/>
      <c r="P40" s="3"/>
      <c r="R40" s="52"/>
    </row>
    <row r="41" spans="3:18" ht="12.75" customHeight="1">
      <c r="C41" s="152"/>
      <c r="D41" s="152"/>
      <c r="E41" s="152"/>
      <c r="F41" s="152"/>
      <c r="G41" s="152"/>
      <c r="R41" s="52"/>
    </row>
    <row r="42" spans="3:19" ht="12.75" customHeight="1">
      <c r="C42" s="373"/>
      <c r="D42" s="148"/>
      <c r="E42" s="152"/>
      <c r="F42" s="152"/>
      <c r="G42" s="152"/>
      <c r="H42" s="7"/>
      <c r="I42" s="7"/>
      <c r="S42" s="49">
        <f>HYPERLINK('[1]реквизиты'!$G$12)</f>
      </c>
    </row>
    <row r="43" spans="3:18" ht="13.5" customHeight="1">
      <c r="C43" s="374"/>
      <c r="D43" s="148"/>
      <c r="E43" s="148"/>
      <c r="F43" s="148"/>
      <c r="G43" s="148"/>
      <c r="H43" s="7"/>
      <c r="I43" s="7"/>
      <c r="Q43" s="3"/>
      <c r="R43" s="3"/>
    </row>
    <row r="44" spans="3:18" ht="13.5" customHeight="1">
      <c r="C44" s="148"/>
      <c r="D44" s="148"/>
      <c r="E44" s="150"/>
      <c r="F44" s="148"/>
      <c r="G44" s="148"/>
      <c r="H44" s="7"/>
      <c r="I44" s="7"/>
      <c r="Q44" s="55"/>
      <c r="R44" s="56"/>
    </row>
    <row r="45" spans="3:18" ht="16.5" customHeight="1">
      <c r="C45" s="148"/>
      <c r="D45" s="148"/>
      <c r="E45" s="151"/>
      <c r="F45" s="148"/>
      <c r="G45" s="148"/>
      <c r="H45" s="110"/>
      <c r="I45" s="110"/>
      <c r="L45" s="51">
        <f>HYPERLINK('[1]реквизиты'!$A$20)</f>
      </c>
      <c r="M45" s="51"/>
      <c r="N45" s="51"/>
      <c r="O45" s="3"/>
      <c r="P45" s="3"/>
      <c r="Q45" s="55"/>
      <c r="R45" s="56"/>
    </row>
    <row r="46" spans="3:18" ht="12.75" customHeight="1">
      <c r="C46" s="153"/>
      <c r="D46" s="148"/>
      <c r="E46" s="148"/>
      <c r="F46" s="148"/>
      <c r="G46" s="150"/>
      <c r="H46" s="114"/>
      <c r="I46" s="110"/>
      <c r="O46" s="3"/>
      <c r="P46" s="3"/>
      <c r="Q46" s="3"/>
      <c r="R46" s="3"/>
    </row>
    <row r="47" spans="3:18" ht="15.75" customHeight="1">
      <c r="C47" s="154"/>
      <c r="D47" s="148"/>
      <c r="E47" s="148"/>
      <c r="F47" s="148"/>
      <c r="G47" s="151"/>
      <c r="H47" s="113"/>
      <c r="I47" s="110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4"/>
      <c r="F48" s="110"/>
      <c r="G48" s="110"/>
      <c r="H48" s="110"/>
      <c r="I48" s="110"/>
      <c r="J48" s="58"/>
      <c r="K48" s="58"/>
      <c r="L48" s="58"/>
      <c r="P48" s="59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5"/>
      <c r="Q49" s="3"/>
      <c r="R49" s="3"/>
    </row>
    <row r="50" spans="17:18" ht="15" customHeight="1"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3"/>
      <c r="F51" s="97"/>
      <c r="G51" s="110"/>
      <c r="H51" s="110"/>
      <c r="I51" s="98" t="str">
        <f>'[1]реквизиты'!$G$8</f>
        <v>Y. Shoya</v>
      </c>
      <c r="J51" s="58"/>
      <c r="M51" t="str">
        <f>'[1]реквизиты'!$G$9</f>
        <v>/RUS/</v>
      </c>
      <c r="Q51" s="3"/>
      <c r="R51" s="3"/>
    </row>
    <row r="52" spans="7:18" ht="15.75" customHeight="1">
      <c r="G52" s="110"/>
      <c r="H52" s="110"/>
      <c r="I52" s="105">
        <f>HYPERLINK('[1]реквизиты'!$A$13)</f>
      </c>
      <c r="J52" s="99"/>
      <c r="P52" s="3"/>
      <c r="Q52" s="55"/>
      <c r="R52" s="3"/>
    </row>
    <row r="53" spans="7:18" ht="12.75" customHeight="1">
      <c r="G53" s="110"/>
      <c r="H53" s="110"/>
      <c r="I53" s="106"/>
      <c r="P53" s="3"/>
      <c r="Q53" s="55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11"/>
      <c r="F55" s="110"/>
      <c r="G55" s="110"/>
      <c r="H55" s="11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12"/>
      <c r="D56" s="110"/>
      <c r="E56" s="110"/>
      <c r="F56" s="110"/>
      <c r="G56" s="113"/>
      <c r="H56" s="11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39">
    <mergeCell ref="C3:C4"/>
    <mergeCell ref="E5:E6"/>
    <mergeCell ref="C5:C6"/>
    <mergeCell ref="C7:C8"/>
    <mergeCell ref="E7:E8"/>
    <mergeCell ref="D5:D6"/>
    <mergeCell ref="D7:D8"/>
    <mergeCell ref="C15:C16"/>
    <mergeCell ref="E15:E16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M7:M8"/>
    <mergeCell ref="M19:M20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2013-03-24T15:21:52Z</cp:lastPrinted>
  <dcterms:created xsi:type="dcterms:W3CDTF">1996-10-08T23:32:33Z</dcterms:created>
  <dcterms:modified xsi:type="dcterms:W3CDTF">2013-03-24T20:44:52Z</dcterms:modified>
  <cp:category/>
  <cp:version/>
  <cp:contentType/>
  <cp:contentStatus/>
</cp:coreProperties>
</file>