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855" windowHeight="8445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<sst xmlns="http://schemas.openxmlformats.org/spreadsheetml/2006/main" count="191" uniqueCount="143">
  <si>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</si>
  <si>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</si>
  <si>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</si>
  <si>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</si>
  <si>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</si>
  <si>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</si>
  <si>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</si>
  <si>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</si>
  <si>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</si>
  <si>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</si>
  <si>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</si>
  <si>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</si>
  <si>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21</t>
  </si>
  <si>
    <t>25</t>
  </si>
  <si>
    <t>27</t>
  </si>
  <si>
    <t>28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</si>
  <si>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</si>
  <si>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</si>
  <si>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</si>
  <si>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</si>
  <si>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</si>
  <si>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</si>
  <si>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</si>
  <si>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</si>
  <si>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</si>
  <si>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</si>
  <si>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</si>
  <si>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</si>
  <si>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</si>
  <si>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19</t>
  </si>
  <si>
    <t>26</t>
  </si>
  <si>
    <t xml:space="preserve"> место</t>
  </si>
  <si>
    <t>7-8</t>
  </si>
  <si>
    <t>1 место</t>
  </si>
  <si>
    <t>МАРФИН Федор Сергеевич</t>
  </si>
  <si>
    <t>22.09.88 мс</t>
  </si>
  <si>
    <t>МОС МГУПиИ</t>
  </si>
  <si>
    <t>Москва ПР</t>
  </si>
  <si>
    <t>002104</t>
  </si>
  <si>
    <t xml:space="preserve">  Ходырев АН,Некрасова АС</t>
  </si>
  <si>
    <t>МЕЛИКЯН Варужан Арташесович</t>
  </si>
  <si>
    <t>31.10.93 кмс</t>
  </si>
  <si>
    <t xml:space="preserve">МОС МГУПС </t>
  </si>
  <si>
    <t xml:space="preserve">Москва </t>
  </si>
  <si>
    <t>Киселёв СН Черкасов МА</t>
  </si>
  <si>
    <t>СТИХОВ Роман Геннадьевич</t>
  </si>
  <si>
    <t>08.08.90, кмс</t>
  </si>
  <si>
    <t>МОС РГУФКСМиТ</t>
  </si>
  <si>
    <t>Москва</t>
  </si>
  <si>
    <t>Астахов ДБ Попов ДВ</t>
  </si>
  <si>
    <t>ПАСТУХОВ Иван Сергеевич</t>
  </si>
  <si>
    <t>28.02.92, мс</t>
  </si>
  <si>
    <t>Астахов ДБ Попов ДВ Саламатин СВ</t>
  </si>
  <si>
    <t>СЕМЁНОВ Гаврил Платонович</t>
  </si>
  <si>
    <t>24.09.91, кмс</t>
  </si>
  <si>
    <t>ДВФО СВФУ</t>
  </si>
  <si>
    <t>Р.САХА Якутия</t>
  </si>
  <si>
    <t>Гомбодорж Д Данилова МП</t>
  </si>
  <si>
    <t>ГЁЗАЛОВ Самаддин Афган-оглы</t>
  </si>
  <si>
    <t>20.07.92 кмс</t>
  </si>
  <si>
    <t>ПФО ПИФСИНР</t>
  </si>
  <si>
    <t>Пермский Пермь</t>
  </si>
  <si>
    <t>Газеев АГ Нохрин МЮ</t>
  </si>
  <si>
    <t>ПАВЛОВ Николай Владимирович</t>
  </si>
  <si>
    <t>29.03.92 мс</t>
  </si>
  <si>
    <t>ЦФО ЯрГУ</t>
  </si>
  <si>
    <t xml:space="preserve">Ярославская Ярославль </t>
  </si>
  <si>
    <t>Воронин СМ Овсянников НИ</t>
  </si>
  <si>
    <t>КРАСНОГОРСКИЙ Владимир Андреевич</t>
  </si>
  <si>
    <t>06.12.93 кмс</t>
  </si>
  <si>
    <t>ПФО НГПУ им. КозьмиМинина</t>
  </si>
  <si>
    <t>Нижегородская Н. Новгород</t>
  </si>
  <si>
    <t xml:space="preserve">Садковский ЕА </t>
  </si>
  <si>
    <t>АХМАРОВ Виталий Александрович</t>
  </si>
  <si>
    <t>03.03.91 кмс</t>
  </si>
  <si>
    <t>СФО НГТУ</t>
  </si>
  <si>
    <t xml:space="preserve">Новосибирская Новосибирск </t>
  </si>
  <si>
    <t>Немцов ГН, Трескин СМ</t>
  </si>
  <si>
    <t>КОНДРАШКИН Алексей Сергеевич</t>
  </si>
  <si>
    <t>22.07.92 мс</t>
  </si>
  <si>
    <t>ПФО СЮИ ФСИН Р</t>
  </si>
  <si>
    <t>Самарская Самара</t>
  </si>
  <si>
    <t>Рахимкулов РА</t>
  </si>
  <si>
    <t>КОТОВ Денис Олегович</t>
  </si>
  <si>
    <t>21.02.92 мс</t>
  </si>
  <si>
    <t>ПФО НА МВД Р</t>
  </si>
  <si>
    <t>Нижегородская, Н.Новгород</t>
  </si>
  <si>
    <t>Пономарев НЛ, Ефремов ЕА, Хасанов РЗ</t>
  </si>
  <si>
    <t>ЯМОНЧЕРЯЕВ Айвар Александрович</t>
  </si>
  <si>
    <t>16.07.93 мс</t>
  </si>
  <si>
    <t>СФО ГАГУ</t>
  </si>
  <si>
    <t>Р. Алтай, Горно-Алтайск</t>
  </si>
  <si>
    <t xml:space="preserve">Яйтаков АМ </t>
  </si>
  <si>
    <t>МЕЛЬНИКОВ Александр Дмитриевич</t>
  </si>
  <si>
    <t>31.07.86 мс</t>
  </si>
  <si>
    <t>ДВФО ДВФУ</t>
  </si>
  <si>
    <t>Приморский Владивосток</t>
  </si>
  <si>
    <t>Свиягина ЕВ, Федосов ИВ</t>
  </si>
  <si>
    <t>БАЙМУХАМБЕТОВ Аскар Хазлыевич</t>
  </si>
  <si>
    <t>30.07.91 мс</t>
  </si>
  <si>
    <t>ЮФО РАНХиГС</t>
  </si>
  <si>
    <t>Астраханская Астрахань</t>
  </si>
  <si>
    <t>Козлов СВ</t>
  </si>
  <si>
    <t>ИЛЬИН Дмитрий Анатольевич</t>
  </si>
  <si>
    <t>10.03.90 мс</t>
  </si>
  <si>
    <t>МОС МГСТУ</t>
  </si>
  <si>
    <t>Сариев, Гарник</t>
  </si>
  <si>
    <t>ГЛАДКИХ Владимир Андреевич</t>
  </si>
  <si>
    <t>08.11.92 мс</t>
  </si>
  <si>
    <t>УФО СК ЮУрГУ</t>
  </si>
  <si>
    <t>Челябинская Челябинск</t>
  </si>
  <si>
    <t>Кадолин ВИ, Абдурахманов ИА</t>
  </si>
  <si>
    <t>ПАНЮХИН Иван Вячеславович</t>
  </si>
  <si>
    <t>20.04.94 кмс</t>
  </si>
  <si>
    <t>КАРАУЛОВ Василий Васильевич</t>
  </si>
  <si>
    <t>24.01.91 мсмк</t>
  </si>
  <si>
    <t>ЮФО АГПА</t>
  </si>
  <si>
    <t>Краснодарский, Армавир</t>
  </si>
  <si>
    <t>Бабоян РМ, Ивченко ВА</t>
  </si>
  <si>
    <t>БЕКЕТОВ Толобек Халиоллович</t>
  </si>
  <si>
    <t>19.04.87 мс</t>
  </si>
  <si>
    <t>ПФО СГУ</t>
  </si>
  <si>
    <t xml:space="preserve">Саратовская Саратов </t>
  </si>
  <si>
    <t>000511</t>
  </si>
  <si>
    <t>Мартынов АТ, Нилогов ВВ</t>
  </si>
  <si>
    <t>БАГАУТДИНОВ Ильнур Ахатович</t>
  </si>
  <si>
    <t>02.12.88 мс</t>
  </si>
  <si>
    <t>ПФО СИФК ф УГУФК</t>
  </si>
  <si>
    <t>Оренбургская Стерлитамак</t>
  </si>
  <si>
    <t>Бисенов СТ</t>
  </si>
  <si>
    <t>ОНДАР Артур Романович</t>
  </si>
  <si>
    <t>14.01.92 мс</t>
  </si>
  <si>
    <t>СФО ТГУ</t>
  </si>
  <si>
    <t>Тыва Кызыл</t>
  </si>
  <si>
    <t>Лоовай ДД</t>
  </si>
  <si>
    <t>в.к. 52 кг.</t>
  </si>
  <si>
    <t>3:0</t>
  </si>
  <si>
    <t>3,5:0</t>
  </si>
  <si>
    <t>4:0</t>
  </si>
  <si>
    <t>3:1</t>
  </si>
  <si>
    <t>9-12</t>
  </si>
  <si>
    <t>13-14</t>
  </si>
  <si>
    <t>15-18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</si>
</sst>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3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3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5" fillId="0" borderId="0" xfId="42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2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29" xfId="42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56" fillId="0" borderId="29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56" fillId="0" borderId="34" xfId="0" applyNumberFormat="1" applyFont="1" applyBorder="1" applyAlignment="1">
      <alignment horizontal="left" vertical="center" wrapText="1"/>
    </xf>
    <xf numFmtId="0" fontId="5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19" fillId="33" borderId="54" xfId="42" applyFont="1" applyFill="1" applyBorder="1" applyAlignment="1" applyProtection="1">
      <alignment horizontal="center" vertical="center" wrapText="1"/>
      <protection/>
    </xf>
    <xf numFmtId="0" fontId="19" fillId="33" borderId="55" xfId="42" applyFont="1" applyFill="1" applyBorder="1" applyAlignment="1" applyProtection="1">
      <alignment horizontal="center" vertical="center" wrapText="1"/>
      <protection/>
    </xf>
    <xf numFmtId="0" fontId="19" fillId="33" borderId="56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6" fillId="0" borderId="5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14" fontId="6" fillId="0" borderId="57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6" fillId="0" borderId="29" xfId="0" applyFont="1" applyBorder="1" applyAlignment="1">
      <alignment horizontal="left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0" fillId="34" borderId="29" xfId="0" applyNumberFormat="1" applyFont="1" applyFill="1" applyBorder="1" applyAlignment="1">
      <alignment horizontal="center" vertical="center" wrapText="1"/>
    </xf>
    <xf numFmtId="49" fontId="0" fillId="34" borderId="29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6" fillId="0" borderId="58" xfId="0" applyNumberFormat="1" applyFont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vertical="center" wrapText="1"/>
    </xf>
    <xf numFmtId="0" fontId="6" fillId="0" borderId="5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1" fillId="33" borderId="54" xfId="42" applyFont="1" applyFill="1" applyBorder="1" applyAlignment="1" applyProtection="1">
      <alignment horizontal="center" vertical="center" wrapText="1"/>
      <protection/>
    </xf>
    <xf numFmtId="0" fontId="11" fillId="33" borderId="55" xfId="42" applyFont="1" applyFill="1" applyBorder="1" applyAlignment="1" applyProtection="1">
      <alignment horizontal="center" vertical="center" wrapText="1"/>
      <protection/>
    </xf>
    <xf numFmtId="0" fontId="11" fillId="33" borderId="56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4" xfId="42" applyNumberFormat="1" applyFont="1" applyBorder="1" applyAlignment="1" applyProtection="1">
      <alignment horizontal="center" vertical="center" wrapText="1"/>
      <protection/>
    </xf>
    <xf numFmtId="0" fontId="1" fillId="0" borderId="23" xfId="42" applyNumberFormat="1" applyFont="1" applyBorder="1" applyAlignment="1" applyProtection="1">
      <alignment horizontal="center" vertical="center" wrapText="1"/>
      <protection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3" fillId="0" borderId="31" xfId="42" applyNumberFormat="1" applyFont="1" applyBorder="1" applyAlignment="1" applyProtection="1">
      <alignment horizontal="center" vertical="center"/>
      <protection/>
    </xf>
    <xf numFmtId="0" fontId="3" fillId="0" borderId="59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54" xfId="42" applyNumberFormat="1" applyFont="1" applyFill="1" applyBorder="1" applyAlignment="1" applyProtection="1">
      <alignment horizontal="center" vertical="center" wrapText="1"/>
      <protection/>
    </xf>
    <xf numFmtId="0" fontId="5" fillId="33" borderId="55" xfId="42" applyNumberFormat="1" applyFont="1" applyFill="1" applyBorder="1" applyAlignment="1" applyProtection="1">
      <alignment horizontal="center" vertical="center" wrapText="1"/>
      <protection/>
    </xf>
    <xf numFmtId="0" fontId="5" fillId="33" borderId="56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0" fillId="0" borderId="41" xfId="42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6" fillId="0" borderId="73" xfId="42" applyNumberFormat="1" applyFont="1" applyBorder="1" applyAlignment="1" applyProtection="1">
      <alignment horizontal="left" vertical="center" wrapText="1"/>
      <protection/>
    </xf>
    <xf numFmtId="0" fontId="56" fillId="0" borderId="25" xfId="0" applyNumberFormat="1" applyFont="1" applyBorder="1" applyAlignment="1">
      <alignment horizontal="left" vertical="center" wrapText="1"/>
    </xf>
    <xf numFmtId="0" fontId="6" fillId="0" borderId="42" xfId="42" applyNumberFormat="1" applyFont="1" applyBorder="1" applyAlignment="1" applyProtection="1">
      <alignment horizontal="left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73" xfId="42" applyNumberFormat="1" applyFont="1" applyBorder="1" applyAlignment="1" applyProtection="1">
      <alignment horizontal="left" vertical="center" wrapText="1"/>
      <protection/>
    </xf>
    <xf numFmtId="0" fontId="56" fillId="0" borderId="44" xfId="0" applyNumberFormat="1" applyFont="1" applyBorder="1" applyAlignment="1">
      <alignment horizontal="left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 wrapText="1"/>
    </xf>
    <xf numFmtId="0" fontId="5" fillId="0" borderId="80" xfId="0" applyNumberFormat="1" applyFont="1" applyBorder="1" applyAlignment="1">
      <alignment horizontal="center" vertical="center" wrapText="1"/>
    </xf>
    <xf numFmtId="0" fontId="5" fillId="0" borderId="81" xfId="0" applyNumberFormat="1" applyFont="1" applyBorder="1" applyAlignment="1">
      <alignment horizontal="center" vertical="center" wrapText="1"/>
    </xf>
    <xf numFmtId="0" fontId="5" fillId="0" borderId="8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95250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 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27.75" customHeight="1" thickBot="1">
      <c r="A1" s="147" t="s">
        <v>25</v>
      </c>
      <c r="B1" s="147"/>
      <c r="C1" s="147"/>
      <c r="D1" s="147"/>
      <c r="E1" s="147"/>
      <c r="F1" s="147"/>
      <c r="G1" s="147"/>
      <c r="H1" s="147"/>
    </row>
    <row r="2" spans="2:8" ht="40.5" customHeight="1" thickBot="1">
      <c r="B2" s="92" t="s">
        <v>27</v>
      </c>
      <c r="C2" s="92"/>
      <c r="D2" s="144" t="str">
        <f>HYPERLINK('[1]реквизиты'!$A$2)</f>
        <v>Всероссийские соревнования среди студентов по самбо. (мужчины) </v>
      </c>
      <c r="E2" s="145"/>
      <c r="F2" s="145"/>
      <c r="G2" s="145"/>
      <c r="H2" s="146"/>
    </row>
    <row r="3" spans="2:7" ht="30.75" customHeight="1" thickBot="1">
      <c r="B3" s="18"/>
      <c r="C3" s="98" t="str">
        <f>HYPERLINK('[1]реквизиты'!$A$3)</f>
        <v>21-25 января 2013г.                                                г.Ярославль</v>
      </c>
      <c r="D3" s="98"/>
      <c r="F3" s="99" t="str">
        <f>HYPERLINK('пр.взв.'!D4)</f>
        <v>в.к. 52 кг.</v>
      </c>
      <c r="G3" s="100"/>
    </row>
    <row r="4" spans="1:8" ht="12.75" customHeight="1">
      <c r="A4" s="122" t="s">
        <v>31</v>
      </c>
      <c r="B4" s="124" t="s">
        <v>5</v>
      </c>
      <c r="C4" s="126" t="s">
        <v>6</v>
      </c>
      <c r="D4" s="119" t="s">
        <v>7</v>
      </c>
      <c r="E4" s="118" t="s">
        <v>8</v>
      </c>
      <c r="F4" s="119"/>
      <c r="G4" s="110" t="s">
        <v>10</v>
      </c>
      <c r="H4" s="139" t="s">
        <v>9</v>
      </c>
    </row>
    <row r="5" spans="1:8" ht="9.75" customHeight="1" thickBot="1">
      <c r="A5" s="123"/>
      <c r="B5" s="125"/>
      <c r="C5" s="127"/>
      <c r="D5" s="121"/>
      <c r="E5" s="120"/>
      <c r="F5" s="121"/>
      <c r="G5" s="111"/>
      <c r="H5" s="140"/>
    </row>
    <row r="6" spans="1:8" ht="12.75" customHeight="1">
      <c r="A6" s="128">
        <v>1</v>
      </c>
      <c r="B6" s="129">
        <f>'пр.хода'!K17</f>
        <v>18</v>
      </c>
      <c r="C6" s="107" t="str">
        <f>VLOOKUP(B6,'пр.взв.'!B4:H133,2,FALSE)</f>
        <v>КАРАУЛОВ Василий Васильевич</v>
      </c>
      <c r="D6" s="108" t="str">
        <f>VLOOKUP(B6,'пр.взв.'!B7:H70,3,FALSE)</f>
        <v>24.01.91 мсмк</v>
      </c>
      <c r="E6" s="112" t="str">
        <f>VLOOKUP(B6,'пр.взв.'!B7:H70,4,FALSE)</f>
        <v>ЮФО АГПА</v>
      </c>
      <c r="F6" s="116" t="str">
        <f>VLOOKUP(B6,'пр.взв.'!B7:H70,5,FALSE)</f>
        <v>Краснодарский, Армавир</v>
      </c>
      <c r="G6" s="114">
        <f>VLOOKUP(B6,'пр.взв.'!B7:H70,6,FALSE)</f>
        <v>0</v>
      </c>
      <c r="H6" s="141" t="str">
        <f>VLOOKUP(B6,'пр.взв.'!B7:H70,7,FALSE)</f>
        <v>Бабоян РМ, Ивченко ВА</v>
      </c>
    </row>
    <row r="7" spans="1:8" ht="12.75" customHeight="1">
      <c r="A7" s="104"/>
      <c r="B7" s="94"/>
      <c r="C7" s="95"/>
      <c r="D7" s="109"/>
      <c r="E7" s="113"/>
      <c r="F7" s="117"/>
      <c r="G7" s="115"/>
      <c r="H7" s="142"/>
    </row>
    <row r="8" spans="1:8" ht="12.75" customHeight="1">
      <c r="A8" s="104">
        <v>2</v>
      </c>
      <c r="B8" s="94">
        <f>'пр.хода'!K25</f>
        <v>21</v>
      </c>
      <c r="C8" s="106" t="str">
        <f>VLOOKUP(B8,'пр.взв.'!B1:H135,2,FALSE)</f>
        <v>КОНДРАШКИН Алексей Сергеевич</v>
      </c>
      <c r="D8" s="97" t="str">
        <f>VLOOKUP(B8,'пр.взв.'!B9:H72,3,FALSE)</f>
        <v>22.07.92 мс</v>
      </c>
      <c r="E8" s="101" t="str">
        <f>VLOOKUP(B8,'пр.взв.'!B9:H72,4,FALSE)</f>
        <v>ПФО СЮИ ФСИН Р</v>
      </c>
      <c r="F8" s="102" t="str">
        <f>VLOOKUP(B8,'пр.взв.'!B9:H72,5,FALSE)</f>
        <v>Самарская Самара</v>
      </c>
      <c r="G8" s="103">
        <f>VLOOKUP(B8,'пр.взв.'!B9:H72,6,FALSE)</f>
        <v>0</v>
      </c>
      <c r="H8" s="138" t="str">
        <f>VLOOKUP(B8,'пр.взв.'!B9:H72,7,FALSE)</f>
        <v>Рахимкулов РА</v>
      </c>
    </row>
    <row r="9" spans="1:8" ht="12.75" customHeight="1">
      <c r="A9" s="104"/>
      <c r="B9" s="94"/>
      <c r="C9" s="96"/>
      <c r="D9" s="97"/>
      <c r="E9" s="101"/>
      <c r="F9" s="102"/>
      <c r="G9" s="103"/>
      <c r="H9" s="138"/>
    </row>
    <row r="10" spans="1:8" ht="12.75" customHeight="1">
      <c r="A10" s="104">
        <v>3</v>
      </c>
      <c r="B10" s="94">
        <f>'пр.хода'!O6</f>
        <v>8</v>
      </c>
      <c r="C10" s="106" t="str">
        <f>VLOOKUP(B10,'пр.взв.'!B1:H137,2,FALSE)</f>
        <v>ЯМОНЧЕРЯЕВ Айвар Александрович</v>
      </c>
      <c r="D10" s="97" t="str">
        <f>VLOOKUP(B10,'пр.взв.'!B1:H74,3,FALSE)</f>
        <v>16.07.93 мс</v>
      </c>
      <c r="E10" s="101" t="str">
        <f>VLOOKUP(B10,'пр.взв.'!B1:H74,4,FALSE)</f>
        <v>СФО ГАГУ</v>
      </c>
      <c r="F10" s="102" t="str">
        <f>VLOOKUP(B10,'пр.взв.'!B1:H74,5,FALSE)</f>
        <v>Р. Алтай, Горно-Алтайск</v>
      </c>
      <c r="G10" s="103">
        <f>VLOOKUP(B10,'пр.взв.'!B1:H74,6,FALSE)</f>
        <v>0</v>
      </c>
      <c r="H10" s="138" t="str">
        <f>VLOOKUP(B10,'пр.взв.'!B1:H74,7,FALSE)</f>
        <v>Яйтаков АМ </v>
      </c>
    </row>
    <row r="11" spans="1:8" ht="12.75" customHeight="1">
      <c r="A11" s="104"/>
      <c r="B11" s="94"/>
      <c r="C11" s="96"/>
      <c r="D11" s="97"/>
      <c r="E11" s="101"/>
      <c r="F11" s="102"/>
      <c r="G11" s="103"/>
      <c r="H11" s="138"/>
    </row>
    <row r="12" spans="1:8" ht="12.75" customHeight="1">
      <c r="A12" s="104">
        <v>3</v>
      </c>
      <c r="B12" s="94">
        <f>'пр.хода'!P39</f>
        <v>15</v>
      </c>
      <c r="C12" s="95" t="str">
        <f>VLOOKUP(B12,'пр.взв.'!B1:H139,2,FALSE)</f>
        <v>БЕКЕТОВ Толобек Халиоллович</v>
      </c>
      <c r="D12" s="97" t="str">
        <f>VLOOKUP(B12,'пр.взв.'!B1:H76,3,FALSE)</f>
        <v>19.04.87 мс</v>
      </c>
      <c r="E12" s="101" t="str">
        <f>VLOOKUP(B12,'пр.взв.'!B1:H76,4,FALSE)</f>
        <v>ПФО СГУ</v>
      </c>
      <c r="F12" s="102" t="str">
        <f>VLOOKUP(B12,'пр.взв.'!B1:H76,5,FALSE)</f>
        <v>Саратовская Саратов </v>
      </c>
      <c r="G12" s="105" t="str">
        <f>VLOOKUP(B12,'пр.взв.'!B1:H76,6,FALSE)</f>
        <v>000511</v>
      </c>
      <c r="H12" s="138" t="str">
        <f>VLOOKUP(B12,'пр.взв.'!B1:H76,7,FALSE)</f>
        <v>Мартынов АТ, Нилогов ВВ</v>
      </c>
    </row>
    <row r="13" spans="1:8" ht="12.75" customHeight="1">
      <c r="A13" s="104"/>
      <c r="B13" s="94"/>
      <c r="C13" s="96"/>
      <c r="D13" s="97"/>
      <c r="E13" s="101"/>
      <c r="F13" s="102"/>
      <c r="G13" s="105"/>
      <c r="H13" s="138"/>
    </row>
    <row r="14" spans="1:8" ht="12.75" customHeight="1">
      <c r="A14" s="104">
        <v>5</v>
      </c>
      <c r="B14" s="94">
        <v>13</v>
      </c>
      <c r="C14" s="95" t="str">
        <f>VLOOKUP(B14,'пр.взв.'!B1:H141,2,FALSE)</f>
        <v>ГЛАДКИХ Владимир Андреевич</v>
      </c>
      <c r="D14" s="97" t="str">
        <f>VLOOKUP(B14,'пр.взв.'!B1:H78,3,FALSE)</f>
        <v>08.11.92 мс</v>
      </c>
      <c r="E14" s="101" t="str">
        <f>VLOOKUP(B14,'пр.взв.'!B1:H78,4,FALSE)</f>
        <v>УФО СК ЮУрГУ</v>
      </c>
      <c r="F14" s="102" t="str">
        <f>VLOOKUP(B14,'пр.взв.'!B1:H78,5,FALSE)</f>
        <v>Челябинская Челябинск</v>
      </c>
      <c r="G14" s="103">
        <f>VLOOKUP(B14,'пр.взв.'!B1:H78,6,FALSE)</f>
        <v>0</v>
      </c>
      <c r="H14" s="138" t="str">
        <f>VLOOKUP(B14,'пр.взв.'!B1:H78,7,FALSE)</f>
        <v>Кадолин ВИ, Абдурахманов ИА</v>
      </c>
    </row>
    <row r="15" spans="1:8" ht="12.75" customHeight="1">
      <c r="A15" s="104"/>
      <c r="B15" s="94"/>
      <c r="C15" s="96"/>
      <c r="D15" s="97"/>
      <c r="E15" s="101"/>
      <c r="F15" s="102"/>
      <c r="G15" s="103"/>
      <c r="H15" s="138"/>
    </row>
    <row r="16" spans="1:8" ht="12.75" customHeight="1">
      <c r="A16" s="104">
        <v>5</v>
      </c>
      <c r="B16" s="94">
        <v>2</v>
      </c>
      <c r="C16" s="95" t="str">
        <f>VLOOKUP(B16,'пр.взв.'!B1:H143,2,FALSE)</f>
        <v>ПАНЮХИН Иван Вячеславович</v>
      </c>
      <c r="D16" s="97" t="str">
        <f>VLOOKUP(B16,'пр.взв.'!B1:H80,3,FALSE)</f>
        <v>20.04.94 кмс</v>
      </c>
      <c r="E16" s="101" t="str">
        <f>VLOOKUP(B16,'пр.взв.'!B1:H80,4,FALSE)</f>
        <v>УФО СК ЮУрГУ</v>
      </c>
      <c r="F16" s="102" t="str">
        <f>VLOOKUP(B16,'пр.взв.'!B1:H80,5,FALSE)</f>
        <v>Челябинская Челябинск</v>
      </c>
      <c r="G16" s="103">
        <f>VLOOKUP(B16,'пр.взв.'!B1:H80,6,FALSE)</f>
        <v>0</v>
      </c>
      <c r="H16" s="138" t="str">
        <f>VLOOKUP(B16,'пр.взв.'!B1:H80,7,FALSE)</f>
        <v>Кадолин ВИ, Абдурахманов ИА</v>
      </c>
    </row>
    <row r="17" spans="1:8" ht="12.75" customHeight="1">
      <c r="A17" s="104"/>
      <c r="B17" s="94"/>
      <c r="C17" s="96"/>
      <c r="D17" s="97"/>
      <c r="E17" s="101"/>
      <c r="F17" s="102"/>
      <c r="G17" s="103"/>
      <c r="H17" s="138"/>
    </row>
    <row r="18" spans="1:8" ht="12.75" customHeight="1">
      <c r="A18" s="93" t="s">
        <v>32</v>
      </c>
      <c r="B18" s="94">
        <v>3</v>
      </c>
      <c r="C18" s="95" t="str">
        <f>VLOOKUP(B18,'пр.взв.'!B1:H145,2,FALSE)</f>
        <v>КРАСНОГОРСКИЙ Владимир Андреевич</v>
      </c>
      <c r="D18" s="97" t="str">
        <f>VLOOKUP(B18,'пр.взв.'!B1:H82,3,FALSE)</f>
        <v>06.12.93 кмс</v>
      </c>
      <c r="E18" s="101" t="str">
        <f>VLOOKUP(B18,'пр.взв.'!B1:H82,4,FALSE)</f>
        <v>ПФО НГПУ им. КозьмиМинина</v>
      </c>
      <c r="F18" s="102" t="str">
        <f>VLOOKUP(B18,'пр.взв.'!B1:H82,5,FALSE)</f>
        <v>Нижегородская Н. Новгород</v>
      </c>
      <c r="G18" s="103">
        <f>VLOOKUP(B18,'пр.взв.'!B1:H82,6,FALSE)</f>
        <v>0</v>
      </c>
      <c r="H18" s="138" t="str">
        <f>VLOOKUP(B18,'пр.взв.'!B1:H82,7,FALSE)</f>
        <v>Садковский ЕА </v>
      </c>
    </row>
    <row r="19" spans="1:8" ht="12.75" customHeight="1">
      <c r="A19" s="93"/>
      <c r="B19" s="94"/>
      <c r="C19" s="96"/>
      <c r="D19" s="97"/>
      <c r="E19" s="101"/>
      <c r="F19" s="102"/>
      <c r="G19" s="103"/>
      <c r="H19" s="138"/>
    </row>
    <row r="20" spans="1:8" ht="12.75" customHeight="1">
      <c r="A20" s="93" t="s">
        <v>32</v>
      </c>
      <c r="B20" s="94">
        <v>16</v>
      </c>
      <c r="C20" s="95" t="str">
        <f>VLOOKUP(B20,'пр.взв.'!B1:H147,2,FALSE)</f>
        <v>СТИХОВ Роман Геннадьевич</v>
      </c>
      <c r="D20" s="97" t="str">
        <f>VLOOKUP(B20,'пр.взв.'!B2:H84,3,FALSE)</f>
        <v>08.08.90, кмс</v>
      </c>
      <c r="E20" s="101" t="str">
        <f>VLOOKUP(B20,'пр.взв.'!B2:H84,4,FALSE)</f>
        <v>МОС РГУФКСМиТ</v>
      </c>
      <c r="F20" s="102" t="str">
        <f>VLOOKUP(B20,'пр.взв.'!B2:H84,5,FALSE)</f>
        <v>Москва</v>
      </c>
      <c r="G20" s="103">
        <f>VLOOKUP(B20,'пр.взв.'!B2:H84,6,FALSE)</f>
        <v>0</v>
      </c>
      <c r="H20" s="138" t="str">
        <f>VLOOKUP(B20,'пр.взв.'!B2:H84,7,FALSE)</f>
        <v>Астахов ДБ Попов ДВ</v>
      </c>
    </row>
    <row r="21" spans="1:8" ht="12.75" customHeight="1">
      <c r="A21" s="93"/>
      <c r="B21" s="94"/>
      <c r="C21" s="96"/>
      <c r="D21" s="97"/>
      <c r="E21" s="101"/>
      <c r="F21" s="102"/>
      <c r="G21" s="103"/>
      <c r="H21" s="138"/>
    </row>
    <row r="22" spans="1:8" ht="12.75" customHeight="1">
      <c r="A22" s="93" t="s">
        <v>140</v>
      </c>
      <c r="B22" s="94">
        <v>17</v>
      </c>
      <c r="C22" s="95" t="str">
        <f>VLOOKUP(B22,'пр.взв.'!B2:H149,2,FALSE)</f>
        <v>ОНДАР Артур Романович</v>
      </c>
      <c r="D22" s="97" t="str">
        <f>VLOOKUP(B22,'пр.взв.'!B2:H86,3,FALSE)</f>
        <v>14.01.92 мс</v>
      </c>
      <c r="E22" s="101" t="str">
        <f>VLOOKUP(B22,'пр.взв.'!B2:H86,4,FALSE)</f>
        <v>СФО ТГУ</v>
      </c>
      <c r="F22" s="102" t="str">
        <f>VLOOKUP(B22,'пр.взв.'!B2:H86,5,FALSE)</f>
        <v>Тыва Кызыл</v>
      </c>
      <c r="G22" s="103">
        <f>VLOOKUP(B22,'пр.взв.'!B2:H86,6,FALSE)</f>
        <v>0</v>
      </c>
      <c r="H22" s="138" t="str">
        <f>VLOOKUP(B22,'пр.взв.'!B2:H86,7,FALSE)</f>
        <v>Лоовай ДД</v>
      </c>
    </row>
    <row r="23" spans="1:8" ht="12.75" customHeight="1">
      <c r="A23" s="93"/>
      <c r="B23" s="94"/>
      <c r="C23" s="96"/>
      <c r="D23" s="97"/>
      <c r="E23" s="101"/>
      <c r="F23" s="102"/>
      <c r="G23" s="103"/>
      <c r="H23" s="138"/>
    </row>
    <row r="24" spans="1:8" ht="12.75" customHeight="1">
      <c r="A24" s="93" t="s">
        <v>140</v>
      </c>
      <c r="B24" s="94">
        <v>7</v>
      </c>
      <c r="C24" s="95" t="str">
        <f>VLOOKUP(B24,'пр.взв.'!B2:H151,2,FALSE)</f>
        <v>АХМАРОВ Виталий Александрович</v>
      </c>
      <c r="D24" s="97" t="str">
        <f>VLOOKUP(B24,'пр.взв.'!B2:H88,3,FALSE)</f>
        <v>03.03.91 кмс</v>
      </c>
      <c r="E24" s="101" t="str">
        <f>VLOOKUP(B24,'пр.взв.'!B2:H88,4,FALSE)</f>
        <v>СФО НГТУ</v>
      </c>
      <c r="F24" s="102" t="str">
        <f>VLOOKUP(B24,'пр.взв.'!B2:H88,5,FALSE)</f>
        <v>Новосибирская Новосибирск </v>
      </c>
      <c r="G24" s="103">
        <f>VLOOKUP(B24,'пр.взв.'!B2:H88,6,FALSE)</f>
        <v>0</v>
      </c>
      <c r="H24" s="138" t="str">
        <f>VLOOKUP(B24,'пр.взв.'!B2:H88,7,FALSE)</f>
        <v>Немцов ГН, Трескин СМ</v>
      </c>
    </row>
    <row r="25" spans="1:8" ht="12.75" customHeight="1">
      <c r="A25" s="93"/>
      <c r="B25" s="94"/>
      <c r="C25" s="96"/>
      <c r="D25" s="97"/>
      <c r="E25" s="101"/>
      <c r="F25" s="102"/>
      <c r="G25" s="103"/>
      <c r="H25" s="138"/>
    </row>
    <row r="26" spans="1:8" ht="12.75" customHeight="1">
      <c r="A26" s="93" t="s">
        <v>140</v>
      </c>
      <c r="B26" s="94">
        <v>14</v>
      </c>
      <c r="C26" s="95" t="str">
        <f>VLOOKUP(B26,'пр.взв.'!B2:H153,2,FALSE)</f>
        <v>БАГАУТДИНОВ Ильнур Ахатович</v>
      </c>
      <c r="D26" s="97" t="str">
        <f>VLOOKUP(B26,'пр.взв.'!B2:H90,3,FALSE)</f>
        <v>02.12.88 мс</v>
      </c>
      <c r="E26" s="101" t="str">
        <f>VLOOKUP(B26,'пр.взв.'!B2:H90,4,FALSE)</f>
        <v>ПФО СИФК ф УГУФК</v>
      </c>
      <c r="F26" s="102" t="str">
        <f>VLOOKUP(B26,'пр.взв.'!B2:H90,5,FALSE)</f>
        <v>Оренбургская Стерлитамак</v>
      </c>
      <c r="G26" s="103">
        <f>VLOOKUP(B26,'пр.взв.'!B2:H90,6,FALSE)</f>
        <v>0</v>
      </c>
      <c r="H26" s="138" t="str">
        <f>VLOOKUP(B26,'пр.взв.'!B2:H90,7,FALSE)</f>
        <v>Бисенов СТ</v>
      </c>
    </row>
    <row r="27" spans="1:8" ht="12.75" customHeight="1">
      <c r="A27" s="93"/>
      <c r="B27" s="94"/>
      <c r="C27" s="96"/>
      <c r="D27" s="97"/>
      <c r="E27" s="101"/>
      <c r="F27" s="102"/>
      <c r="G27" s="103"/>
      <c r="H27" s="138"/>
    </row>
    <row r="28" spans="1:8" ht="12.75" customHeight="1">
      <c r="A28" s="93" t="s">
        <v>140</v>
      </c>
      <c r="B28" s="94">
        <v>12</v>
      </c>
      <c r="C28" s="95" t="str">
        <f>VLOOKUP(B28,'пр.взв.'!B2:H155,2,FALSE)</f>
        <v>ПАВЛОВ Николай Владимирович</v>
      </c>
      <c r="D28" s="97" t="str">
        <f>VLOOKUP(B28,'пр.взв.'!B2:H92,3,FALSE)</f>
        <v>29.03.92 мс</v>
      </c>
      <c r="E28" s="101" t="str">
        <f>VLOOKUP(B28,'пр.взв.'!B2:H92,4,FALSE)</f>
        <v>ЦФО ЯрГУ</v>
      </c>
      <c r="F28" s="102" t="str">
        <f>VLOOKUP(B28,'пр.взв.'!B2:H92,5,FALSE)</f>
        <v>Ярославская Ярославль </v>
      </c>
      <c r="G28" s="103">
        <f>VLOOKUP(B28,'пр.взв.'!B2:H92,6,FALSE)</f>
        <v>0</v>
      </c>
      <c r="H28" s="138" t="str">
        <f>VLOOKUP(B28,'пр.взв.'!B2:H92,7,FALSE)</f>
        <v>Воронин СМ Овсянников НИ</v>
      </c>
    </row>
    <row r="29" spans="1:8" ht="12.75" customHeight="1">
      <c r="A29" s="93"/>
      <c r="B29" s="94"/>
      <c r="C29" s="96"/>
      <c r="D29" s="97"/>
      <c r="E29" s="101"/>
      <c r="F29" s="102"/>
      <c r="G29" s="103"/>
      <c r="H29" s="138"/>
    </row>
    <row r="30" spans="1:8" ht="12.75" customHeight="1">
      <c r="A30" s="93" t="s">
        <v>141</v>
      </c>
      <c r="B30" s="94">
        <v>5</v>
      </c>
      <c r="C30" s="95" t="str">
        <f>VLOOKUP(B30,'пр.взв.'!B2:H157,2,FALSE)</f>
        <v>ПАСТУХОВ Иван Сергеевич</v>
      </c>
      <c r="D30" s="97" t="str">
        <f>VLOOKUP(B30,'пр.взв.'!B3:H94,3,FALSE)</f>
        <v>28.02.92, мс</v>
      </c>
      <c r="E30" s="101" t="str">
        <f>VLOOKUP(B30,'пр.взв.'!B3:H94,4,FALSE)</f>
        <v>МОС РГУФКСМиТ</v>
      </c>
      <c r="F30" s="102" t="str">
        <f>VLOOKUP(B30,'пр.взв.'!B3:H94,5,FALSE)</f>
        <v>Москва</v>
      </c>
      <c r="G30" s="103">
        <f>VLOOKUP(B30,'пр.взв.'!B3:H94,6,FALSE)</f>
        <v>0</v>
      </c>
      <c r="H30" s="138" t="str">
        <f>VLOOKUP(B30,'пр.взв.'!B3:H94,7,FALSE)</f>
        <v>Астахов ДБ Попов ДВ Саламатин СВ</v>
      </c>
    </row>
    <row r="31" spans="1:8" ht="12.75" customHeight="1">
      <c r="A31" s="93"/>
      <c r="B31" s="94"/>
      <c r="C31" s="96"/>
      <c r="D31" s="97"/>
      <c r="E31" s="101"/>
      <c r="F31" s="102"/>
      <c r="G31" s="103"/>
      <c r="H31" s="138"/>
    </row>
    <row r="32" spans="1:8" ht="12.75" customHeight="1">
      <c r="A32" s="93" t="s">
        <v>141</v>
      </c>
      <c r="B32" s="94">
        <v>10</v>
      </c>
      <c r="C32" s="95" t="str">
        <f>VLOOKUP(B32,'пр.взв.'!B3:H159,2,FALSE)</f>
        <v>КОТОВ Денис Олегович</v>
      </c>
      <c r="D32" s="97" t="str">
        <f>VLOOKUP(B32,'пр.взв.'!B3:H96,3,FALSE)</f>
        <v>21.02.92 мс</v>
      </c>
      <c r="E32" s="101" t="str">
        <f>VLOOKUP(B32,'пр.взв.'!B3:H96,4,FALSE)</f>
        <v>ПФО НА МВД Р</v>
      </c>
      <c r="F32" s="102" t="str">
        <f>VLOOKUP(B32,'пр.взв.'!B3:H96,5,FALSE)</f>
        <v>Нижегородская, Н.Новгород</v>
      </c>
      <c r="G32" s="103">
        <f>VLOOKUP(B32,'пр.взв.'!B3:H96,6,FALSE)</f>
        <v>0</v>
      </c>
      <c r="H32" s="138" t="str">
        <f>VLOOKUP(B32,'пр.взв.'!B3:H96,7,FALSE)</f>
        <v>Пономарев НЛ, Ефремов ЕА, Хасанов РЗ</v>
      </c>
    </row>
    <row r="33" spans="1:8" ht="12.75" customHeight="1">
      <c r="A33" s="93"/>
      <c r="B33" s="94"/>
      <c r="C33" s="96"/>
      <c r="D33" s="97"/>
      <c r="E33" s="101"/>
      <c r="F33" s="102"/>
      <c r="G33" s="103"/>
      <c r="H33" s="138"/>
    </row>
    <row r="34" spans="1:8" ht="12.75" customHeight="1">
      <c r="A34" s="93" t="s">
        <v>142</v>
      </c>
      <c r="B34" s="94">
        <v>9</v>
      </c>
      <c r="C34" s="95" t="str">
        <f>VLOOKUP(B34,'пр.взв.'!B3:H161,2,FALSE)</f>
        <v>СЕМЁНОВ Гаврил Платонович</v>
      </c>
      <c r="D34" s="97" t="str">
        <f>VLOOKUP(B34,'пр.взв.'!B3:H98,3,FALSE)</f>
        <v>24.09.91, кмс</v>
      </c>
      <c r="E34" s="101" t="str">
        <f>VLOOKUP(B34,'пр.взв.'!B3:H98,4,FALSE)</f>
        <v>ДВФО СВФУ</v>
      </c>
      <c r="F34" s="102" t="str">
        <f>VLOOKUP(B34,'пр.взв.'!B3:H98,5,FALSE)</f>
        <v>Р.САХА Якутия</v>
      </c>
      <c r="G34" s="103">
        <f>VLOOKUP(B34,'пр.взв.'!B3:H98,6,FALSE)</f>
        <v>0</v>
      </c>
      <c r="H34" s="138" t="str">
        <f>VLOOKUP(B34,'пр.взв.'!B3:H98,7,FALSE)</f>
        <v>Гомбодорж Д Данилова МП</v>
      </c>
    </row>
    <row r="35" spans="1:8" ht="12.75" customHeight="1">
      <c r="A35" s="93"/>
      <c r="B35" s="94"/>
      <c r="C35" s="96"/>
      <c r="D35" s="97"/>
      <c r="E35" s="101"/>
      <c r="F35" s="102"/>
      <c r="G35" s="103"/>
      <c r="H35" s="138"/>
    </row>
    <row r="36" spans="1:8" ht="12.75" customHeight="1">
      <c r="A36" s="93" t="s">
        <v>142</v>
      </c>
      <c r="B36" s="94">
        <v>11</v>
      </c>
      <c r="C36" s="95" t="str">
        <f>VLOOKUP(B36,'пр.взв.'!B3:H163,2,FALSE)</f>
        <v>МАРФИН Федор Сергеевич</v>
      </c>
      <c r="D36" s="97" t="str">
        <f>VLOOKUP(B36,'пр.взв.'!B3:H100,3,FALSE)</f>
        <v>22.09.88 мс</v>
      </c>
      <c r="E36" s="101" t="str">
        <f>VLOOKUP(B36,'пр.взв.'!B5:H100,4,FALSE)</f>
        <v>МОС МГУПиИ</v>
      </c>
      <c r="F36" s="102" t="str">
        <f>VLOOKUP(B36,'пр.взв.'!B3:H100,5,FALSE)</f>
        <v>Москва ПР</v>
      </c>
      <c r="G36" s="105" t="str">
        <f>VLOOKUP(B36,'пр.взв.'!B3:H100,6,FALSE)</f>
        <v>002104</v>
      </c>
      <c r="H36" s="138" t="str">
        <f>VLOOKUP(B36,'пр.взв.'!B3:H100,7,FALSE)</f>
        <v>  Ходырев АН,Некрасова АС</v>
      </c>
    </row>
    <row r="37" spans="1:8" ht="12.75" customHeight="1">
      <c r="A37" s="93"/>
      <c r="B37" s="94"/>
      <c r="C37" s="96"/>
      <c r="D37" s="97"/>
      <c r="E37" s="101"/>
      <c r="F37" s="102"/>
      <c r="G37" s="105"/>
      <c r="H37" s="138"/>
    </row>
    <row r="38" spans="1:8" ht="12.75" customHeight="1">
      <c r="A38" s="93" t="s">
        <v>142</v>
      </c>
      <c r="B38" s="94">
        <v>6</v>
      </c>
      <c r="C38" s="95" t="str">
        <f>VLOOKUP(B38,'пр.взв.'!B3:H165,2,FALSE)</f>
        <v>МЕЛИКЯН Варужан Арташесович</v>
      </c>
      <c r="D38" s="97" t="str">
        <f>VLOOKUP(B38,'пр.взв.'!B3:H102,3,FALSE)</f>
        <v>31.10.93 кмс</v>
      </c>
      <c r="E38" s="101" t="str">
        <f>VLOOKUP(B38,'пр.взв.'!B3:H102,4,FALSE)</f>
        <v>МОС МГУПС </v>
      </c>
      <c r="F38" s="102" t="str">
        <f>VLOOKUP(B38,'пр.взв.'!B3:H102,5,FALSE)</f>
        <v>Москва </v>
      </c>
      <c r="G38" s="103">
        <f>VLOOKUP(B38,'пр.взв.'!B3:H102,6,FALSE)</f>
        <v>0</v>
      </c>
      <c r="H38" s="138" t="str">
        <f>VLOOKUP(B38,'пр.взв.'!B3:H102,7,FALSE)</f>
        <v>Киселёв СН Черкасов МА</v>
      </c>
    </row>
    <row r="39" spans="1:8" ht="12.75" customHeight="1">
      <c r="A39" s="93"/>
      <c r="B39" s="94"/>
      <c r="C39" s="96"/>
      <c r="D39" s="97"/>
      <c r="E39" s="101"/>
      <c r="F39" s="102"/>
      <c r="G39" s="103"/>
      <c r="H39" s="138"/>
    </row>
    <row r="40" spans="1:8" ht="12.75" customHeight="1">
      <c r="A40" s="93" t="s">
        <v>142</v>
      </c>
      <c r="B40" s="94">
        <v>20</v>
      </c>
      <c r="C40" s="95" t="str">
        <f>VLOOKUP(B40,'пр.взв.'!B3:H167,2,FALSE)</f>
        <v>БАЙМУХАМБЕТОВ Аскар Хазлыевич</v>
      </c>
      <c r="D40" s="97" t="str">
        <f>VLOOKUP(B40,'пр.взв.'!B4:H104,3,FALSE)</f>
        <v>30.07.91 мс</v>
      </c>
      <c r="E40" s="101" t="str">
        <f>VLOOKUP(B40,'пр.взв.'!B4:H104,4,FALSE)</f>
        <v>ЮФО РАНХиГС</v>
      </c>
      <c r="F40" s="102" t="str">
        <f>VLOOKUP(B40,'пр.взв.'!B4:H104,5,FALSE)</f>
        <v>Астраханская Астрахань</v>
      </c>
      <c r="G40" s="103">
        <f>VLOOKUP(B40,'пр.взв.'!B4:H104,6,FALSE)</f>
        <v>0</v>
      </c>
      <c r="H40" s="138" t="str">
        <f>VLOOKUP(B40,'пр.взв.'!B4:H104,7,FALSE)</f>
        <v>Козлов СВ</v>
      </c>
    </row>
    <row r="41" spans="1:8" ht="12.75" customHeight="1">
      <c r="A41" s="93"/>
      <c r="B41" s="94"/>
      <c r="C41" s="96"/>
      <c r="D41" s="97"/>
      <c r="E41" s="101"/>
      <c r="F41" s="102"/>
      <c r="G41" s="103"/>
      <c r="H41" s="138"/>
    </row>
    <row r="42" spans="1:8" ht="12.75" customHeight="1">
      <c r="A42" s="93" t="s">
        <v>29</v>
      </c>
      <c r="B42" s="94">
        <v>1</v>
      </c>
      <c r="C42" s="95" t="str">
        <f>VLOOKUP(B42,'пр.взв.'!B4:H169,2,FALSE)</f>
        <v>ИЛЬИН Дмитрий Анатольевич</v>
      </c>
      <c r="D42" s="97" t="str">
        <f>VLOOKUP(B42,'пр.взв.'!B6:H106,3,FALSE)</f>
        <v>10.03.90 мс</v>
      </c>
      <c r="E42" s="101" t="str">
        <f>VLOOKUP(B42,'пр.взв.'!B4:H106,4,FALSE)</f>
        <v>МОС МГСТУ</v>
      </c>
      <c r="F42" s="102" t="str">
        <f>VLOOKUP(B42,'пр.взв.'!B4:H106,5,FALSE)</f>
        <v>Москва</v>
      </c>
      <c r="G42" s="103">
        <f>VLOOKUP(B42,'пр.взв.'!B4:H106,6,FALSE)</f>
        <v>0</v>
      </c>
      <c r="H42" s="138" t="str">
        <f>VLOOKUP(B42,'пр.взв.'!B4:H106,7,FALSE)</f>
        <v>Сариев, Гарник</v>
      </c>
    </row>
    <row r="43" spans="1:8" ht="12.75" customHeight="1">
      <c r="A43" s="93"/>
      <c r="B43" s="94"/>
      <c r="C43" s="96"/>
      <c r="D43" s="97"/>
      <c r="E43" s="101"/>
      <c r="F43" s="102"/>
      <c r="G43" s="103"/>
      <c r="H43" s="138"/>
    </row>
    <row r="44" spans="1:8" ht="12.75" customHeight="1">
      <c r="A44" s="93" t="s">
        <v>16</v>
      </c>
      <c r="B44" s="94">
        <v>19</v>
      </c>
      <c r="C44" s="95" t="str">
        <f>VLOOKUP(B44,'пр.взв.'!B4:H171,2,FALSE)</f>
        <v>ГЁЗАЛОВ Самаддин Афган-оглы</v>
      </c>
      <c r="D44" s="97" t="str">
        <f>VLOOKUP(B44,'пр.взв.'!B4:H108,3,FALSE)</f>
        <v>20.07.92 кмс</v>
      </c>
      <c r="E44" s="101" t="str">
        <f>VLOOKUP(B44,'пр.взв.'!B4:H108,4,FALSE)</f>
        <v>ПФО ПИФСИНР</v>
      </c>
      <c r="F44" s="102" t="str">
        <f>VLOOKUP(B44,'пр.взв.'!B4:H108,5,FALSE)</f>
        <v>Пермский Пермь</v>
      </c>
      <c r="G44" s="103">
        <f>VLOOKUP(B44,'пр.взв.'!B4:H108,6,FALSE)</f>
        <v>0</v>
      </c>
      <c r="H44" s="138" t="str">
        <f>VLOOKUP(B44,'пр.взв.'!B4:H108,7,FALSE)</f>
        <v>Газеев АГ Нохрин МЮ</v>
      </c>
    </row>
    <row r="45" spans="1:8" ht="12.75" customHeight="1">
      <c r="A45" s="93"/>
      <c r="B45" s="94"/>
      <c r="C45" s="96"/>
      <c r="D45" s="97"/>
      <c r="E45" s="101"/>
      <c r="F45" s="102"/>
      <c r="G45" s="103"/>
      <c r="H45" s="138"/>
    </row>
    <row r="46" spans="1:8" ht="12.75" customHeight="1">
      <c r="A46" s="93" t="s">
        <v>12</v>
      </c>
      <c r="B46" s="94">
        <v>4</v>
      </c>
      <c r="C46" s="95" t="str">
        <f>VLOOKUP(B46,'пр.взв.'!B4:H173,2,FALSE)</f>
        <v>МЕЛЬНИКОВ Александр Дмитриевич</v>
      </c>
      <c r="D46" s="97" t="str">
        <f>VLOOKUP(B46,'пр.взв.'!B4:H110,3,FALSE)</f>
        <v>31.07.86 мс</v>
      </c>
      <c r="E46" s="101" t="str">
        <f>VLOOKUP(B46,'пр.взв.'!B4:H110,4,FALSE)</f>
        <v>ДВФО ДВФУ</v>
      </c>
      <c r="F46" s="102" t="str">
        <f>VLOOKUP(B46,'пр.взв.'!B4:H110,5,FALSE)</f>
        <v>Приморский Владивосток</v>
      </c>
      <c r="G46" s="103">
        <f>VLOOKUP(B46,'пр.взв.'!B4:H110,6,FALSE)</f>
        <v>0</v>
      </c>
      <c r="H46" s="138" t="str">
        <f>VLOOKUP(B46,'пр.взв.'!B4:H110,7,FALSE)</f>
        <v>Свиягина ЕВ, Федосов ИВ</v>
      </c>
    </row>
    <row r="47" spans="1:8" ht="12.75" customHeight="1">
      <c r="A47" s="93"/>
      <c r="B47" s="94"/>
      <c r="C47" s="96"/>
      <c r="D47" s="97"/>
      <c r="E47" s="101"/>
      <c r="F47" s="102"/>
      <c r="G47" s="103"/>
      <c r="H47" s="138"/>
    </row>
    <row r="48" spans="1:8" ht="11.25" customHeight="1" hidden="1">
      <c r="A48" s="93" t="s">
        <v>17</v>
      </c>
      <c r="B48" s="94"/>
      <c r="C48" s="95" t="e">
        <f>VLOOKUP(B48,'пр.взв.'!B4:H175,2,FALSE)</f>
        <v>#N/A</v>
      </c>
      <c r="D48" s="97" t="e">
        <f>VLOOKUP(B48,'пр.взв.'!B4:H112,3,FALSE)</f>
        <v>#N/A</v>
      </c>
      <c r="E48" s="101" t="e">
        <f>VLOOKUP(B48,'пр.взв.'!B4:H112,4,FALSE)</f>
        <v>#N/A</v>
      </c>
      <c r="F48" s="102" t="e">
        <f>VLOOKUP(B48,'пр.взв.'!B4:H112,5,FALSE)</f>
        <v>#N/A</v>
      </c>
      <c r="G48" s="105" t="e">
        <f>VLOOKUP(B48,'пр.взв.'!B4:H112,6,FALSE)</f>
        <v>#N/A</v>
      </c>
      <c r="H48" s="138" t="e">
        <f>VLOOKUP(B48,'пр.взв.'!B4:H112,7,FALSE)</f>
        <v>#N/A</v>
      </c>
    </row>
    <row r="49" spans="1:8" ht="11.25" customHeight="1" hidden="1">
      <c r="A49" s="93"/>
      <c r="B49" s="94"/>
      <c r="C49" s="96"/>
      <c r="D49" s="97"/>
      <c r="E49" s="101"/>
      <c r="F49" s="102"/>
      <c r="G49" s="105"/>
      <c r="H49" s="138"/>
    </row>
    <row r="50" spans="1:8" ht="11.25" customHeight="1" hidden="1">
      <c r="A50" s="93" t="s">
        <v>18</v>
      </c>
      <c r="B50" s="94"/>
      <c r="C50" s="95" t="e">
        <f>VLOOKUP(B50,'пр.взв.'!B4:H177,2,FALSE)</f>
        <v>#N/A</v>
      </c>
      <c r="D50" s="97" t="e">
        <f>VLOOKUP(B50,'пр.взв.'!B5:H114,3,FALSE)</f>
        <v>#N/A</v>
      </c>
      <c r="E50" s="101" t="e">
        <f>VLOOKUP(B50,'пр.взв.'!B5:H114,4,FALSE)</f>
        <v>#N/A</v>
      </c>
      <c r="F50" s="102" t="e">
        <f>VLOOKUP(B50,'пр.взв.'!B5:H114,5,FALSE)</f>
        <v>#N/A</v>
      </c>
      <c r="G50" s="105" t="e">
        <f>VLOOKUP(B50,'пр.взв.'!B5:H114,6,FALSE)</f>
        <v>#N/A</v>
      </c>
      <c r="H50" s="138" t="e">
        <f>VLOOKUP(B50,'пр.взв.'!B5:H114,7,FALSE)</f>
        <v>#N/A</v>
      </c>
    </row>
    <row r="51" spans="1:8" ht="11.25" customHeight="1" hidden="1">
      <c r="A51" s="93"/>
      <c r="B51" s="94"/>
      <c r="C51" s="96"/>
      <c r="D51" s="97"/>
      <c r="E51" s="101"/>
      <c r="F51" s="102"/>
      <c r="G51" s="105"/>
      <c r="H51" s="138"/>
    </row>
    <row r="52" spans="1:8" ht="11.25" customHeight="1" hidden="1">
      <c r="A52" s="93" t="s">
        <v>19</v>
      </c>
      <c r="B52" s="94"/>
      <c r="C52" s="95" t="e">
        <f>VLOOKUP(B52,'пр.взв.'!B5:H179,2,FALSE)</f>
        <v>#N/A</v>
      </c>
      <c r="D52" s="97" t="e">
        <f>VLOOKUP(B52,'пр.взв.'!B5:H116,3,FALSE)</f>
        <v>#N/A</v>
      </c>
      <c r="E52" s="101" t="e">
        <f>VLOOKUP(B52,'пр.взв.'!B5:H116,4,FALSE)</f>
        <v>#N/A</v>
      </c>
      <c r="F52" s="102" t="e">
        <f>VLOOKUP(B52,'пр.взв.'!B5:H116,5,FALSE)</f>
        <v>#N/A</v>
      </c>
      <c r="G52" s="105" t="e">
        <f>VLOOKUP(B52,'пр.взв.'!B5:H116,6,FALSE)</f>
        <v>#N/A</v>
      </c>
      <c r="H52" s="138" t="e">
        <f>VLOOKUP(B52,'пр.взв.'!B5:H116,7,FALSE)</f>
        <v>#N/A</v>
      </c>
    </row>
    <row r="53" spans="1:8" ht="11.25" customHeight="1" hidden="1">
      <c r="A53" s="93"/>
      <c r="B53" s="94"/>
      <c r="C53" s="96"/>
      <c r="D53" s="97"/>
      <c r="E53" s="101"/>
      <c r="F53" s="102"/>
      <c r="G53" s="105"/>
      <c r="H53" s="138"/>
    </row>
    <row r="54" spans="1:8" ht="11.25" customHeight="1" hidden="1">
      <c r="A54" s="93" t="s">
        <v>13</v>
      </c>
      <c r="B54" s="94"/>
      <c r="C54" s="95" t="e">
        <f>VLOOKUP(B54,'пр.взв.'!B5:H181,2,FALSE)</f>
        <v>#N/A</v>
      </c>
      <c r="D54" s="97" t="e">
        <f>VLOOKUP(B54,'пр.взв.'!B5:H118,3,FALSE)</f>
        <v>#N/A</v>
      </c>
      <c r="E54" s="101" t="e">
        <f>VLOOKUP(B54,'пр.взв.'!B5:H118,4,FALSE)</f>
        <v>#N/A</v>
      </c>
      <c r="F54" s="102" t="e">
        <f>VLOOKUP(B54,'пр.взв.'!B5:H118,5,FALSE)</f>
        <v>#N/A</v>
      </c>
      <c r="G54" s="105" t="e">
        <f>VLOOKUP(B54,'пр.взв.'!B5:H118,6,FALSE)</f>
        <v>#N/A</v>
      </c>
      <c r="H54" s="138" t="e">
        <f>VLOOKUP(B54,'пр.взв.'!B5:H118,7,FALSE)</f>
        <v>#N/A</v>
      </c>
    </row>
    <row r="55" spans="1:8" ht="11.25" customHeight="1" hidden="1">
      <c r="A55" s="93"/>
      <c r="B55" s="94"/>
      <c r="C55" s="96"/>
      <c r="D55" s="97"/>
      <c r="E55" s="101"/>
      <c r="F55" s="102"/>
      <c r="G55" s="105"/>
      <c r="H55" s="138"/>
    </row>
    <row r="56" spans="1:8" ht="11.25" customHeight="1" hidden="1">
      <c r="A56" s="93" t="s">
        <v>30</v>
      </c>
      <c r="B56" s="94"/>
      <c r="C56" s="95" t="e">
        <f>VLOOKUP(B56,'пр.взв.'!B5:H183,2,FALSE)</f>
        <v>#N/A</v>
      </c>
      <c r="D56" s="97" t="e">
        <f>VLOOKUP(B56,'пр.взв.'!B5:H120,3,FALSE)</f>
        <v>#N/A</v>
      </c>
      <c r="E56" s="101" t="e">
        <f>VLOOKUP(B56,'пр.взв.'!B5:H120,4,FALSE)</f>
        <v>#N/A</v>
      </c>
      <c r="F56" s="102" t="e">
        <f>VLOOKUP(B56,'пр.взв.'!B5:H120,5,FALSE)</f>
        <v>#N/A</v>
      </c>
      <c r="G56" s="105" t="e">
        <f>VLOOKUP(B56,'пр.взв.'!B5:H120,6,FALSE)</f>
        <v>#N/A</v>
      </c>
      <c r="H56" s="138" t="e">
        <f>VLOOKUP(B56,'пр.взв.'!B5:H120,7,FALSE)</f>
        <v>#N/A</v>
      </c>
    </row>
    <row r="57" spans="1:8" ht="11.25" customHeight="1" hidden="1">
      <c r="A57" s="93"/>
      <c r="B57" s="94"/>
      <c r="C57" s="96"/>
      <c r="D57" s="97"/>
      <c r="E57" s="101"/>
      <c r="F57" s="102"/>
      <c r="G57" s="105"/>
      <c r="H57" s="138"/>
    </row>
    <row r="58" spans="1:8" ht="11.25" customHeight="1" hidden="1">
      <c r="A58" s="93" t="s">
        <v>14</v>
      </c>
      <c r="B58" s="94"/>
      <c r="C58" s="95" t="e">
        <f>VLOOKUP(B58,'пр.взв.'!B5:H185,2,FALSE)</f>
        <v>#N/A</v>
      </c>
      <c r="D58" s="97" t="e">
        <f>VLOOKUP(B58,'пр.взв.'!B7:H122,3,FALSE)</f>
        <v>#N/A</v>
      </c>
      <c r="E58" s="101" t="e">
        <f>VLOOKUP(B58,'пр.взв.'!B5:H122,4,FALSE)</f>
        <v>#N/A</v>
      </c>
      <c r="F58" s="102" t="e">
        <f>VLOOKUP(B58,'пр.взв.'!B5:H122,5,FALSE)</f>
        <v>#N/A</v>
      </c>
      <c r="G58" s="105" t="e">
        <f>VLOOKUP(B58,'пр.взв.'!B5:H122,6,FALSE)</f>
        <v>#N/A</v>
      </c>
      <c r="H58" s="138" t="e">
        <f>VLOOKUP(B58,'пр.взв.'!B5:H122,7,FALSE)</f>
        <v>#N/A</v>
      </c>
    </row>
    <row r="59" spans="1:8" ht="11.25" customHeight="1" hidden="1">
      <c r="A59" s="93"/>
      <c r="B59" s="94"/>
      <c r="C59" s="96"/>
      <c r="D59" s="97"/>
      <c r="E59" s="101"/>
      <c r="F59" s="102"/>
      <c r="G59" s="105"/>
      <c r="H59" s="138"/>
    </row>
    <row r="60" spans="1:8" ht="11.25" customHeight="1" hidden="1">
      <c r="A60" s="93" t="s">
        <v>15</v>
      </c>
      <c r="B60" s="94"/>
      <c r="C60" s="95" t="e">
        <f>VLOOKUP(B60,'пр.взв.'!B5:H187,2,FALSE)</f>
        <v>#N/A</v>
      </c>
      <c r="D60" s="97" t="e">
        <f>VLOOKUP(B60,'пр.взв.'!B1:H124,3,FALSE)</f>
        <v>#N/A</v>
      </c>
      <c r="E60" s="101" t="e">
        <f>VLOOKUP(B60,'пр.взв.'!B6:H124,4,FALSE)</f>
        <v>#N/A</v>
      </c>
      <c r="F60" s="102" t="e">
        <f>VLOOKUP(B60,'пр.взв.'!B6:H124,5,FALSE)</f>
        <v>#N/A</v>
      </c>
      <c r="G60" s="105" t="e">
        <f>VLOOKUP(B60,'пр.взв.'!B6:H124,6,FALSE)</f>
        <v>#N/A</v>
      </c>
      <c r="H60" s="138" t="e">
        <f>VLOOKUP(B60,'пр.взв.'!B6:H124,7,FALSE)</f>
        <v>#N/A</v>
      </c>
    </row>
    <row r="61" spans="1:8" ht="11.25" customHeight="1" hidden="1">
      <c r="A61" s="93"/>
      <c r="B61" s="94"/>
      <c r="C61" s="96"/>
      <c r="D61" s="97"/>
      <c r="E61" s="101"/>
      <c r="F61" s="102"/>
      <c r="G61" s="105"/>
      <c r="H61" s="138"/>
    </row>
    <row r="62" spans="1:8" ht="11.25" customHeight="1" hidden="1">
      <c r="A62" s="93" t="s">
        <v>20</v>
      </c>
      <c r="B62" s="94"/>
      <c r="C62" s="95" t="e">
        <f>VLOOKUP(B62,'пр.взв.'!B6:H189,2,FALSE)</f>
        <v>#N/A</v>
      </c>
      <c r="D62" s="97" t="e">
        <f>VLOOKUP(B62,'пр.взв.'!B6:H126,3,FALSE)</f>
        <v>#N/A</v>
      </c>
      <c r="E62" s="101" t="e">
        <f>VLOOKUP(B62,'пр.взв.'!B6:H126,4,FALSE)</f>
        <v>#N/A</v>
      </c>
      <c r="F62" s="102" t="e">
        <f>VLOOKUP(B62,'пр.взв.'!B6:H126,5,FALSE)</f>
        <v>#N/A</v>
      </c>
      <c r="G62" s="105" t="e">
        <f>VLOOKUP(B62,'пр.взв.'!B6:H126,6,FALSE)</f>
        <v>#N/A</v>
      </c>
      <c r="H62" s="138" t="e">
        <f>VLOOKUP(B62,'пр.взв.'!B6:H126,7,FALSE)</f>
        <v>#N/A</v>
      </c>
    </row>
    <row r="63" spans="1:8" ht="11.25" customHeight="1" hidden="1">
      <c r="A63" s="93"/>
      <c r="B63" s="94"/>
      <c r="C63" s="96"/>
      <c r="D63" s="97"/>
      <c r="E63" s="101"/>
      <c r="F63" s="102"/>
      <c r="G63" s="105"/>
      <c r="H63" s="138"/>
    </row>
    <row r="64" spans="1:8" ht="11.25" customHeight="1" hidden="1">
      <c r="A64" s="93" t="s">
        <v>21</v>
      </c>
      <c r="B64" s="94"/>
      <c r="C64" s="95" t="e">
        <f>VLOOKUP(B64,'пр.взв.'!B6:H191,2,FALSE)</f>
        <v>#N/A</v>
      </c>
      <c r="D64" s="97" t="e">
        <f>VLOOKUP(B64,'пр.взв.'!B6:H128,3,FALSE)</f>
        <v>#N/A</v>
      </c>
      <c r="E64" s="101" t="e">
        <f>VLOOKUP(B64,'пр.взв.'!B6:H128,4,FALSE)</f>
        <v>#N/A</v>
      </c>
      <c r="F64" s="102" t="e">
        <f>VLOOKUP(B64,'пр.взв.'!B6:H128,5,FALSE)</f>
        <v>#N/A</v>
      </c>
      <c r="G64" s="105" t="e">
        <f>VLOOKUP(B64,'пр.взв.'!B6:H128,6,FALSE)</f>
        <v>#N/A</v>
      </c>
      <c r="H64" s="138" t="e">
        <f>VLOOKUP(B64,'пр.взв.'!B6:H128,7,FALSE)</f>
        <v>#N/A</v>
      </c>
    </row>
    <row r="65" spans="1:8" ht="11.25" customHeight="1" hidden="1">
      <c r="A65" s="93"/>
      <c r="B65" s="94"/>
      <c r="C65" s="96"/>
      <c r="D65" s="97"/>
      <c r="E65" s="101"/>
      <c r="F65" s="102"/>
      <c r="G65" s="105"/>
      <c r="H65" s="138"/>
    </row>
    <row r="66" spans="1:8" ht="11.25" customHeight="1" hidden="1">
      <c r="A66" s="93" t="s">
        <v>22</v>
      </c>
      <c r="B66" s="94"/>
      <c r="C66" s="95" t="e">
        <f>VLOOKUP(B66,'пр.взв.'!B6:H193,2,FALSE)</f>
        <v>#N/A</v>
      </c>
      <c r="D66" s="97" t="e">
        <f>VLOOKUP(B66,'пр.взв.'!B6:H130,3,FALSE)</f>
        <v>#N/A</v>
      </c>
      <c r="E66" s="101" t="e">
        <f>VLOOKUP(B66,'пр.взв.'!B6:H130,4,FALSE)</f>
        <v>#N/A</v>
      </c>
      <c r="F66" s="102" t="e">
        <f>VLOOKUP(B66,'пр.взв.'!B6:H130,5,FALSE)</f>
        <v>#N/A</v>
      </c>
      <c r="G66" s="105" t="e">
        <f>VLOOKUP(B66,'пр.взв.'!B6:H130,6,FALSE)</f>
        <v>#N/A</v>
      </c>
      <c r="H66" s="138" t="e">
        <f>VLOOKUP(B66,'пр.взв.'!B6:H130,7,FALSE)</f>
        <v>#N/A</v>
      </c>
    </row>
    <row r="67" spans="1:8" ht="11.25" customHeight="1" hidden="1">
      <c r="A67" s="93"/>
      <c r="B67" s="94"/>
      <c r="C67" s="96"/>
      <c r="D67" s="97"/>
      <c r="E67" s="101"/>
      <c r="F67" s="102"/>
      <c r="G67" s="105"/>
      <c r="H67" s="138"/>
    </row>
    <row r="68" spans="1:8" ht="11.25" customHeight="1" hidden="1">
      <c r="A68" s="93" t="s">
        <v>23</v>
      </c>
      <c r="B68" s="134"/>
      <c r="C68" s="95" t="e">
        <f>VLOOKUP(B68,'пр.взв.'!B6:H195,2,FALSE)</f>
        <v>#N/A</v>
      </c>
      <c r="D68" s="97" t="e">
        <f>VLOOKUP(B68,'пр.взв.'!B6:H132,3,FALSE)</f>
        <v>#N/A</v>
      </c>
      <c r="E68" s="101" t="e">
        <f>VLOOKUP(B68,'пр.взв.'!B6:H132,4,FALSE)</f>
        <v>#N/A</v>
      </c>
      <c r="F68" s="102" t="e">
        <f>VLOOKUP(B68,'пр.взв.'!B6:H132,5,FALSE)</f>
        <v>#N/A</v>
      </c>
      <c r="G68" s="105" t="e">
        <f>VLOOKUP(B68,'пр.взв.'!B6:H132,6,FALSE)</f>
        <v>#N/A</v>
      </c>
      <c r="H68" s="138" t="e">
        <f>VLOOKUP(B68,'пр.взв.'!B6:H132,7,FALSE)</f>
        <v>#N/A</v>
      </c>
    </row>
    <row r="69" spans="1:8" ht="11.25" customHeight="1" hidden="1" thickBot="1">
      <c r="A69" s="133"/>
      <c r="B69" s="135"/>
      <c r="C69" s="136"/>
      <c r="D69" s="137"/>
      <c r="E69" s="130"/>
      <c r="F69" s="131"/>
      <c r="G69" s="132"/>
      <c r="H69" s="143"/>
    </row>
    <row r="70" spans="1:7" ht="35.25" customHeight="1">
      <c r="A70" s="16" t="str">
        <f>HYPERLINK('[1]реквизиты'!$A$6)</f>
        <v>Гл. судья, судья МК</v>
      </c>
      <c r="B70" s="3"/>
      <c r="C70" s="17"/>
      <c r="D70" s="17"/>
      <c r="E70" s="70" t="str">
        <f>'[1]реквизиты'!$G$7</f>
        <v>А.А.Лебедев</v>
      </c>
      <c r="G70" s="82" t="str">
        <f>'[1]реквизиты'!$G$8</f>
        <v>/г. Москва/</v>
      </c>
    </row>
    <row r="71" spans="1:7" ht="30.75" customHeight="1">
      <c r="A71" s="16" t="str">
        <f>HYPERLINK('[1]реквизиты'!$A$8)</f>
        <v>Гл. секретарь, судья МК</v>
      </c>
      <c r="B71" s="3"/>
      <c r="C71" s="17"/>
      <c r="D71" s="17"/>
      <c r="E71" s="81" t="str">
        <f>'[1]реквизиты'!$G$9</f>
        <v>С.М.Трескин</v>
      </c>
      <c r="G71" s="82" t="str">
        <f>'[1]реквизиты'!$G$10</f>
        <v>/г. Бийск/</v>
      </c>
    </row>
    <row r="72" spans="1:7" ht="12.75">
      <c r="A72" s="3"/>
      <c r="B72" s="3"/>
      <c r="C72" s="3"/>
      <c r="D72" s="17"/>
      <c r="E72" s="3"/>
      <c r="F72" s="3"/>
      <c r="G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5" ht="27.75" customHeight="1">
      <c r="A75" s="2"/>
      <c r="C75" s="4"/>
      <c r="D75" s="4"/>
      <c r="E75" s="4"/>
    </row>
    <row r="76" spans="1:5" ht="12.75">
      <c r="A76" s="2"/>
      <c r="B76" s="5"/>
      <c r="C76" s="5"/>
      <c r="D76" s="5"/>
      <c r="E76" s="5"/>
    </row>
    <row r="77" spans="1:6" ht="12.75">
      <c r="A77" s="2"/>
      <c r="B77" s="5"/>
      <c r="C77" s="5"/>
      <c r="D77" s="5"/>
      <c r="E77" s="5"/>
      <c r="F77" s="5"/>
    </row>
    <row r="78" spans="1:6" ht="12.75">
      <c r="A78" s="2"/>
      <c r="B78" s="5"/>
      <c r="C78" s="5"/>
      <c r="D78" s="5"/>
      <c r="E78" s="5"/>
      <c r="F78" s="5"/>
    </row>
    <row r="79" ht="12.75">
      <c r="A79" s="2"/>
    </row>
    <row r="80" ht="12.75">
      <c r="A80" s="2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33">
      <selection activeCell="J50" sqref="J5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92" t="s">
        <v>24</v>
      </c>
      <c r="B1" s="92"/>
      <c r="C1" s="92"/>
      <c r="D1" s="92"/>
      <c r="E1" s="92"/>
      <c r="F1" s="92"/>
      <c r="G1" s="92"/>
      <c r="H1" s="92"/>
    </row>
    <row r="2" spans="3:9" ht="27.75" customHeight="1" thickBot="1">
      <c r="C2" s="183" t="str">
        <f>HYPERLINK('[1]реквизиты'!$A$2)</f>
        <v>Всероссийские соревнования среди студентов по самбо. (мужчины) </v>
      </c>
      <c r="D2" s="184"/>
      <c r="E2" s="184"/>
      <c r="F2" s="184"/>
      <c r="G2" s="184"/>
      <c r="H2" s="185"/>
      <c r="I2" s="14"/>
    </row>
    <row r="3" spans="1:8" ht="12.75" customHeight="1">
      <c r="A3" s="186" t="str">
        <f>HYPERLINK('[1]реквизиты'!$A$3)</f>
        <v>21-25 января 2013г.                                                г.Ярославль</v>
      </c>
      <c r="B3" s="186"/>
      <c r="C3" s="186"/>
      <c r="D3" s="186"/>
      <c r="E3" s="186"/>
      <c r="F3" s="186"/>
      <c r="G3" s="186"/>
      <c r="H3" s="186"/>
    </row>
    <row r="4" spans="4:5" ht="12.75">
      <c r="D4" s="161" t="s">
        <v>135</v>
      </c>
      <c r="E4" s="161"/>
    </row>
    <row r="5" spans="1:8" ht="12.75" customHeight="1">
      <c r="A5" s="178" t="s">
        <v>4</v>
      </c>
      <c r="B5" s="179" t="s">
        <v>5</v>
      </c>
      <c r="C5" s="178" t="s">
        <v>6</v>
      </c>
      <c r="D5" s="178" t="s">
        <v>7</v>
      </c>
      <c r="E5" s="157" t="s">
        <v>8</v>
      </c>
      <c r="F5" s="181"/>
      <c r="G5" s="178" t="s">
        <v>10</v>
      </c>
      <c r="H5" s="178" t="s">
        <v>9</v>
      </c>
    </row>
    <row r="6" spans="1:8" ht="12.75" customHeight="1">
      <c r="A6" s="151"/>
      <c r="B6" s="180"/>
      <c r="C6" s="151"/>
      <c r="D6" s="151"/>
      <c r="E6" s="158"/>
      <c r="F6" s="182"/>
      <c r="G6" s="151"/>
      <c r="H6" s="151"/>
    </row>
    <row r="7" spans="1:8" ht="12.75" customHeight="1">
      <c r="A7" s="164">
        <v>1</v>
      </c>
      <c r="B7" s="166">
        <v>1</v>
      </c>
      <c r="C7" s="154" t="s">
        <v>103</v>
      </c>
      <c r="D7" s="152" t="s">
        <v>104</v>
      </c>
      <c r="E7" s="157" t="s">
        <v>105</v>
      </c>
      <c r="F7" s="159" t="s">
        <v>48</v>
      </c>
      <c r="G7" s="160"/>
      <c r="H7" s="105" t="s">
        <v>106</v>
      </c>
    </row>
    <row r="8" spans="1:8" ht="15" customHeight="1">
      <c r="A8" s="165"/>
      <c r="B8" s="166"/>
      <c r="C8" s="154"/>
      <c r="D8" s="152"/>
      <c r="E8" s="158"/>
      <c r="F8" s="159"/>
      <c r="G8" s="160"/>
      <c r="H8" s="105"/>
    </row>
    <row r="9" spans="1:8" ht="12.75" customHeight="1">
      <c r="A9" s="164">
        <v>2</v>
      </c>
      <c r="B9" s="166">
        <v>2</v>
      </c>
      <c r="C9" s="154" t="s">
        <v>112</v>
      </c>
      <c r="D9" s="152" t="s">
        <v>113</v>
      </c>
      <c r="E9" s="157" t="s">
        <v>109</v>
      </c>
      <c r="F9" s="159" t="s">
        <v>110</v>
      </c>
      <c r="G9" s="160"/>
      <c r="H9" s="105" t="s">
        <v>111</v>
      </c>
    </row>
    <row r="10" spans="1:8" ht="15" customHeight="1">
      <c r="A10" s="165"/>
      <c r="B10" s="166"/>
      <c r="C10" s="154"/>
      <c r="D10" s="167"/>
      <c r="E10" s="158"/>
      <c r="F10" s="159"/>
      <c r="G10" s="160"/>
      <c r="H10" s="105"/>
    </row>
    <row r="11" spans="1:8" ht="15" customHeight="1">
      <c r="A11" s="164">
        <v>3</v>
      </c>
      <c r="B11" s="166">
        <v>3</v>
      </c>
      <c r="C11" s="105" t="s">
        <v>68</v>
      </c>
      <c r="D11" s="102" t="s">
        <v>69</v>
      </c>
      <c r="E11" s="157" t="s">
        <v>70</v>
      </c>
      <c r="F11" s="168" t="s">
        <v>71</v>
      </c>
      <c r="G11" s="163"/>
      <c r="H11" s="105" t="s">
        <v>72</v>
      </c>
    </row>
    <row r="12" spans="1:8" ht="15.75" customHeight="1">
      <c r="A12" s="165"/>
      <c r="B12" s="166"/>
      <c r="C12" s="105"/>
      <c r="D12" s="102"/>
      <c r="E12" s="158"/>
      <c r="F12" s="168"/>
      <c r="G12" s="163"/>
      <c r="H12" s="105"/>
    </row>
    <row r="13" spans="1:8" ht="12.75" customHeight="1">
      <c r="A13" s="164">
        <v>4</v>
      </c>
      <c r="B13" s="164">
        <v>4</v>
      </c>
      <c r="C13" s="154" t="s">
        <v>93</v>
      </c>
      <c r="D13" s="152" t="s">
        <v>94</v>
      </c>
      <c r="E13" s="157" t="s">
        <v>95</v>
      </c>
      <c r="F13" s="159" t="s">
        <v>96</v>
      </c>
      <c r="G13" s="162"/>
      <c r="H13" s="154" t="s">
        <v>97</v>
      </c>
    </row>
    <row r="14" spans="1:8" ht="15" customHeight="1">
      <c r="A14" s="165"/>
      <c r="B14" s="164"/>
      <c r="C14" s="154"/>
      <c r="D14" s="153"/>
      <c r="E14" s="158"/>
      <c r="F14" s="159"/>
      <c r="G14" s="162"/>
      <c r="H14" s="153"/>
    </row>
    <row r="15" spans="1:8" ht="12.75" customHeight="1">
      <c r="A15" s="164">
        <v>5</v>
      </c>
      <c r="B15" s="164">
        <v>5</v>
      </c>
      <c r="C15" s="105" t="s">
        <v>50</v>
      </c>
      <c r="D15" s="102" t="s">
        <v>51</v>
      </c>
      <c r="E15" s="157" t="s">
        <v>47</v>
      </c>
      <c r="F15" s="159" t="s">
        <v>48</v>
      </c>
      <c r="G15" s="102"/>
      <c r="H15" s="105" t="s">
        <v>52</v>
      </c>
    </row>
    <row r="16" spans="1:8" ht="15" customHeight="1">
      <c r="A16" s="165"/>
      <c r="B16" s="164"/>
      <c r="C16" s="105"/>
      <c r="D16" s="102"/>
      <c r="E16" s="158"/>
      <c r="F16" s="159"/>
      <c r="G16" s="102"/>
      <c r="H16" s="105"/>
    </row>
    <row r="17" spans="1:8" ht="12.75" customHeight="1">
      <c r="A17" s="164">
        <v>6</v>
      </c>
      <c r="B17" s="166">
        <v>6</v>
      </c>
      <c r="C17" s="154" t="s">
        <v>40</v>
      </c>
      <c r="D17" s="152" t="s">
        <v>41</v>
      </c>
      <c r="E17" s="157" t="s">
        <v>42</v>
      </c>
      <c r="F17" s="159" t="s">
        <v>43</v>
      </c>
      <c r="G17" s="162"/>
      <c r="H17" s="154" t="s">
        <v>44</v>
      </c>
    </row>
    <row r="18" spans="1:8" ht="15" customHeight="1">
      <c r="A18" s="165"/>
      <c r="B18" s="166"/>
      <c r="C18" s="154"/>
      <c r="D18" s="153"/>
      <c r="E18" s="158"/>
      <c r="F18" s="159"/>
      <c r="G18" s="162"/>
      <c r="H18" s="153"/>
    </row>
    <row r="19" spans="1:8" ht="12.75" customHeight="1">
      <c r="A19" s="164">
        <v>7</v>
      </c>
      <c r="B19" s="166">
        <v>7</v>
      </c>
      <c r="C19" s="154" t="s">
        <v>73</v>
      </c>
      <c r="D19" s="152" t="s">
        <v>74</v>
      </c>
      <c r="E19" s="157" t="s">
        <v>75</v>
      </c>
      <c r="F19" s="159" t="s">
        <v>76</v>
      </c>
      <c r="G19" s="162"/>
      <c r="H19" s="154" t="s">
        <v>77</v>
      </c>
    </row>
    <row r="20" spans="1:8" ht="15" customHeight="1">
      <c r="A20" s="165"/>
      <c r="B20" s="166"/>
      <c r="C20" s="154"/>
      <c r="D20" s="153"/>
      <c r="E20" s="158"/>
      <c r="F20" s="159"/>
      <c r="G20" s="162"/>
      <c r="H20" s="153"/>
    </row>
    <row r="21" spans="1:8" ht="12.75" customHeight="1">
      <c r="A21" s="164">
        <v>8</v>
      </c>
      <c r="B21" s="166">
        <v>8</v>
      </c>
      <c r="C21" s="105" t="s">
        <v>88</v>
      </c>
      <c r="D21" s="102" t="s">
        <v>89</v>
      </c>
      <c r="E21" s="157" t="s">
        <v>90</v>
      </c>
      <c r="F21" s="159" t="s">
        <v>91</v>
      </c>
      <c r="G21" s="160"/>
      <c r="H21" s="105" t="s">
        <v>92</v>
      </c>
    </row>
    <row r="22" spans="1:8" ht="15" customHeight="1">
      <c r="A22" s="165"/>
      <c r="B22" s="166"/>
      <c r="C22" s="105"/>
      <c r="D22" s="102"/>
      <c r="E22" s="158"/>
      <c r="F22" s="159"/>
      <c r="G22" s="160"/>
      <c r="H22" s="105"/>
    </row>
    <row r="23" spans="1:8" ht="12.75" customHeight="1">
      <c r="A23" s="164">
        <v>9</v>
      </c>
      <c r="B23" s="166">
        <v>9</v>
      </c>
      <c r="C23" s="105" t="s">
        <v>53</v>
      </c>
      <c r="D23" s="102" t="s">
        <v>54</v>
      </c>
      <c r="E23" s="157" t="s">
        <v>55</v>
      </c>
      <c r="F23" s="168" t="s">
        <v>56</v>
      </c>
      <c r="G23" s="160"/>
      <c r="H23" s="105" t="s">
        <v>57</v>
      </c>
    </row>
    <row r="24" spans="1:8" ht="15" customHeight="1">
      <c r="A24" s="165"/>
      <c r="B24" s="166"/>
      <c r="C24" s="105"/>
      <c r="D24" s="102"/>
      <c r="E24" s="158"/>
      <c r="F24" s="168"/>
      <c r="G24" s="160"/>
      <c r="H24" s="105"/>
    </row>
    <row r="25" spans="1:8" ht="12.75" customHeight="1">
      <c r="A25" s="164">
        <v>10</v>
      </c>
      <c r="B25" s="164">
        <v>10</v>
      </c>
      <c r="C25" s="173" t="s">
        <v>83</v>
      </c>
      <c r="D25" s="174" t="s">
        <v>84</v>
      </c>
      <c r="E25" s="169" t="s">
        <v>85</v>
      </c>
      <c r="F25" s="172" t="s">
        <v>86</v>
      </c>
      <c r="G25" s="171"/>
      <c r="H25" s="174" t="s">
        <v>87</v>
      </c>
    </row>
    <row r="26" spans="1:8" ht="15" customHeight="1">
      <c r="A26" s="165"/>
      <c r="B26" s="164"/>
      <c r="C26" s="173"/>
      <c r="D26" s="174"/>
      <c r="E26" s="170"/>
      <c r="F26" s="172"/>
      <c r="G26" s="171"/>
      <c r="H26" s="174"/>
    </row>
    <row r="27" spans="1:8" ht="12.75" customHeight="1">
      <c r="A27" s="164">
        <v>11</v>
      </c>
      <c r="B27" s="166">
        <v>11</v>
      </c>
      <c r="C27" s="105" t="s">
        <v>34</v>
      </c>
      <c r="D27" s="102" t="s">
        <v>35</v>
      </c>
      <c r="E27" s="157" t="s">
        <v>36</v>
      </c>
      <c r="F27" s="159" t="s">
        <v>37</v>
      </c>
      <c r="G27" s="163" t="s">
        <v>38</v>
      </c>
      <c r="H27" s="105" t="s">
        <v>39</v>
      </c>
    </row>
    <row r="28" spans="1:8" ht="15" customHeight="1">
      <c r="A28" s="165"/>
      <c r="B28" s="166"/>
      <c r="C28" s="105"/>
      <c r="D28" s="102"/>
      <c r="E28" s="158"/>
      <c r="F28" s="159"/>
      <c r="G28" s="163"/>
      <c r="H28" s="105"/>
    </row>
    <row r="29" spans="1:8" ht="15.75" customHeight="1">
      <c r="A29" s="164">
        <v>12</v>
      </c>
      <c r="B29" s="166">
        <v>12</v>
      </c>
      <c r="C29" s="105" t="s">
        <v>63</v>
      </c>
      <c r="D29" s="102" t="s">
        <v>64</v>
      </c>
      <c r="E29" s="157" t="s">
        <v>65</v>
      </c>
      <c r="F29" s="168" t="s">
        <v>66</v>
      </c>
      <c r="G29" s="163"/>
      <c r="H29" s="105" t="s">
        <v>67</v>
      </c>
    </row>
    <row r="30" spans="1:8" ht="15" customHeight="1">
      <c r="A30" s="165"/>
      <c r="B30" s="166"/>
      <c r="C30" s="105"/>
      <c r="D30" s="102"/>
      <c r="E30" s="158"/>
      <c r="F30" s="168"/>
      <c r="G30" s="163"/>
      <c r="H30" s="105"/>
    </row>
    <row r="31" spans="1:8" ht="12.75" customHeight="1">
      <c r="A31" s="164">
        <v>13</v>
      </c>
      <c r="B31" s="166">
        <v>13</v>
      </c>
      <c r="C31" s="154" t="s">
        <v>107</v>
      </c>
      <c r="D31" s="152" t="s">
        <v>108</v>
      </c>
      <c r="E31" s="157" t="s">
        <v>109</v>
      </c>
      <c r="F31" s="159" t="s">
        <v>110</v>
      </c>
      <c r="G31" s="160"/>
      <c r="H31" s="105" t="s">
        <v>111</v>
      </c>
    </row>
    <row r="32" spans="1:8" ht="15" customHeight="1">
      <c r="A32" s="165"/>
      <c r="B32" s="166"/>
      <c r="C32" s="154"/>
      <c r="D32" s="152"/>
      <c r="E32" s="158"/>
      <c r="F32" s="159"/>
      <c r="G32" s="160"/>
      <c r="H32" s="105"/>
    </row>
    <row r="33" spans="1:8" ht="12.75" customHeight="1">
      <c r="A33" s="164">
        <v>14</v>
      </c>
      <c r="B33" s="166">
        <v>14</v>
      </c>
      <c r="C33" s="154" t="s">
        <v>125</v>
      </c>
      <c r="D33" s="152" t="s">
        <v>126</v>
      </c>
      <c r="E33" s="157" t="s">
        <v>127</v>
      </c>
      <c r="F33" s="177" t="s">
        <v>128</v>
      </c>
      <c r="G33" s="162"/>
      <c r="H33" s="154" t="s">
        <v>129</v>
      </c>
    </row>
    <row r="34" spans="1:8" ht="15" customHeight="1">
      <c r="A34" s="165"/>
      <c r="B34" s="166"/>
      <c r="C34" s="154"/>
      <c r="D34" s="167"/>
      <c r="E34" s="158"/>
      <c r="F34" s="177"/>
      <c r="G34" s="162"/>
      <c r="H34" s="153"/>
    </row>
    <row r="35" spans="1:8" ht="12.75" customHeight="1">
      <c r="A35" s="164">
        <v>15</v>
      </c>
      <c r="B35" s="166">
        <v>15</v>
      </c>
      <c r="C35" s="105" t="s">
        <v>119</v>
      </c>
      <c r="D35" s="102" t="s">
        <v>120</v>
      </c>
      <c r="E35" s="157" t="s">
        <v>121</v>
      </c>
      <c r="F35" s="159" t="s">
        <v>122</v>
      </c>
      <c r="G35" s="160" t="s">
        <v>123</v>
      </c>
      <c r="H35" s="105" t="s">
        <v>124</v>
      </c>
    </row>
    <row r="36" spans="1:8" ht="15" customHeight="1">
      <c r="A36" s="165"/>
      <c r="B36" s="166"/>
      <c r="C36" s="105"/>
      <c r="D36" s="102"/>
      <c r="E36" s="158"/>
      <c r="F36" s="159"/>
      <c r="G36" s="160"/>
      <c r="H36" s="105"/>
    </row>
    <row r="37" spans="1:8" ht="15.75" customHeight="1">
      <c r="A37" s="164">
        <v>16</v>
      </c>
      <c r="B37" s="166">
        <v>16</v>
      </c>
      <c r="C37" s="105" t="s">
        <v>45</v>
      </c>
      <c r="D37" s="102" t="s">
        <v>46</v>
      </c>
      <c r="E37" s="157" t="s">
        <v>47</v>
      </c>
      <c r="F37" s="159" t="s">
        <v>48</v>
      </c>
      <c r="G37" s="102"/>
      <c r="H37" s="105" t="s">
        <v>49</v>
      </c>
    </row>
    <row r="38" spans="1:8" ht="12.75" customHeight="1">
      <c r="A38" s="165"/>
      <c r="B38" s="166"/>
      <c r="C38" s="105"/>
      <c r="D38" s="102"/>
      <c r="E38" s="158"/>
      <c r="F38" s="159"/>
      <c r="G38" s="102"/>
      <c r="H38" s="105"/>
    </row>
    <row r="39" spans="1:8" ht="12.75" customHeight="1">
      <c r="A39" s="164">
        <v>17</v>
      </c>
      <c r="B39" s="166">
        <v>17</v>
      </c>
      <c r="C39" s="105" t="s">
        <v>130</v>
      </c>
      <c r="D39" s="102" t="s">
        <v>131</v>
      </c>
      <c r="E39" s="157" t="s">
        <v>132</v>
      </c>
      <c r="F39" s="159" t="s">
        <v>133</v>
      </c>
      <c r="G39" s="102"/>
      <c r="H39" s="105" t="s">
        <v>134</v>
      </c>
    </row>
    <row r="40" spans="1:8" ht="12.75" customHeight="1">
      <c r="A40" s="165"/>
      <c r="B40" s="166"/>
      <c r="C40" s="105"/>
      <c r="D40" s="102"/>
      <c r="E40" s="158"/>
      <c r="F40" s="159"/>
      <c r="G40" s="102"/>
      <c r="H40" s="105"/>
    </row>
    <row r="41" spans="1:8" ht="12.75" customHeight="1">
      <c r="A41" s="164">
        <v>18</v>
      </c>
      <c r="B41" s="166">
        <v>18</v>
      </c>
      <c r="C41" s="105" t="s">
        <v>114</v>
      </c>
      <c r="D41" s="102" t="s">
        <v>115</v>
      </c>
      <c r="E41" s="157" t="s">
        <v>116</v>
      </c>
      <c r="F41" s="159" t="s">
        <v>117</v>
      </c>
      <c r="G41" s="160"/>
      <c r="H41" s="105" t="s">
        <v>118</v>
      </c>
    </row>
    <row r="42" spans="1:8" ht="12.75" customHeight="1">
      <c r="A42" s="165"/>
      <c r="B42" s="166"/>
      <c r="C42" s="105"/>
      <c r="D42" s="102"/>
      <c r="E42" s="158"/>
      <c r="F42" s="159"/>
      <c r="G42" s="160"/>
      <c r="H42" s="105"/>
    </row>
    <row r="43" spans="1:8" ht="12.75" customHeight="1">
      <c r="A43" s="164">
        <v>19</v>
      </c>
      <c r="B43" s="166">
        <v>19</v>
      </c>
      <c r="C43" s="105" t="s">
        <v>58</v>
      </c>
      <c r="D43" s="102" t="s">
        <v>59</v>
      </c>
      <c r="E43" s="157" t="s">
        <v>60</v>
      </c>
      <c r="F43" s="168" t="s">
        <v>61</v>
      </c>
      <c r="G43" s="163"/>
      <c r="H43" s="105" t="s">
        <v>62</v>
      </c>
    </row>
    <row r="44" spans="1:8" ht="12.75" customHeight="1">
      <c r="A44" s="165"/>
      <c r="B44" s="166"/>
      <c r="C44" s="105"/>
      <c r="D44" s="102"/>
      <c r="E44" s="158"/>
      <c r="F44" s="168"/>
      <c r="G44" s="163"/>
      <c r="H44" s="105"/>
    </row>
    <row r="45" spans="1:8" ht="12.75" customHeight="1">
      <c r="A45" s="164">
        <v>20</v>
      </c>
      <c r="B45" s="166">
        <v>20</v>
      </c>
      <c r="C45" s="154" t="s">
        <v>98</v>
      </c>
      <c r="D45" s="152" t="s">
        <v>99</v>
      </c>
      <c r="E45" s="157" t="s">
        <v>100</v>
      </c>
      <c r="F45" s="159" t="s">
        <v>101</v>
      </c>
      <c r="G45" s="162"/>
      <c r="H45" s="154" t="s">
        <v>102</v>
      </c>
    </row>
    <row r="46" spans="1:8" ht="12.75" customHeight="1">
      <c r="A46" s="165"/>
      <c r="B46" s="166"/>
      <c r="C46" s="154"/>
      <c r="D46" s="153"/>
      <c r="E46" s="158"/>
      <c r="F46" s="159"/>
      <c r="G46" s="162"/>
      <c r="H46" s="153"/>
    </row>
    <row r="47" spans="1:8" ht="12.75" customHeight="1">
      <c r="A47" s="164">
        <v>21</v>
      </c>
      <c r="B47" s="166">
        <v>21</v>
      </c>
      <c r="C47" s="154" t="s">
        <v>78</v>
      </c>
      <c r="D47" s="152" t="s">
        <v>79</v>
      </c>
      <c r="E47" s="157" t="s">
        <v>80</v>
      </c>
      <c r="F47" s="159" t="s">
        <v>81</v>
      </c>
      <c r="G47" s="162"/>
      <c r="H47" s="154" t="s">
        <v>82</v>
      </c>
    </row>
    <row r="48" spans="1:8" ht="12.75" customHeight="1">
      <c r="A48" s="165"/>
      <c r="B48" s="166"/>
      <c r="C48" s="154"/>
      <c r="D48" s="153"/>
      <c r="E48" s="158"/>
      <c r="F48" s="159"/>
      <c r="G48" s="162"/>
      <c r="H48" s="153"/>
    </row>
    <row r="49" spans="1:8" ht="12.75" customHeight="1">
      <c r="A49" s="175"/>
      <c r="B49" s="176"/>
      <c r="C49" s="148"/>
      <c r="D49" s="150"/>
      <c r="E49" s="157"/>
      <c r="F49" s="159"/>
      <c r="G49" s="155"/>
      <c r="H49" s="148"/>
    </row>
    <row r="50" spans="1:8" ht="12.75" customHeight="1">
      <c r="A50" s="175"/>
      <c r="B50" s="176"/>
      <c r="C50" s="149"/>
      <c r="D50" s="151"/>
      <c r="E50" s="158"/>
      <c r="F50" s="159"/>
      <c r="G50" s="156"/>
      <c r="H50" s="149"/>
    </row>
    <row r="51" spans="1:8" ht="12.75" customHeight="1">
      <c r="A51" s="175"/>
      <c r="B51" s="176"/>
      <c r="C51" s="148"/>
      <c r="D51" s="150"/>
      <c r="E51" s="157"/>
      <c r="F51" s="159"/>
      <c r="G51" s="155"/>
      <c r="H51" s="148"/>
    </row>
    <row r="52" spans="1:8" ht="12.75" customHeight="1">
      <c r="A52" s="175"/>
      <c r="B52" s="176"/>
      <c r="C52" s="149"/>
      <c r="D52" s="151"/>
      <c r="E52" s="158"/>
      <c r="F52" s="159"/>
      <c r="G52" s="156"/>
      <c r="H52" s="149"/>
    </row>
    <row r="53" spans="1:8" ht="12.75" customHeight="1">
      <c r="A53" s="175"/>
      <c r="B53" s="176"/>
      <c r="C53" s="148"/>
      <c r="D53" s="150"/>
      <c r="E53" s="157"/>
      <c r="F53" s="159"/>
      <c r="G53" s="155"/>
      <c r="H53" s="148"/>
    </row>
    <row r="54" spans="1:8" ht="12.75" customHeight="1">
      <c r="A54" s="175"/>
      <c r="B54" s="176"/>
      <c r="C54" s="149"/>
      <c r="D54" s="151"/>
      <c r="E54" s="158"/>
      <c r="F54" s="159"/>
      <c r="G54" s="156"/>
      <c r="H54" s="149"/>
    </row>
    <row r="55" spans="1:8" ht="12.75" customHeight="1">
      <c r="A55" s="175"/>
      <c r="B55" s="176"/>
      <c r="C55" s="148"/>
      <c r="D55" s="150"/>
      <c r="E55" s="157"/>
      <c r="F55" s="159"/>
      <c r="G55" s="155"/>
      <c r="H55" s="148"/>
    </row>
    <row r="56" spans="1:8" ht="12.75" customHeight="1">
      <c r="A56" s="175"/>
      <c r="B56" s="176"/>
      <c r="C56" s="149"/>
      <c r="D56" s="151"/>
      <c r="E56" s="158"/>
      <c r="F56" s="159"/>
      <c r="G56" s="156"/>
      <c r="H56" s="149"/>
    </row>
    <row r="57" spans="1:8" ht="12.75" customHeight="1">
      <c r="A57" s="175"/>
      <c r="B57" s="176"/>
      <c r="C57" s="148"/>
      <c r="D57" s="150"/>
      <c r="E57" s="157"/>
      <c r="F57" s="159"/>
      <c r="G57" s="155"/>
      <c r="H57" s="148"/>
    </row>
    <row r="58" spans="1:8" ht="12.75" customHeight="1">
      <c r="A58" s="175"/>
      <c r="B58" s="176"/>
      <c r="C58" s="149"/>
      <c r="D58" s="151"/>
      <c r="E58" s="158"/>
      <c r="F58" s="159"/>
      <c r="G58" s="156"/>
      <c r="H58" s="149"/>
    </row>
    <row r="59" spans="1:8" ht="12.75" customHeight="1">
      <c r="A59" s="175"/>
      <c r="B59" s="176"/>
      <c r="C59" s="148"/>
      <c r="D59" s="150"/>
      <c r="E59" s="157"/>
      <c r="F59" s="159"/>
      <c r="G59" s="155"/>
      <c r="H59" s="148"/>
    </row>
    <row r="60" spans="1:8" ht="12.75" customHeight="1">
      <c r="A60" s="175"/>
      <c r="B60" s="176"/>
      <c r="C60" s="149"/>
      <c r="D60" s="151"/>
      <c r="E60" s="158"/>
      <c r="F60" s="159"/>
      <c r="G60" s="156"/>
      <c r="H60" s="149"/>
    </row>
    <row r="61" spans="1:8" ht="12.75" customHeight="1">
      <c r="A61" s="175"/>
      <c r="B61" s="176"/>
      <c r="C61" s="148"/>
      <c r="D61" s="150"/>
      <c r="E61" s="157"/>
      <c r="F61" s="159"/>
      <c r="G61" s="155"/>
      <c r="H61" s="148"/>
    </row>
    <row r="62" spans="1:8" ht="12.75" customHeight="1">
      <c r="A62" s="175"/>
      <c r="B62" s="176"/>
      <c r="C62" s="149"/>
      <c r="D62" s="151"/>
      <c r="E62" s="158"/>
      <c r="F62" s="159"/>
      <c r="G62" s="156"/>
      <c r="H62" s="149"/>
    </row>
    <row r="63" spans="1:8" ht="12.75" customHeight="1">
      <c r="A63" s="175"/>
      <c r="B63" s="176"/>
      <c r="C63" s="148"/>
      <c r="D63" s="150"/>
      <c r="E63" s="157"/>
      <c r="F63" s="159"/>
      <c r="G63" s="155"/>
      <c r="H63" s="148"/>
    </row>
    <row r="64" spans="1:8" ht="12.75" customHeight="1">
      <c r="A64" s="175"/>
      <c r="B64" s="176"/>
      <c r="C64" s="149"/>
      <c r="D64" s="151"/>
      <c r="E64" s="158"/>
      <c r="F64" s="159"/>
      <c r="G64" s="156"/>
      <c r="H64" s="149"/>
    </row>
    <row r="65" spans="1:8" ht="12.75" customHeight="1">
      <c r="A65" s="175"/>
      <c r="B65" s="176"/>
      <c r="C65" s="148"/>
      <c r="D65" s="150"/>
      <c r="E65" s="157"/>
      <c r="F65" s="159"/>
      <c r="G65" s="155"/>
      <c r="H65" s="148"/>
    </row>
    <row r="66" spans="1:8" ht="12.75" customHeight="1">
      <c r="A66" s="175"/>
      <c r="B66" s="176"/>
      <c r="C66" s="149"/>
      <c r="D66" s="151"/>
      <c r="E66" s="158"/>
      <c r="F66" s="159"/>
      <c r="G66" s="156"/>
      <c r="H66" s="149"/>
    </row>
    <row r="67" spans="1:8" ht="12.75">
      <c r="A67" s="175"/>
      <c r="B67" s="176"/>
      <c r="C67" s="148"/>
      <c r="D67" s="150"/>
      <c r="E67" s="157"/>
      <c r="F67" s="159"/>
      <c r="G67" s="155"/>
      <c r="H67" s="148"/>
    </row>
    <row r="68" spans="1:8" ht="12.75">
      <c r="A68" s="175"/>
      <c r="B68" s="176"/>
      <c r="C68" s="149"/>
      <c r="D68" s="151"/>
      <c r="E68" s="158"/>
      <c r="F68" s="159"/>
      <c r="G68" s="156"/>
      <c r="H68" s="149"/>
    </row>
    <row r="69" spans="1:8" ht="12.75">
      <c r="A69" s="175"/>
      <c r="B69" s="176"/>
      <c r="C69" s="148"/>
      <c r="D69" s="150"/>
      <c r="E69" s="157"/>
      <c r="F69" s="159"/>
      <c r="G69" s="155"/>
      <c r="H69" s="148"/>
    </row>
    <row r="70" spans="1:8" ht="12.75">
      <c r="A70" s="175"/>
      <c r="B70" s="176"/>
      <c r="C70" s="149"/>
      <c r="D70" s="151"/>
      <c r="E70" s="158"/>
      <c r="F70" s="159"/>
      <c r="G70" s="156"/>
      <c r="H70" s="149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AA43" sqref="AA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193" t="s">
        <v>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"/>
    </row>
    <row r="2" spans="1:25" ht="13.5" customHeight="1" thickBot="1">
      <c r="A2" s="198" t="s">
        <v>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"/>
    </row>
    <row r="3" spans="1:25" ht="27.75" customHeight="1" thickBot="1">
      <c r="A3" s="19"/>
      <c r="B3" s="19"/>
      <c r="C3" s="19"/>
      <c r="D3" s="20"/>
      <c r="E3" s="20"/>
      <c r="F3" s="199" t="str">
        <f>HYPERLINK('[1]реквизиты'!$A$2)</f>
        <v>Всероссийские соревнования среди студентов по самбо. (мужчины) 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19"/>
      <c r="U3" s="19"/>
      <c r="V3" s="19"/>
      <c r="W3" s="19"/>
      <c r="X3" s="19"/>
      <c r="Y3" s="19"/>
    </row>
    <row r="4" spans="1:25" ht="15" customHeight="1" thickBot="1">
      <c r="A4" s="15"/>
      <c r="B4" s="15"/>
      <c r="C4" s="19"/>
      <c r="D4" s="19"/>
      <c r="E4" s="19"/>
      <c r="F4" s="209" t="str">
        <f>HYPERLINK('[1]реквизиты'!$A$3)</f>
        <v>21-25 января 2013г.                                                г.Ярославль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"/>
      <c r="U4" s="188"/>
      <c r="V4" s="194" t="str">
        <f>HYPERLINK('пр.взв.'!D4)</f>
        <v>в.к. 52 кг.</v>
      </c>
      <c r="W4" s="195"/>
      <c r="X4" s="19"/>
      <c r="Y4" s="19"/>
    </row>
    <row r="5" spans="1:25" ht="14.25" customHeight="1" thickBot="1">
      <c r="A5" s="187" t="s">
        <v>0</v>
      </c>
      <c r="B5" s="19"/>
      <c r="C5" s="19"/>
      <c r="D5" s="19"/>
      <c r="E5" s="19"/>
      <c r="F5" s="19"/>
      <c r="G5" s="19"/>
      <c r="H5" s="22"/>
      <c r="I5" s="187" t="s">
        <v>2</v>
      </c>
      <c r="J5" s="19"/>
      <c r="K5" s="86">
        <v>5</v>
      </c>
      <c r="L5" s="19"/>
      <c r="M5" s="19"/>
      <c r="N5" s="19"/>
      <c r="O5" s="19"/>
      <c r="P5" s="203" t="str">
        <f>VLOOKUP(O6,'пр.взв.'!B7:E70,2,FALSE)</f>
        <v>ЯМОНЧЕРЯЕВ Айвар Александрович</v>
      </c>
      <c r="Q5" s="204"/>
      <c r="R5" s="204"/>
      <c r="S5" s="205"/>
      <c r="T5" s="19"/>
      <c r="U5" s="189"/>
      <c r="V5" s="196"/>
      <c r="W5" s="197"/>
      <c r="X5" s="187" t="s">
        <v>1</v>
      </c>
      <c r="Y5" s="19"/>
    </row>
    <row r="6" spans="1:26" ht="14.25" customHeight="1" thickBot="1">
      <c r="A6" s="202"/>
      <c r="B6" s="23"/>
      <c r="C6" s="19"/>
      <c r="D6" s="19"/>
      <c r="E6" s="19"/>
      <c r="F6" s="19"/>
      <c r="G6" s="19"/>
      <c r="H6" s="19"/>
      <c r="I6" s="187"/>
      <c r="J6" s="9"/>
      <c r="K6" s="24"/>
      <c r="L6" s="25">
        <v>13</v>
      </c>
      <c r="M6" s="9"/>
      <c r="N6" s="9"/>
      <c r="O6" s="11">
        <v>8</v>
      </c>
      <c r="P6" s="206"/>
      <c r="Q6" s="207"/>
      <c r="R6" s="207"/>
      <c r="S6" s="208"/>
      <c r="T6" s="19"/>
      <c r="U6" s="19"/>
      <c r="V6" s="19"/>
      <c r="W6" s="19"/>
      <c r="X6" s="202"/>
      <c r="Y6" s="19"/>
      <c r="Z6" s="6"/>
    </row>
    <row r="7" spans="1:25" ht="12.75" customHeight="1" thickBot="1">
      <c r="A7" s="225">
        <v>1</v>
      </c>
      <c r="B7" s="219" t="str">
        <f>VLOOKUP(A7,'пр.взв.'!B7:C70,2,FALSE)</f>
        <v>ИЛЬИН Дмитрий Анатольевич</v>
      </c>
      <c r="C7" s="219" t="str">
        <f>VLOOKUP(A7,'пр.взв.'!B7:G70,3,FALSE)</f>
        <v>10.03.90 мс</v>
      </c>
      <c r="D7" s="219" t="str">
        <f>VLOOKUP(A7,'пр.взв.'!B7:G70,4,FALSE)</f>
        <v>МОС МГСТУ</v>
      </c>
      <c r="E7" s="19"/>
      <c r="F7" s="19"/>
      <c r="G7" s="26"/>
      <c r="H7" s="19"/>
      <c r="I7" s="27"/>
      <c r="J7" s="9"/>
      <c r="K7" s="28">
        <v>13</v>
      </c>
      <c r="L7" s="87" t="s">
        <v>138</v>
      </c>
      <c r="M7" s="25">
        <v>13</v>
      </c>
      <c r="N7" s="12"/>
      <c r="O7" s="13"/>
      <c r="P7" s="13"/>
      <c r="Q7" s="29" t="s">
        <v>11</v>
      </c>
      <c r="R7" s="19"/>
      <c r="S7" s="19"/>
      <c r="T7" s="19"/>
      <c r="U7" s="219" t="str">
        <f>VLOOKUP(X7,'пр.взв.'!B7:G70,2,FALSE)</f>
        <v>ПАНЮХИН Иван Вячеславович</v>
      </c>
      <c r="V7" s="219" t="str">
        <f>VLOOKUP(X7,'пр.взв.'!B7:G70,3,FALSE)</f>
        <v>20.04.94 кмс</v>
      </c>
      <c r="W7" s="219" t="str">
        <f>VLOOKUP(X7,'пр.взв.'!B7:G70,4,FALSE)</f>
        <v>УФО СК ЮУрГУ</v>
      </c>
      <c r="X7" s="192">
        <v>2</v>
      </c>
      <c r="Y7" s="19"/>
    </row>
    <row r="8" spans="1:25" ht="12.75" customHeight="1">
      <c r="A8" s="223"/>
      <c r="B8" s="220"/>
      <c r="C8" s="220"/>
      <c r="D8" s="220"/>
      <c r="E8" s="30">
        <v>17</v>
      </c>
      <c r="F8" s="31"/>
      <c r="G8" s="32"/>
      <c r="H8" s="33"/>
      <c r="I8" s="13"/>
      <c r="J8" s="9"/>
      <c r="K8" s="34"/>
      <c r="L8" s="35">
        <v>17</v>
      </c>
      <c r="M8" s="87" t="s">
        <v>136</v>
      </c>
      <c r="N8" s="12"/>
      <c r="O8" s="29"/>
      <c r="P8" s="29"/>
      <c r="Q8" s="19"/>
      <c r="R8" s="19"/>
      <c r="S8" s="19"/>
      <c r="T8" s="30">
        <v>18</v>
      </c>
      <c r="U8" s="220"/>
      <c r="V8" s="220"/>
      <c r="W8" s="220"/>
      <c r="X8" s="190"/>
      <c r="Y8" s="19"/>
    </row>
    <row r="9" spans="1:25" ht="12.75" customHeight="1" thickBot="1">
      <c r="A9" s="223">
        <v>17</v>
      </c>
      <c r="B9" s="221" t="str">
        <f>VLOOKUP(A9,'пр.взв.'!B9:C72,2,FALSE)</f>
        <v>ОНДАР Артур Романович</v>
      </c>
      <c r="C9" s="221" t="str">
        <f>VLOOKUP(A9,'пр.взв.'!B7:G70,3,FALSE)</f>
        <v>14.01.92 мс</v>
      </c>
      <c r="D9" s="221" t="str">
        <f>VLOOKUP(A9,'пр.взв.'!B7:G70,4,FALSE)</f>
        <v>СФО ТГУ</v>
      </c>
      <c r="E9" s="84" t="s">
        <v>136</v>
      </c>
      <c r="F9" s="36"/>
      <c r="G9" s="31"/>
      <c r="H9" s="34"/>
      <c r="I9" s="12"/>
      <c r="J9" s="9"/>
      <c r="K9" s="25"/>
      <c r="L9" s="34"/>
      <c r="M9" s="37"/>
      <c r="N9" s="25">
        <v>13</v>
      </c>
      <c r="O9" s="29"/>
      <c r="P9" s="29"/>
      <c r="Q9" s="29"/>
      <c r="R9" s="38"/>
      <c r="S9" s="39"/>
      <c r="T9" s="84" t="s">
        <v>136</v>
      </c>
      <c r="U9" s="221" t="str">
        <f>VLOOKUP(X9,'пр.взв.'!B7:G70,2,FALSE)</f>
        <v>КАРАУЛОВ Василий Васильевич</v>
      </c>
      <c r="V9" s="221" t="str">
        <f>VLOOKUP(X9,'пр.взв.'!B7:G70,3,FALSE)</f>
        <v>24.01.91 мсмк</v>
      </c>
      <c r="W9" s="221" t="str">
        <f>VLOOKUP(X9,'пр.взв.'!B7:G70,4,FALSE)</f>
        <v>ЮФО АГПА</v>
      </c>
      <c r="X9" s="190">
        <v>18</v>
      </c>
      <c r="Y9" s="19"/>
    </row>
    <row r="10" spans="1:25" ht="12.75" customHeight="1" thickBot="1">
      <c r="A10" s="224"/>
      <c r="B10" s="220"/>
      <c r="C10" s="220"/>
      <c r="D10" s="220"/>
      <c r="E10" s="31"/>
      <c r="F10" s="40"/>
      <c r="G10" s="30">
        <v>17</v>
      </c>
      <c r="H10" s="25"/>
      <c r="I10" s="13"/>
      <c r="J10" s="9"/>
      <c r="K10" s="24"/>
      <c r="L10" s="25">
        <v>7</v>
      </c>
      <c r="M10" s="10"/>
      <c r="N10" s="87" t="s">
        <v>138</v>
      </c>
      <c r="O10" s="9"/>
      <c r="P10" s="9"/>
      <c r="Q10" s="9"/>
      <c r="R10" s="30">
        <v>18</v>
      </c>
      <c r="S10" s="9"/>
      <c r="T10" s="31"/>
      <c r="U10" s="220"/>
      <c r="V10" s="220"/>
      <c r="W10" s="220"/>
      <c r="X10" s="191"/>
      <c r="Y10" s="19"/>
    </row>
    <row r="11" spans="1:25" ht="12.75" customHeight="1" thickBot="1">
      <c r="A11" s="225">
        <v>9</v>
      </c>
      <c r="B11" s="219" t="str">
        <f>VLOOKUP(A11,'пр.взв.'!B11:C74,2,FALSE)</f>
        <v>СЕМЁНОВ Гаврил Платонович</v>
      </c>
      <c r="C11" s="219" t="str">
        <f>VLOOKUP(A11,'пр.взв.'!B7:G70,3,FALSE)</f>
        <v>24.09.91, кмс</v>
      </c>
      <c r="D11" s="219" t="str">
        <f>VLOOKUP(A11,'пр.взв.'!B7:G70,4,FALSE)</f>
        <v>ДВФО СВФУ</v>
      </c>
      <c r="E11" s="19"/>
      <c r="F11" s="31"/>
      <c r="G11" s="84" t="s">
        <v>136</v>
      </c>
      <c r="H11" s="41"/>
      <c r="I11" s="42"/>
      <c r="J11" s="9"/>
      <c r="K11" s="28"/>
      <c r="L11" s="24"/>
      <c r="M11" s="28">
        <v>3</v>
      </c>
      <c r="N11" s="10"/>
      <c r="O11" s="43">
        <v>8</v>
      </c>
      <c r="P11" s="9"/>
      <c r="Q11" s="44"/>
      <c r="R11" s="84" t="s">
        <v>136</v>
      </c>
      <c r="S11" s="9"/>
      <c r="T11" s="19"/>
      <c r="U11" s="219" t="str">
        <f>VLOOKUP(X11,'пр.взв.'!B7:G70,2,FALSE)</f>
        <v>КОТОВ Денис Олегович</v>
      </c>
      <c r="V11" s="219" t="str">
        <f>VLOOKUP(X11,'пр.взв.'!B7:G70,3,FALSE)</f>
        <v>21.02.92 мс</v>
      </c>
      <c r="W11" s="219" t="str">
        <f>VLOOKUP(X11,'пр.взв.'!B7:G70,4,FALSE)</f>
        <v>ПФО НА МВД Р</v>
      </c>
      <c r="X11" s="192">
        <v>10</v>
      </c>
      <c r="Y11" s="19"/>
    </row>
    <row r="12" spans="1:25" ht="12.75" customHeight="1">
      <c r="A12" s="223"/>
      <c r="B12" s="220"/>
      <c r="C12" s="220"/>
      <c r="D12" s="220"/>
      <c r="E12" s="30">
        <v>9</v>
      </c>
      <c r="F12" s="45"/>
      <c r="G12" s="31"/>
      <c r="H12" s="33"/>
      <c r="I12" s="46"/>
      <c r="J12" s="12"/>
      <c r="K12" s="34"/>
      <c r="L12" s="28">
        <v>3</v>
      </c>
      <c r="M12" s="88" t="s">
        <v>136</v>
      </c>
      <c r="N12" s="47"/>
      <c r="O12" s="88" t="s">
        <v>139</v>
      </c>
      <c r="P12" s="29"/>
      <c r="Q12" s="48"/>
      <c r="R12" s="49"/>
      <c r="S12" s="50"/>
      <c r="T12" s="30">
        <v>10</v>
      </c>
      <c r="U12" s="220"/>
      <c r="V12" s="220"/>
      <c r="W12" s="220"/>
      <c r="X12" s="190"/>
      <c r="Y12" s="19"/>
    </row>
    <row r="13" spans="1:25" ht="12.75" customHeight="1" thickBot="1">
      <c r="A13" s="223">
        <v>25</v>
      </c>
      <c r="B13" s="217" t="e">
        <f>VLOOKUP(A13,'пр.взв.'!B13:C76,2,FALSE)</f>
        <v>#N/A</v>
      </c>
      <c r="C13" s="217" t="e">
        <f>VLOOKUP(A13,'пр.взв.'!B7:G70,3,FALSE)</f>
        <v>#N/A</v>
      </c>
      <c r="D13" s="217" t="e">
        <f>VLOOKUP(A13,'пр.взв.'!B7:G70,4,FALSE)</f>
        <v>#N/A</v>
      </c>
      <c r="E13" s="84"/>
      <c r="F13" s="31"/>
      <c r="G13" s="31"/>
      <c r="H13" s="34"/>
      <c r="I13" s="46"/>
      <c r="J13" s="12"/>
      <c r="K13" s="25"/>
      <c r="L13" s="34"/>
      <c r="M13" s="25"/>
      <c r="N13" s="35">
        <v>8</v>
      </c>
      <c r="O13" s="9"/>
      <c r="P13" s="29"/>
      <c r="Q13" s="51"/>
      <c r="R13" s="19"/>
      <c r="S13" s="19"/>
      <c r="T13" s="84"/>
      <c r="U13" s="217" t="e">
        <f>VLOOKUP(X13,'пр.взв.'!B7:G70,2,FALSE)</f>
        <v>#N/A</v>
      </c>
      <c r="V13" s="217" t="e">
        <f>VLOOKUP(X13,'пр.взв.'!B7:G70,3,FALSE)</f>
        <v>#N/A</v>
      </c>
      <c r="W13" s="217" t="e">
        <f>VLOOKUP(X13,'пр.взв.'!B7:G70,4,FALSE)</f>
        <v>#N/A</v>
      </c>
      <c r="X13" s="190">
        <v>26</v>
      </c>
      <c r="Y13" s="19"/>
    </row>
    <row r="14" spans="1:25" ht="12.75" customHeight="1" thickBot="1">
      <c r="A14" s="224"/>
      <c r="B14" s="218"/>
      <c r="C14" s="218"/>
      <c r="D14" s="218"/>
      <c r="E14" s="31"/>
      <c r="F14" s="31"/>
      <c r="G14" s="40"/>
      <c r="H14" s="12"/>
      <c r="I14" s="30">
        <v>21</v>
      </c>
      <c r="J14" s="50"/>
      <c r="K14" s="25"/>
      <c r="L14" s="12"/>
      <c r="M14" s="12"/>
      <c r="N14" s="25"/>
      <c r="O14" s="50"/>
      <c r="P14" s="30">
        <v>18</v>
      </c>
      <c r="Q14" s="40"/>
      <c r="R14" s="19"/>
      <c r="S14" s="19"/>
      <c r="T14" s="31"/>
      <c r="U14" s="218"/>
      <c r="V14" s="218"/>
      <c r="W14" s="218"/>
      <c r="X14" s="191"/>
      <c r="Y14" s="19"/>
    </row>
    <row r="15" spans="1:25" ht="12.75" customHeight="1" thickBot="1">
      <c r="A15" s="225">
        <v>5</v>
      </c>
      <c r="B15" s="219" t="str">
        <f>VLOOKUP(A15,'пр.взв.'!B15:C78,2,FALSE)</f>
        <v>ПАСТУХОВ Иван Сергеевич</v>
      </c>
      <c r="C15" s="219" t="str">
        <f>VLOOKUP(A15,'пр.взв.'!B7:G70,3,FALSE)</f>
        <v>28.02.92, мс</v>
      </c>
      <c r="D15" s="219" t="str">
        <f>VLOOKUP(A15,'пр.взв.'!B7:G70,4,FALSE)</f>
        <v>МОС РГУФКСМиТ</v>
      </c>
      <c r="E15" s="19"/>
      <c r="F15" s="19"/>
      <c r="G15" s="31"/>
      <c r="H15" s="13"/>
      <c r="I15" s="84" t="s">
        <v>136</v>
      </c>
      <c r="J15" s="10"/>
      <c r="K15" s="25"/>
      <c r="L15" s="9"/>
      <c r="M15" s="9"/>
      <c r="N15" s="9"/>
      <c r="O15" s="53"/>
      <c r="P15" s="84" t="s">
        <v>136</v>
      </c>
      <c r="Q15" s="52"/>
      <c r="R15" s="19"/>
      <c r="S15" s="19"/>
      <c r="T15" s="19"/>
      <c r="U15" s="219" t="str">
        <f>VLOOKUP(X15,'пр.взв.'!B7:G70,2,FALSE)</f>
        <v>МЕЛИКЯН Варужан Арташесович</v>
      </c>
      <c r="V15" s="219" t="str">
        <f>VLOOKUP(X15,'пр.взв.'!B7:G70,3,FALSE)</f>
        <v>31.10.93 кмс</v>
      </c>
      <c r="W15" s="219" t="str">
        <f>VLOOKUP(X15,'пр.взв.'!B7:G70,4,FALSE)</f>
        <v>МОС МГУПС </v>
      </c>
      <c r="X15" s="192">
        <v>6</v>
      </c>
      <c r="Y15" s="19"/>
    </row>
    <row r="16" spans="1:25" ht="12.75" customHeight="1">
      <c r="A16" s="223"/>
      <c r="B16" s="220"/>
      <c r="C16" s="220"/>
      <c r="D16" s="220"/>
      <c r="E16" s="30">
        <v>21</v>
      </c>
      <c r="F16" s="31"/>
      <c r="G16" s="31"/>
      <c r="H16" s="37"/>
      <c r="J16" s="56"/>
      <c r="K16" s="58"/>
      <c r="L16" s="210" t="s">
        <v>33</v>
      </c>
      <c r="M16" s="210"/>
      <c r="N16" s="56"/>
      <c r="O16" s="52"/>
      <c r="Q16" s="53"/>
      <c r="R16" s="19"/>
      <c r="S16" s="19"/>
      <c r="T16" s="30">
        <v>6</v>
      </c>
      <c r="U16" s="220"/>
      <c r="V16" s="220"/>
      <c r="W16" s="220"/>
      <c r="X16" s="190"/>
      <c r="Y16" s="19"/>
    </row>
    <row r="17" spans="1:25" ht="12.75" customHeight="1" thickBot="1">
      <c r="A17" s="223">
        <v>21</v>
      </c>
      <c r="B17" s="221" t="str">
        <f>VLOOKUP(A17,'пр.взв.'!B17:C80,2,FALSE)</f>
        <v>КОНДРАШКИН Алексей Сергеевич</v>
      </c>
      <c r="C17" s="221" t="str">
        <f>VLOOKUP(A17,'пр.взв.'!B7:G70,3,FALSE)</f>
        <v>22.07.92 мс</v>
      </c>
      <c r="D17" s="221" t="str">
        <f>VLOOKUP(A17,'пр.взв.'!B7:G70,4,FALSE)</f>
        <v>ПФО СЮИ ФСИН Р</v>
      </c>
      <c r="E17" s="84" t="s">
        <v>136</v>
      </c>
      <c r="F17" s="36"/>
      <c r="G17" s="31"/>
      <c r="H17" s="54"/>
      <c r="I17" s="9"/>
      <c r="J17" s="56"/>
      <c r="K17" s="89">
        <v>18</v>
      </c>
      <c r="L17" s="56"/>
      <c r="M17" s="56"/>
      <c r="N17" s="90"/>
      <c r="O17" s="56"/>
      <c r="P17" s="9"/>
      <c r="Q17" s="53"/>
      <c r="R17" s="38"/>
      <c r="S17" s="39"/>
      <c r="T17" s="84"/>
      <c r="U17" s="217" t="e">
        <f>VLOOKUP(X17,'пр.взв.'!B7:G70,2,FALSE)</f>
        <v>#N/A</v>
      </c>
      <c r="V17" s="217" t="e">
        <f>VLOOKUP(X17,'пр.взв.'!B7:G70,3,FALSE)</f>
        <v>#N/A</v>
      </c>
      <c r="W17" s="217" t="e">
        <f>VLOOKUP(X17,'пр.взв.'!B7:G70,4,FALSE)</f>
        <v>#N/A</v>
      </c>
      <c r="X17" s="190">
        <v>22</v>
      </c>
      <c r="Y17" s="19"/>
    </row>
    <row r="18" spans="1:25" ht="12.75" customHeight="1" thickBot="1">
      <c r="A18" s="224"/>
      <c r="B18" s="220"/>
      <c r="C18" s="220"/>
      <c r="D18" s="220"/>
      <c r="E18" s="31"/>
      <c r="F18" s="40"/>
      <c r="G18" s="30">
        <v>21</v>
      </c>
      <c r="H18" s="28"/>
      <c r="I18" s="9"/>
      <c r="J18" s="56"/>
      <c r="K18" s="211" t="str">
        <f>VLOOKUP(K17,'пр.взв.'!B7:D70,2,FALSE)</f>
        <v>КАРАУЛОВ Василий Васильевич</v>
      </c>
      <c r="L18" s="212"/>
      <c r="M18" s="212"/>
      <c r="N18" s="213"/>
      <c r="O18" s="29"/>
      <c r="P18" s="9"/>
      <c r="Q18" s="55"/>
      <c r="R18" s="30">
        <v>14</v>
      </c>
      <c r="S18" s="9"/>
      <c r="T18" s="31"/>
      <c r="U18" s="218"/>
      <c r="V18" s="218"/>
      <c r="W18" s="218"/>
      <c r="X18" s="191"/>
      <c r="Y18" s="19"/>
    </row>
    <row r="19" spans="1:25" ht="12.75" customHeight="1" thickBot="1">
      <c r="A19" s="225">
        <v>13</v>
      </c>
      <c r="B19" s="219" t="str">
        <f>VLOOKUP(A19,'пр.взв.'!B19:C82,2,FALSE)</f>
        <v>ГЛАДКИХ Владимир Андреевич</v>
      </c>
      <c r="C19" s="219" t="str">
        <f>VLOOKUP(A19,'пр.взв.'!B7:G70,3,FALSE)</f>
        <v>08.11.92 мс</v>
      </c>
      <c r="D19" s="219" t="str">
        <f>VLOOKUP(A19,'пр.взв.'!B7:G70,4,FALSE)</f>
        <v>УФО СК ЮУрГУ</v>
      </c>
      <c r="E19" s="19"/>
      <c r="F19" s="31"/>
      <c r="G19" s="84" t="s">
        <v>136</v>
      </c>
      <c r="H19" s="34"/>
      <c r="I19" s="9"/>
      <c r="J19" s="56"/>
      <c r="K19" s="214"/>
      <c r="L19" s="215"/>
      <c r="M19" s="215"/>
      <c r="N19" s="216"/>
      <c r="O19" s="29"/>
      <c r="P19" s="9"/>
      <c r="Q19" s="9"/>
      <c r="R19" s="84" t="s">
        <v>136</v>
      </c>
      <c r="S19" s="9"/>
      <c r="T19" s="19"/>
      <c r="U19" s="219" t="str">
        <f>VLOOKUP(X19,'пр.взв.'!B7:G70,2,FALSE)</f>
        <v>БАГАУТДИНОВ Ильнур Ахатович</v>
      </c>
      <c r="V19" s="219" t="str">
        <f>VLOOKUP(X19,'пр.взв.'!B7:G70,3,FALSE)</f>
        <v>02.12.88 мс</v>
      </c>
      <c r="W19" s="219" t="str">
        <f>VLOOKUP(X19,'пр.взв.'!B7:G70,4,FALSE)</f>
        <v>ПФО СИФК ф УГУФК</v>
      </c>
      <c r="X19" s="192">
        <v>14</v>
      </c>
      <c r="Y19" s="19"/>
    </row>
    <row r="20" spans="1:25" ht="12.75" customHeight="1">
      <c r="A20" s="223"/>
      <c r="B20" s="220"/>
      <c r="C20" s="220"/>
      <c r="D20" s="220"/>
      <c r="E20" s="30">
        <v>13</v>
      </c>
      <c r="F20" s="45"/>
      <c r="G20" s="31"/>
      <c r="H20" s="33"/>
      <c r="I20" s="9"/>
      <c r="J20" s="56"/>
      <c r="K20" s="58"/>
      <c r="L20" s="232" t="s">
        <v>136</v>
      </c>
      <c r="M20" s="232"/>
      <c r="N20" s="29"/>
      <c r="O20" s="48"/>
      <c r="P20" s="9"/>
      <c r="Q20" s="19"/>
      <c r="R20" s="49"/>
      <c r="S20" s="50"/>
      <c r="T20" s="30">
        <v>14</v>
      </c>
      <c r="U20" s="220"/>
      <c r="V20" s="220"/>
      <c r="W20" s="220"/>
      <c r="X20" s="190"/>
      <c r="Y20" s="19"/>
    </row>
    <row r="21" spans="1:25" ht="12.75" customHeight="1" thickBot="1">
      <c r="A21" s="223">
        <v>29</v>
      </c>
      <c r="B21" s="217" t="e">
        <f>VLOOKUP(A21,'пр.взв.'!B21:C84,2,FALSE)</f>
        <v>#N/A</v>
      </c>
      <c r="C21" s="217" t="e">
        <f>VLOOKUP(A21,'пр.взв.'!B7:G70,3,FALSE)</f>
        <v>#N/A</v>
      </c>
      <c r="D21" s="217" t="e">
        <f>VLOOKUP(A21,'пр.взв.'!B7:G70,4,FALSE)</f>
        <v>#N/A</v>
      </c>
      <c r="E21" s="84"/>
      <c r="F21" s="31"/>
      <c r="G21" s="31"/>
      <c r="H21" s="34"/>
      <c r="I21" s="9"/>
      <c r="J21" s="56"/>
      <c r="K21" s="58"/>
      <c r="L21" s="56"/>
      <c r="M21" s="29"/>
      <c r="N21" s="29"/>
      <c r="O21" s="48"/>
      <c r="P21" s="9"/>
      <c r="Q21" s="19"/>
      <c r="R21" s="19"/>
      <c r="S21" s="19"/>
      <c r="T21" s="84"/>
      <c r="U21" s="217" t="e">
        <f>VLOOKUP(X21,'пр.взв.'!B7:G70,2,FALSE)</f>
        <v>#N/A</v>
      </c>
      <c r="V21" s="217" t="e">
        <f>VLOOKUP(X21,'пр.взв.'!B7:G70,3,FALSE)</f>
        <v>#N/A</v>
      </c>
      <c r="W21" s="217" t="e">
        <f>VLOOKUP(X21,'пр.взв.'!B7:G70,4,FALSE)</f>
        <v>#N/A</v>
      </c>
      <c r="X21" s="190">
        <v>30</v>
      </c>
      <c r="Y21" s="19"/>
    </row>
    <row r="22" spans="1:25" ht="12.75" customHeight="1" thickBot="1">
      <c r="A22" s="224"/>
      <c r="B22" s="218"/>
      <c r="C22" s="218"/>
      <c r="D22" s="218"/>
      <c r="E22" s="31"/>
      <c r="F22" s="31"/>
      <c r="G22" s="31"/>
      <c r="H22" s="33"/>
      <c r="I22" s="9"/>
      <c r="J22" s="56"/>
      <c r="K22" s="30">
        <v>21</v>
      </c>
      <c r="L22" s="56"/>
      <c r="M22" s="29"/>
      <c r="N22" s="30">
        <v>18</v>
      </c>
      <c r="O22" s="48"/>
      <c r="P22" s="9"/>
      <c r="Q22" s="19"/>
      <c r="R22" s="19"/>
      <c r="S22" s="19"/>
      <c r="T22" s="31"/>
      <c r="U22" s="218"/>
      <c r="V22" s="218"/>
      <c r="W22" s="218"/>
      <c r="X22" s="191"/>
      <c r="Y22" s="19"/>
    </row>
    <row r="23" spans="1:25" ht="12.75" customHeight="1" thickBot="1">
      <c r="A23" s="225">
        <v>3</v>
      </c>
      <c r="B23" s="219" t="str">
        <f>VLOOKUP(A23,'пр.взв.'!B7:C70,2,FALSE)</f>
        <v>КРАСНОГОРСКИЙ Владимир Андреевич</v>
      </c>
      <c r="C23" s="219" t="str">
        <f>VLOOKUP(A23,'пр.взв.'!B7:G70,3,FALSE)</f>
        <v>06.12.93 кмс</v>
      </c>
      <c r="D23" s="219" t="str">
        <f>VLOOKUP(A23,'пр.взв.'!B7:G70,4,FALSE)</f>
        <v>ПФО НГПУ им. КозьмиМинина</v>
      </c>
      <c r="E23" s="19"/>
      <c r="F23" s="19"/>
      <c r="G23" s="26"/>
      <c r="H23" s="19"/>
      <c r="I23" s="27"/>
      <c r="J23" s="86"/>
      <c r="K23" s="83" t="s">
        <v>136</v>
      </c>
      <c r="L23" s="56"/>
      <c r="M23" s="29"/>
      <c r="N23" s="83" t="s">
        <v>136</v>
      </c>
      <c r="O23" s="48"/>
      <c r="P23" s="9"/>
      <c r="Q23" s="19"/>
      <c r="R23" s="19"/>
      <c r="S23" s="19"/>
      <c r="T23" s="19"/>
      <c r="U23" s="219" t="str">
        <f>VLOOKUP(X23,'пр.взв.'!B7:G70,2,FALSE)</f>
        <v>МЕЛЬНИКОВ Александр Дмитриевич</v>
      </c>
      <c r="V23" s="219" t="str">
        <f>VLOOKUP(X23,'пр.взв.'!B7:G70,3,FALSE)</f>
        <v>31.07.86 мс</v>
      </c>
      <c r="W23" s="219" t="str">
        <f>VLOOKUP(X23,'пр.взв.'!B7:G70,4,FALSE)</f>
        <v>ДВФО ДВФУ</v>
      </c>
      <c r="X23" s="192">
        <v>4</v>
      </c>
      <c r="Y23" s="19"/>
    </row>
    <row r="24" spans="1:25" ht="12.75" customHeight="1">
      <c r="A24" s="223"/>
      <c r="B24" s="220"/>
      <c r="C24" s="220"/>
      <c r="D24" s="220"/>
      <c r="E24" s="30">
        <v>3</v>
      </c>
      <c r="F24" s="31"/>
      <c r="G24" s="32"/>
      <c r="H24" s="33"/>
      <c r="I24" s="13"/>
      <c r="J24" s="25"/>
      <c r="K24" s="57"/>
      <c r="L24" s="210" t="s">
        <v>28</v>
      </c>
      <c r="M24" s="210"/>
      <c r="N24" s="29"/>
      <c r="O24" s="48"/>
      <c r="P24" s="9"/>
      <c r="Q24" s="19"/>
      <c r="R24" s="19"/>
      <c r="S24" s="19"/>
      <c r="T24" s="30">
        <v>20</v>
      </c>
      <c r="U24" s="220"/>
      <c r="V24" s="220"/>
      <c r="W24" s="220"/>
      <c r="X24" s="190"/>
      <c r="Y24" s="19"/>
    </row>
    <row r="25" spans="1:25" ht="12.75" customHeight="1" thickBot="1">
      <c r="A25" s="223">
        <v>19</v>
      </c>
      <c r="B25" s="221" t="str">
        <f>VLOOKUP(A25,'пр.взв.'!B25:C88,2,FALSE)</f>
        <v>ГЁЗАЛОВ Самаддин Афган-оглы</v>
      </c>
      <c r="C25" s="221" t="str">
        <f>VLOOKUP(A25,'пр.взв.'!B7:G70,3,FALSE)</f>
        <v>20.07.92 кмс</v>
      </c>
      <c r="D25" s="221" t="str">
        <f>VLOOKUP(A25,'пр.взв.'!B7:G70,4,FALSE)</f>
        <v>ПФО ПИФСИНР</v>
      </c>
      <c r="E25" s="84" t="s">
        <v>137</v>
      </c>
      <c r="F25" s="36"/>
      <c r="G25" s="31"/>
      <c r="H25" s="34"/>
      <c r="I25" s="12"/>
      <c r="J25" s="13"/>
      <c r="K25" s="89">
        <v>21</v>
      </c>
      <c r="L25" s="56"/>
      <c r="M25" s="56"/>
      <c r="N25" s="90"/>
      <c r="O25" s="48"/>
      <c r="P25" s="9"/>
      <c r="Q25" s="19"/>
      <c r="R25" s="38"/>
      <c r="S25" s="39"/>
      <c r="T25" s="84" t="s">
        <v>136</v>
      </c>
      <c r="U25" s="221" t="str">
        <f>VLOOKUP(X25,'пр.взв.'!B7:G70,2,FALSE)</f>
        <v>БАЙМУХАМБЕТОВ Аскар Хазлыевич</v>
      </c>
      <c r="V25" s="221" t="str">
        <f>VLOOKUP(X25,'пр.взв.'!B7:G70,3,FALSE)</f>
        <v>30.07.91 мс</v>
      </c>
      <c r="W25" s="221" t="str">
        <f>VLOOKUP(X25,'пр.взв.'!B7:G70,4,FALSE)</f>
        <v>ЮФО РАНХиГС</v>
      </c>
      <c r="X25" s="190">
        <v>20</v>
      </c>
      <c r="Y25" s="19"/>
    </row>
    <row r="26" spans="1:25" ht="12.75" customHeight="1" thickBot="1">
      <c r="A26" s="224"/>
      <c r="B26" s="220"/>
      <c r="C26" s="220"/>
      <c r="D26" s="220"/>
      <c r="E26" s="31"/>
      <c r="F26" s="40"/>
      <c r="G26" s="30">
        <v>3</v>
      </c>
      <c r="H26" s="25"/>
      <c r="I26" s="13"/>
      <c r="J26" s="91"/>
      <c r="K26" s="226" t="str">
        <f>VLOOKUP(K25,'пр.взв.'!B7:D78,2,FALSE)</f>
        <v>КОНДРАШКИН Алексей Сергеевич</v>
      </c>
      <c r="L26" s="227"/>
      <c r="M26" s="227"/>
      <c r="N26" s="228"/>
      <c r="O26" s="29"/>
      <c r="P26" s="9"/>
      <c r="Q26" s="19"/>
      <c r="R26" s="30">
        <v>12</v>
      </c>
      <c r="S26" s="9"/>
      <c r="T26" s="31"/>
      <c r="U26" s="220"/>
      <c r="V26" s="220"/>
      <c r="W26" s="220"/>
      <c r="X26" s="191"/>
      <c r="Y26" s="19"/>
    </row>
    <row r="27" spans="1:25" ht="12.75" customHeight="1" thickBot="1">
      <c r="A27" s="225">
        <v>11</v>
      </c>
      <c r="B27" s="219" t="str">
        <f>VLOOKUP(A27,'пр.взв.'!B27:C90,2,FALSE)</f>
        <v>МАРФИН Федор Сергеевич</v>
      </c>
      <c r="C27" s="219" t="str">
        <f>VLOOKUP(A27,'пр.взв.'!B7:G70,3,FALSE)</f>
        <v>22.09.88 мс</v>
      </c>
      <c r="D27" s="219" t="str">
        <f>VLOOKUP(A27,'пр.взв.'!B7:G70,4,FALSE)</f>
        <v>МОС МГУПиИ</v>
      </c>
      <c r="E27" s="19"/>
      <c r="F27" s="31"/>
      <c r="G27" s="84" t="s">
        <v>136</v>
      </c>
      <c r="H27" s="41"/>
      <c r="I27" s="42"/>
      <c r="J27" s="91"/>
      <c r="K27" s="229"/>
      <c r="L27" s="230"/>
      <c r="M27" s="230"/>
      <c r="N27" s="231"/>
      <c r="O27" s="29"/>
      <c r="P27" s="10"/>
      <c r="Q27" s="39"/>
      <c r="R27" s="84" t="s">
        <v>139</v>
      </c>
      <c r="S27" s="9"/>
      <c r="T27" s="19"/>
      <c r="U27" s="219" t="str">
        <f>VLOOKUP(X27,'пр.взв.'!B7:G70,2,FALSE)</f>
        <v>ПАВЛОВ Николай Владимирович</v>
      </c>
      <c r="V27" s="219" t="str">
        <f>VLOOKUP(X27,'пр.взв.'!B7:G70,3,FALSE)</f>
        <v>29.03.92 мс</v>
      </c>
      <c r="W27" s="219" t="str">
        <f>VLOOKUP(X27,'пр.взв.'!B7:G70,4,FALSE)</f>
        <v>ЦФО ЯрГУ</v>
      </c>
      <c r="X27" s="192">
        <v>12</v>
      </c>
      <c r="Y27" s="19"/>
    </row>
    <row r="28" spans="1:25" ht="12.75" customHeight="1">
      <c r="A28" s="223"/>
      <c r="B28" s="220"/>
      <c r="C28" s="220"/>
      <c r="D28" s="220"/>
      <c r="E28" s="30">
        <v>11</v>
      </c>
      <c r="F28" s="45"/>
      <c r="G28" s="31"/>
      <c r="H28" s="33"/>
      <c r="I28" s="46"/>
      <c r="J28" s="25"/>
      <c r="K28" s="58"/>
      <c r="L28" s="56"/>
      <c r="M28" s="29"/>
      <c r="N28" s="29"/>
      <c r="O28" s="48"/>
      <c r="P28" s="10"/>
      <c r="Q28" s="9"/>
      <c r="R28" s="49"/>
      <c r="S28" s="50"/>
      <c r="T28" s="30">
        <v>12</v>
      </c>
      <c r="U28" s="220"/>
      <c r="V28" s="220"/>
      <c r="W28" s="220"/>
      <c r="X28" s="190"/>
      <c r="Y28" s="19"/>
    </row>
    <row r="29" spans="1:25" ht="12.75" customHeight="1" thickBot="1">
      <c r="A29" s="223">
        <v>27</v>
      </c>
      <c r="B29" s="217" t="e">
        <f>VLOOKUP(A29,'пр.взв.'!B29:C92,2,FALSE)</f>
        <v>#N/A</v>
      </c>
      <c r="C29" s="217" t="e">
        <f>VLOOKUP(A29,'пр.взв.'!B7:G70,3,FALSE)</f>
        <v>#N/A</v>
      </c>
      <c r="D29" s="217" t="e">
        <f>VLOOKUP(A29,'пр.взв.'!B7:G70,4,FALSE)</f>
        <v>#N/A</v>
      </c>
      <c r="E29" s="84"/>
      <c r="F29" s="31"/>
      <c r="G29" s="31"/>
      <c r="H29" s="34"/>
      <c r="I29" s="46"/>
      <c r="J29" s="13"/>
      <c r="K29" s="58"/>
      <c r="L29" s="56"/>
      <c r="M29" s="29"/>
      <c r="N29" s="29"/>
      <c r="O29" s="48"/>
      <c r="P29" s="10"/>
      <c r="Q29" s="9"/>
      <c r="R29" s="19"/>
      <c r="S29" s="19"/>
      <c r="T29" s="85"/>
      <c r="U29" s="217" t="e">
        <f>VLOOKUP(X29,'пр.взв.'!B7:G70,2,FALSE)</f>
        <v>#N/A</v>
      </c>
      <c r="V29" s="217" t="e">
        <f>VLOOKUP(X29,'пр.взв.'!B7:G70,3,FALSE)</f>
        <v>#N/A</v>
      </c>
      <c r="W29" s="217" t="e">
        <f>VLOOKUP(X29,'пр.взв.'!B7:G70,4,FALSE)</f>
        <v>#N/A</v>
      </c>
      <c r="X29" s="190">
        <v>28</v>
      </c>
      <c r="Y29" s="19"/>
    </row>
    <row r="30" spans="1:25" ht="12.75" customHeight="1" thickBot="1">
      <c r="A30" s="224"/>
      <c r="B30" s="218"/>
      <c r="C30" s="218"/>
      <c r="D30" s="218"/>
      <c r="E30" s="31"/>
      <c r="F30" s="31"/>
      <c r="G30" s="40"/>
      <c r="H30" s="12"/>
      <c r="I30" s="30">
        <v>15</v>
      </c>
      <c r="J30" s="59"/>
      <c r="K30" s="53"/>
      <c r="L30" s="9"/>
      <c r="M30" s="29"/>
      <c r="N30" s="29"/>
      <c r="O30" s="60"/>
      <c r="P30" s="30">
        <v>8</v>
      </c>
      <c r="Q30" s="9"/>
      <c r="R30" s="19"/>
      <c r="S30" s="19"/>
      <c r="T30" s="31"/>
      <c r="U30" s="218"/>
      <c r="V30" s="218"/>
      <c r="W30" s="218"/>
      <c r="X30" s="191"/>
      <c r="Y30" s="19"/>
    </row>
    <row r="31" spans="1:25" ht="12.75" customHeight="1" thickBot="1">
      <c r="A31" s="225">
        <v>7</v>
      </c>
      <c r="B31" s="219" t="str">
        <f>VLOOKUP(A31,'пр.взв.'!B7:C70,2,FALSE)</f>
        <v>АХМАРОВ Виталий Александрович</v>
      </c>
      <c r="C31" s="219" t="str">
        <f>VLOOKUP(A31,'пр.взв.'!B7:G70,3,FALSE)</f>
        <v>03.03.91 кмс</v>
      </c>
      <c r="D31" s="219" t="str">
        <f>VLOOKUP(A31,'пр.взв.'!B7:G70,4,FALSE)</f>
        <v>СФО НГТУ</v>
      </c>
      <c r="E31" s="19"/>
      <c r="F31" s="19"/>
      <c r="G31" s="31"/>
      <c r="H31" s="13"/>
      <c r="I31" s="84" t="s">
        <v>137</v>
      </c>
      <c r="J31" s="12"/>
      <c r="K31" s="9"/>
      <c r="L31" s="9"/>
      <c r="M31" s="29"/>
      <c r="N31" s="29"/>
      <c r="O31" s="29"/>
      <c r="P31" s="83" t="s">
        <v>139</v>
      </c>
      <c r="Q31" s="9"/>
      <c r="R31" s="19"/>
      <c r="S31" s="19"/>
      <c r="T31" s="19"/>
      <c r="U31" s="219" t="str">
        <f>VLOOKUP(X31,'пр.взв.'!B7:G70,2,FALSE)</f>
        <v>ЯМОНЧЕРЯЕВ Айвар Александрович</v>
      </c>
      <c r="V31" s="219" t="str">
        <f>VLOOKUP(X31,'пр.взв.'!B7:G70,3,FALSE)</f>
        <v>16.07.93 мс</v>
      </c>
      <c r="W31" s="219" t="str">
        <f>VLOOKUP(X31,'пр.взв.'!B7:G70,4,FALSE)</f>
        <v>СФО ГАГУ</v>
      </c>
      <c r="X31" s="192">
        <v>8</v>
      </c>
      <c r="Y31" s="19"/>
    </row>
    <row r="32" spans="1:25" ht="12.75" customHeight="1">
      <c r="A32" s="223"/>
      <c r="B32" s="220"/>
      <c r="C32" s="220"/>
      <c r="D32" s="220"/>
      <c r="E32" s="30">
        <v>7</v>
      </c>
      <c r="F32" s="31"/>
      <c r="G32" s="31"/>
      <c r="H32" s="37"/>
      <c r="J32" s="187" t="s">
        <v>3</v>
      </c>
      <c r="K32" s="19"/>
      <c r="L32" s="19"/>
      <c r="M32" s="19"/>
      <c r="N32" s="19"/>
      <c r="O32" s="19"/>
      <c r="P32" s="9"/>
      <c r="Q32" s="53"/>
      <c r="R32" s="19"/>
      <c r="S32" s="19"/>
      <c r="T32" s="30">
        <v>8</v>
      </c>
      <c r="U32" s="220"/>
      <c r="V32" s="220"/>
      <c r="W32" s="220"/>
      <c r="X32" s="190"/>
      <c r="Y32" s="19"/>
    </row>
    <row r="33" spans="1:25" ht="12.75" customHeight="1" thickBot="1">
      <c r="A33" s="223">
        <v>23</v>
      </c>
      <c r="B33" s="217" t="e">
        <f>VLOOKUP(A33,'пр.взв.'!B33:C96,2,FALSE)</f>
        <v>#N/A</v>
      </c>
      <c r="C33" s="217" t="e">
        <f>VLOOKUP(A33,'пр.взв.'!B7:G70,3,FALSE)</f>
        <v>#N/A</v>
      </c>
      <c r="D33" s="217" t="e">
        <f>VLOOKUP(A33,'пр.взв.'!B7:G70,4,FALSE)</f>
        <v>#N/A</v>
      </c>
      <c r="E33" s="84"/>
      <c r="F33" s="36"/>
      <c r="G33" s="31"/>
      <c r="H33" s="54"/>
      <c r="I33" s="9"/>
      <c r="J33" s="187"/>
      <c r="K33" s="61">
        <v>2</v>
      </c>
      <c r="L33" s="62"/>
      <c r="M33" s="62"/>
      <c r="N33" s="62"/>
      <c r="O33" s="62"/>
      <c r="P33" s="19"/>
      <c r="Q33" s="53"/>
      <c r="R33" s="38"/>
      <c r="S33" s="39"/>
      <c r="T33" s="84"/>
      <c r="U33" s="217" t="e">
        <f>VLOOKUP(X33,'пр.взв.'!B7:G70,2,FALSE)</f>
        <v>#N/A</v>
      </c>
      <c r="V33" s="217" t="e">
        <f>VLOOKUP(X33,'пр.взв.'!B7:G70,3,FALSE)</f>
        <v>#N/A</v>
      </c>
      <c r="W33" s="217" t="e">
        <f>VLOOKUP(X33,'пр.взв.'!B7:G70,4,FALSE)</f>
        <v>#N/A</v>
      </c>
      <c r="X33" s="190">
        <v>24</v>
      </c>
      <c r="Y33" s="19"/>
    </row>
    <row r="34" spans="1:25" ht="12.75" customHeight="1" thickBot="1">
      <c r="A34" s="224"/>
      <c r="B34" s="218"/>
      <c r="C34" s="218"/>
      <c r="D34" s="218"/>
      <c r="E34" s="31"/>
      <c r="F34" s="40"/>
      <c r="G34" s="30">
        <v>15</v>
      </c>
      <c r="H34" s="28"/>
      <c r="I34" s="9"/>
      <c r="J34" s="9"/>
      <c r="K34" s="63"/>
      <c r="L34" s="25">
        <v>2</v>
      </c>
      <c r="M34" s="9"/>
      <c r="N34" s="9"/>
      <c r="O34" s="11"/>
      <c r="P34" s="19"/>
      <c r="Q34" s="60"/>
      <c r="R34" s="30">
        <v>8</v>
      </c>
      <c r="S34" s="9"/>
      <c r="T34" s="31"/>
      <c r="U34" s="218"/>
      <c r="V34" s="218"/>
      <c r="W34" s="218"/>
      <c r="X34" s="191"/>
      <c r="Y34" s="19"/>
    </row>
    <row r="35" spans="1:25" ht="12.75" customHeight="1" thickBot="1">
      <c r="A35" s="225">
        <v>15</v>
      </c>
      <c r="B35" s="219" t="str">
        <f>VLOOKUP(A35,'пр.взв.'!B35:C98,2,FALSE)</f>
        <v>БЕКЕТОВ Толобек Халиоллович</v>
      </c>
      <c r="C35" s="219" t="str">
        <f>VLOOKUP(A35,'пр.взв.'!B7:G70,3,FALSE)</f>
        <v>19.04.87 мс</v>
      </c>
      <c r="D35" s="219" t="str">
        <f>VLOOKUP(A35,'пр.взв.'!B7:G70,4,FALSE)</f>
        <v>ПФО СГУ</v>
      </c>
      <c r="E35" s="19"/>
      <c r="F35" s="31"/>
      <c r="G35" s="84" t="s">
        <v>138</v>
      </c>
      <c r="H35" s="34"/>
      <c r="I35" s="9"/>
      <c r="J35" s="9"/>
      <c r="K35" s="28">
        <v>10</v>
      </c>
      <c r="L35" s="87" t="s">
        <v>139</v>
      </c>
      <c r="M35" s="25">
        <v>2</v>
      </c>
      <c r="N35" s="12"/>
      <c r="O35" s="13"/>
      <c r="P35" s="19"/>
      <c r="Q35" s="29"/>
      <c r="R35" s="84" t="s">
        <v>139</v>
      </c>
      <c r="S35" s="9"/>
      <c r="T35" s="19"/>
      <c r="U35" s="219" t="str">
        <f>VLOOKUP(X35,'пр.взв.'!B7:G70,2,FALSE)</f>
        <v>СТИХОВ Роман Геннадьевич</v>
      </c>
      <c r="V35" s="219" t="str">
        <f>VLOOKUP(X35,'пр.взв.'!B7:G70,3,FALSE)</f>
        <v>08.08.90, кмс</v>
      </c>
      <c r="W35" s="219" t="str">
        <f>VLOOKUP(X35,'пр.взв.'!B7:G70,4,FALSE)</f>
        <v>МОС РГУФКСМиТ</v>
      </c>
      <c r="X35" s="192">
        <v>16</v>
      </c>
      <c r="Y35" s="19"/>
    </row>
    <row r="36" spans="1:25" ht="12.75" customHeight="1">
      <c r="A36" s="223"/>
      <c r="B36" s="220"/>
      <c r="C36" s="220"/>
      <c r="D36" s="220"/>
      <c r="E36" s="30">
        <v>15</v>
      </c>
      <c r="F36" s="45"/>
      <c r="G36" s="31"/>
      <c r="H36" s="33"/>
      <c r="I36" s="9"/>
      <c r="J36" s="9"/>
      <c r="K36" s="34"/>
      <c r="L36" s="35">
        <v>14</v>
      </c>
      <c r="M36" s="87" t="s">
        <v>136</v>
      </c>
      <c r="N36" s="12"/>
      <c r="O36" s="29"/>
      <c r="P36" s="19"/>
      <c r="Q36" s="29"/>
      <c r="R36" s="49"/>
      <c r="S36" s="50"/>
      <c r="T36" s="30">
        <v>16</v>
      </c>
      <c r="U36" s="220"/>
      <c r="V36" s="220"/>
      <c r="W36" s="220"/>
      <c r="X36" s="190"/>
      <c r="Y36" s="19"/>
    </row>
    <row r="37" spans="1:25" ht="12.75" customHeight="1" thickBot="1">
      <c r="A37" s="223">
        <v>31</v>
      </c>
      <c r="B37" s="217" t="e">
        <f>VLOOKUP(A37,'пр.взв.'!B37:C100,2,FALSE)</f>
        <v>#N/A</v>
      </c>
      <c r="C37" s="217" t="e">
        <f>VLOOKUP(A37,'пр.взв.'!B7:G70,3,FALSE)</f>
        <v>#N/A</v>
      </c>
      <c r="D37" s="217" t="e">
        <f>VLOOKUP(A37,'пр.взв.'!B7:G70,4,FALSE)</f>
        <v>#N/A</v>
      </c>
      <c r="E37" s="84"/>
      <c r="F37" s="31"/>
      <c r="G37" s="31"/>
      <c r="H37" s="34"/>
      <c r="I37" s="9"/>
      <c r="J37" s="9"/>
      <c r="K37" s="25"/>
      <c r="L37" s="34"/>
      <c r="M37" s="37"/>
      <c r="N37" s="25">
        <v>2</v>
      </c>
      <c r="O37" s="29"/>
      <c r="P37" s="19"/>
      <c r="Q37" s="19"/>
      <c r="R37" s="19"/>
      <c r="S37" s="19"/>
      <c r="T37" s="84"/>
      <c r="U37" s="217" t="e">
        <f>VLOOKUP(X37,'пр.взв.'!B7:G70,2,FALSE)</f>
        <v>#N/A</v>
      </c>
      <c r="V37" s="217" t="e">
        <f>VLOOKUP(X37,'пр.взв.'!B7:G70,3,FALSE)</f>
        <v>#N/A</v>
      </c>
      <c r="W37" s="217" t="e">
        <f>VLOOKUP(X37,'пр.взв.'!B7:G70,4,FALSE)</f>
        <v>#N/A</v>
      </c>
      <c r="X37" s="190">
        <v>32</v>
      </c>
      <c r="Y37" s="19"/>
    </row>
    <row r="38" spans="1:25" ht="12.75" customHeight="1" thickBot="1">
      <c r="A38" s="224"/>
      <c r="B38" s="222"/>
      <c r="C38" s="222"/>
      <c r="D38" s="222"/>
      <c r="E38" s="31"/>
      <c r="F38" s="31"/>
      <c r="G38" s="31"/>
      <c r="H38" s="33"/>
      <c r="I38" s="9"/>
      <c r="J38" s="9"/>
      <c r="K38" s="24"/>
      <c r="L38" s="25">
        <v>16</v>
      </c>
      <c r="M38" s="10"/>
      <c r="N38" s="87" t="s">
        <v>138</v>
      </c>
      <c r="O38" s="9"/>
      <c r="P38" s="19"/>
      <c r="Q38" s="40"/>
      <c r="R38" s="19"/>
      <c r="S38" s="19"/>
      <c r="T38" s="31"/>
      <c r="U38" s="222"/>
      <c r="V38" s="222"/>
      <c r="W38" s="222"/>
      <c r="X38" s="191"/>
      <c r="Y38" s="19"/>
    </row>
    <row r="39" spans="1:25" ht="12.75" customHeight="1" thickBot="1">
      <c r="A39" s="64"/>
      <c r="B39" s="64"/>
      <c r="C39" s="64"/>
      <c r="D39" s="19"/>
      <c r="E39" s="31"/>
      <c r="F39" s="31"/>
      <c r="G39" s="31"/>
      <c r="H39" s="9"/>
      <c r="I39" s="12"/>
      <c r="J39" s="13"/>
      <c r="K39" s="28"/>
      <c r="L39" s="24"/>
      <c r="M39" s="28">
        <v>16</v>
      </c>
      <c r="N39" s="10"/>
      <c r="O39" s="43">
        <v>15</v>
      </c>
      <c r="P39" s="65">
        <v>15</v>
      </c>
      <c r="Q39" s="31"/>
      <c r="R39" s="9"/>
      <c r="S39" s="19"/>
      <c r="T39" s="19"/>
      <c r="U39" s="19"/>
      <c r="V39" s="19"/>
      <c r="W39" s="19"/>
      <c r="X39" s="19"/>
      <c r="Y39" s="19"/>
    </row>
    <row r="40" spans="1:25" ht="12.75" customHeight="1">
      <c r="A40" s="66" t="str">
        <f>HYPERLINK('[1]реквизиты'!$A$6)</f>
        <v>Гл. судья, судья МК</v>
      </c>
      <c r="B40" s="67"/>
      <c r="C40" s="68"/>
      <c r="D40" s="69"/>
      <c r="E40" s="19"/>
      <c r="F40" s="70" t="str">
        <f>'[1]реквизиты'!$G$7</f>
        <v>А.А.Лебедев</v>
      </c>
      <c r="G40" s="71"/>
      <c r="H40" s="65"/>
      <c r="I40" s="19"/>
      <c r="J40" s="13"/>
      <c r="K40" s="34"/>
      <c r="L40" s="28">
        <v>12</v>
      </c>
      <c r="M40" s="88" t="s">
        <v>136</v>
      </c>
      <c r="N40" s="47"/>
      <c r="O40" s="88" t="s">
        <v>136</v>
      </c>
      <c r="P40" s="9"/>
      <c r="Q40" s="203" t="str">
        <f>VLOOKUP(P39,'пр.взв.'!B7:E70,2,FALSE)</f>
        <v>БЕКЕТОВ Толобек Халиоллович</v>
      </c>
      <c r="R40" s="204"/>
      <c r="S40" s="204"/>
      <c r="T40" s="205"/>
      <c r="U40" s="19"/>
      <c r="V40" s="19"/>
      <c r="W40" s="19"/>
      <c r="X40" s="19"/>
      <c r="Y40" s="19"/>
    </row>
    <row r="41" spans="1:25" ht="12.75" customHeight="1" thickBot="1">
      <c r="A41" s="71"/>
      <c r="B41" s="71"/>
      <c r="C41" s="72"/>
      <c r="D41" s="73"/>
      <c r="E41" s="39"/>
      <c r="F41" s="80" t="str">
        <f>'[1]реквизиты'!$G$8</f>
        <v>/г. Москва/</v>
      </c>
      <c r="G41" s="71"/>
      <c r="H41" s="65"/>
      <c r="I41" s="19"/>
      <c r="J41" s="71"/>
      <c r="K41" s="25"/>
      <c r="L41" s="34"/>
      <c r="M41" s="25"/>
      <c r="N41" s="35">
        <v>15</v>
      </c>
      <c r="O41" s="9"/>
      <c r="P41" s="9"/>
      <c r="Q41" s="206"/>
      <c r="R41" s="207"/>
      <c r="S41" s="207"/>
      <c r="T41" s="208"/>
      <c r="U41" s="19"/>
      <c r="V41" s="19"/>
      <c r="W41" s="19"/>
      <c r="X41" s="19"/>
      <c r="Y41" s="19"/>
    </row>
    <row r="42" spans="1:43" ht="12.75" customHeight="1">
      <c r="A42" s="66" t="str">
        <f>HYPERLINK('[1]реквизиты'!$A$8)</f>
        <v>Гл. секретарь, судья МК</v>
      </c>
      <c r="B42" s="71"/>
      <c r="C42" s="74"/>
      <c r="D42" s="75"/>
      <c r="E42" s="50"/>
      <c r="F42" s="81" t="str">
        <f>'[1]реквизиты'!$G$9</f>
        <v>С.М.Трескин</v>
      </c>
      <c r="G42" s="71"/>
      <c r="H42" s="65"/>
      <c r="I42" s="19"/>
      <c r="J42" s="71"/>
      <c r="K42" s="9"/>
      <c r="L42" s="12"/>
      <c r="M42" s="12"/>
      <c r="N42" s="25"/>
      <c r="O42" s="29"/>
      <c r="P42" s="9"/>
      <c r="Q42" s="40"/>
      <c r="R42" s="40" t="s">
        <v>11</v>
      </c>
      <c r="S42" s="19"/>
      <c r="T42" s="19"/>
      <c r="U42" s="19"/>
      <c r="V42" s="19"/>
      <c r="W42" s="19"/>
      <c r="X42" s="19"/>
      <c r="Y42" s="1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71"/>
      <c r="B43" s="71"/>
      <c r="C43" s="71"/>
      <c r="D43" s="76"/>
      <c r="E43" s="76"/>
      <c r="F43" s="80" t="str">
        <f>'[1]реквизиты'!$G$10</f>
        <v>/г. Бийск/</v>
      </c>
      <c r="G43" s="71"/>
      <c r="H43" s="65"/>
      <c r="I43" s="19"/>
      <c r="J43" s="76"/>
      <c r="K43" s="9"/>
      <c r="L43" s="9"/>
      <c r="M43" s="9"/>
      <c r="N43" s="9"/>
      <c r="O43" s="9"/>
      <c r="P43" s="9"/>
      <c r="Q43" s="19"/>
      <c r="R43" s="19"/>
      <c r="S43" s="19"/>
      <c r="T43" s="19"/>
      <c r="U43" s="19"/>
      <c r="V43" s="19"/>
      <c r="W43" s="19"/>
      <c r="X43" s="19"/>
      <c r="Y43" s="1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 customHeight="1">
      <c r="A44" s="77">
        <f>HYPERLINK('[1]реквизиты'!$A$20)</f>
      </c>
      <c r="B44" s="78"/>
      <c r="C44" s="56"/>
      <c r="D44" s="56"/>
      <c r="E44" s="56"/>
      <c r="F44" s="1"/>
      <c r="G44" s="8">
        <f>HYPERLINK('[1]реквизиты'!$G$21)</f>
      </c>
      <c r="H44" s="7"/>
      <c r="I44" s="19"/>
      <c r="J44" s="56"/>
      <c r="K44" s="9"/>
      <c r="L44" s="9"/>
      <c r="M44" s="9"/>
      <c r="N44" s="9"/>
      <c r="O44" s="9"/>
      <c r="P44" s="79">
        <f>HYPERLINK('[1]реквизиты'!$A$22)</f>
      </c>
      <c r="Q44" s="9"/>
      <c r="R44" s="9"/>
      <c r="S44" s="9"/>
      <c r="T44" s="9"/>
      <c r="U44" s="9"/>
      <c r="V44" s="79">
        <f>HYPERLINK('[1]реквизиты'!$G$22)</f>
      </c>
      <c r="W44" s="9"/>
      <c r="X44" s="9"/>
      <c r="Y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3:43" ht="12.75" customHeight="1">
      <c r="C45" s="1"/>
      <c r="D45" s="1"/>
      <c r="E45" s="7"/>
      <c r="I45" s="7"/>
      <c r="J45" s="7"/>
      <c r="K45" s="7"/>
      <c r="L45" s="7"/>
      <c r="M45" s="7"/>
      <c r="N45" s="7"/>
      <c r="O45" s="7"/>
      <c r="P45" s="1"/>
      <c r="Q45" s="1"/>
      <c r="R45" s="1"/>
      <c r="S45" s="1"/>
      <c r="T45" s="1"/>
      <c r="U45" s="1"/>
      <c r="V45" s="8">
        <f>HYPERLINK('[1]реквизиты'!$G$23)</f>
      </c>
      <c r="W45" s="1"/>
      <c r="X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3:43" ht="12.75" customHeight="1"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"/>
      <c r="U46" s="1"/>
      <c r="V46" s="1"/>
      <c r="W46" s="1"/>
      <c r="X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3:24" ht="12.75"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"/>
      <c r="U47" s="1"/>
      <c r="V47" s="1"/>
      <c r="W47" s="1"/>
      <c r="X47" s="1"/>
    </row>
    <row r="48" spans="3:24" ht="12.75"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"/>
      <c r="U48" s="1"/>
      <c r="V48" s="1"/>
      <c r="W48" s="1"/>
      <c r="X48" s="1"/>
    </row>
    <row r="49" spans="3:24" ht="12.75"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"/>
      <c r="U49" s="1"/>
      <c r="V49" s="1"/>
      <c r="W49" s="1"/>
      <c r="X49" s="1"/>
    </row>
    <row r="50" spans="3:24" ht="12.75"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"/>
      <c r="U50" s="1"/>
      <c r="V50" s="1"/>
      <c r="W50" s="1"/>
      <c r="X50" s="1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2013-01-22T15:17:28Z</cp:lastPrinted>
  <dcterms:created xsi:type="dcterms:W3CDTF">1996-10-08T23:32:33Z</dcterms:created>
  <dcterms:modified xsi:type="dcterms:W3CDTF">2013-01-22T17:40:09Z</dcterms:modified>
  <cp:category/>
  <cp:version/>
  <cp:contentType/>
  <cp:contentStatus/>
</cp:coreProperties>
</file>