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<sst xmlns="http://schemas.openxmlformats.org/spreadsheetml/2006/main" count="323" uniqueCount="123">
  <si>
    <t>ВСЕРОССИЙСКАЯ ФЕДЕРАЦИЯ САМБО</t>
  </si>
  <si>
    <t xml:space="preserve">ИТОГОВЫЙ ПРОТОКОЛ                                                         </t>
  </si>
  <si>
    <t>Всероссийские соревнования по самбо, посвящённые Дню России и воссоединению Севастополя и Крыма c Россией (Мужчины) в рамках празднования 70-летия победы в Великой Отечественной Войне</t>
  </si>
  <si>
    <t>12-15 июня 2015 года, г.Севастополь</t>
  </si>
  <si>
    <t xml:space="preserve"> место</t>
  </si>
  <si>
    <t>№ п/ж</t>
  </si>
  <si>
    <t>Ф.И.О.</t>
  </si>
  <si>
    <t>Дата рожд., разряд</t>
  </si>
  <si>
    <t>Округ, субъект, город, ведомство</t>
  </si>
  <si>
    <t>№ карточки</t>
  </si>
  <si>
    <t>Тренер</t>
  </si>
  <si>
    <t>7-8</t>
  </si>
  <si>
    <t>Гл.судья, судья ВК</t>
  </si>
  <si>
    <t>Хапай Х.Ю.</t>
  </si>
  <si>
    <t>/Адыгея/</t>
  </si>
  <si>
    <t>Гл.секретарь, судья ВК</t>
  </si>
  <si>
    <t>Хот Ю.И.</t>
  </si>
  <si>
    <t>ВТ по самбо, посв. Дню России и воссоединению Севастополя и Крыма c Россией (Мужчины)</t>
  </si>
  <si>
    <t xml:space="preserve">В.К. </t>
  </si>
  <si>
    <t>ЗА 3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</si>
  <si>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</si>
  <si>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</si>
  <si>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</si>
  <si>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</si>
  <si>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</si>
  <si>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</si>
  <si>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</si>
  <si>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Урусов Мусса</t>
  </si>
  <si>
    <t>1989,кмс</t>
  </si>
  <si>
    <t>Карачаево-Черкессия</t>
  </si>
  <si>
    <t>Динамо</t>
  </si>
  <si>
    <t>Руководитель ковра</t>
  </si>
  <si>
    <t>А</t>
  </si>
  <si>
    <t>Б</t>
  </si>
  <si>
    <t>3А 3 МЕСТО</t>
  </si>
  <si>
    <t>ВСТРЕЧА 2</t>
  </si>
  <si>
    <t>ФИНАЛ</t>
  </si>
  <si>
    <t>ПРОТОКОЛ ВЗВЕШИВАНИЯ</t>
  </si>
  <si>
    <t>в.к. 82 кг.</t>
  </si>
  <si>
    <t>№ п\п</t>
  </si>
  <si>
    <t>Сухойкин Олег</t>
  </si>
  <si>
    <t>1988,кмс</t>
  </si>
  <si>
    <t>Севастополь</t>
  </si>
  <si>
    <t>СДЮШОР №2</t>
  </si>
  <si>
    <t>Каштанов А.В.</t>
  </si>
  <si>
    <t>Ермолаев Сергей</t>
  </si>
  <si>
    <t>Феодосия</t>
  </si>
  <si>
    <t>Татаренко С.Е.</t>
  </si>
  <si>
    <t>Гадыршин Булат</t>
  </si>
  <si>
    <t>1992,мс</t>
  </si>
  <si>
    <t>Казань</t>
  </si>
  <si>
    <t>ДЮСШОР "Батыр"</t>
  </si>
  <si>
    <t>Сагдиев А.В.</t>
  </si>
  <si>
    <t>Алейник Алексей</t>
  </si>
  <si>
    <t>1991,кмс</t>
  </si>
  <si>
    <t>Уразово</t>
  </si>
  <si>
    <t>ДЮСШ</t>
  </si>
  <si>
    <t>Сопин О.В.</t>
  </si>
  <si>
    <t>Кяндарян Константин</t>
  </si>
  <si>
    <t>Ленинградская обл.</t>
  </si>
  <si>
    <t>МО</t>
  </si>
  <si>
    <t>Фёдоров В.С.</t>
  </si>
  <si>
    <t>Тыщенко Никита</t>
  </si>
  <si>
    <t>1990,мс</t>
  </si>
  <si>
    <t>Кондратов В.Л., Каштанов А.В.</t>
  </si>
  <si>
    <t>Костенко Игорь</t>
  </si>
  <si>
    <t>1980,кмс</t>
  </si>
  <si>
    <t>СДЮСШОР №2</t>
  </si>
  <si>
    <t>Туриев Василий</t>
  </si>
  <si>
    <t>1992,мсмк</t>
  </si>
  <si>
    <t>Алушта</t>
  </si>
  <si>
    <t>Туриев А.Ю.</t>
  </si>
  <si>
    <t>Слепченко Евгений</t>
  </si>
  <si>
    <t>ФАУ МО РФ ЦСКА</t>
  </si>
  <si>
    <t>Каштанов А.В., Воловик К.А.</t>
  </si>
  <si>
    <t>Ялпачик Даниил</t>
  </si>
  <si>
    <t>1991,1р</t>
  </si>
  <si>
    <t>Ялта</t>
  </si>
  <si>
    <t>Малов В.В.,   Панченко Р.В.</t>
  </si>
  <si>
    <t>Урусов А.Х..</t>
  </si>
  <si>
    <t>Романенко Николай</t>
  </si>
  <si>
    <t>1998,1р</t>
  </si>
  <si>
    <t>Гриценко Егор</t>
  </si>
  <si>
    <t>Симферополь</t>
  </si>
  <si>
    <t>Соменко Р.Г., Пеньковский З.Л.</t>
  </si>
  <si>
    <t>Сейдаметов Эскендер</t>
  </si>
  <si>
    <t>1993,кмс</t>
  </si>
  <si>
    <t>Татаренко С.Е., Сейдаметов Р.С.</t>
  </si>
  <si>
    <t>Мамулян Давид</t>
  </si>
  <si>
    <t>1998,кмс</t>
  </si>
  <si>
    <t>Вартанян А.Н., Блошенко А.А.</t>
  </si>
  <si>
    <t>Сейдалиев Рустем</t>
  </si>
  <si>
    <t>1988,мс</t>
  </si>
  <si>
    <t>ВСТРЕЧИ ПО КРУГАМ</t>
  </si>
  <si>
    <t>A</t>
  </si>
  <si>
    <t xml:space="preserve"> (Круг)</t>
  </si>
  <si>
    <t>1/8</t>
  </si>
  <si>
    <t>№ встр</t>
  </si>
  <si>
    <t>Очки</t>
  </si>
  <si>
    <t>Результат</t>
  </si>
  <si>
    <t>№ j</t>
  </si>
  <si>
    <t>tame</t>
  </si>
  <si>
    <t>1/4</t>
  </si>
  <si>
    <t>Полуфинал</t>
  </si>
  <si>
    <t xml:space="preserve"> (Утешительные встречи)</t>
  </si>
  <si>
    <t>(Утешительные встречи)</t>
  </si>
  <si>
    <t>А1</t>
  </si>
  <si>
    <t>Б1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</si>
  <si>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</si>
  <si>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</si>
  <si>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</si>
  <si>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</si>
  <si>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</si>
  <si>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</si>
  <si>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 xml:space="preserve">ПРОТОКОЛ ХОДА СОРЕВНОВАНИЙ        </t>
  </si>
  <si>
    <t>1 место</t>
  </si>
  <si>
    <t>2 место</t>
  </si>
  <si>
    <t>УТЕШИТЕЛЬНЫЕ ВСТРЕЧИ</t>
  </si>
  <si>
    <t>1</t>
  </si>
  <si>
    <t>14</t>
  </si>
  <si>
    <t>3 место</t>
  </si>
  <si>
    <t>11</t>
  </si>
  <si>
    <t>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</si>
</sst>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0"/>
      <name val="Arial"/>
      <family val="2"/>
    </font>
    <font>
      <sz val="14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_AvanteTckNr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2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6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2" xfId="2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6" fillId="0" borderId="14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20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4" fontId="9" fillId="0" borderId="22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25" xfId="2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left" vertical="center" wrapText="1"/>
    </xf>
    <xf numFmtId="164" fontId="1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1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11" fillId="0" borderId="29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8" fillId="0" borderId="30" xfId="0" applyFont="1" applyBorder="1" applyAlignment="1">
      <alignment horizontal="center" vertical="center" wrapText="1"/>
    </xf>
    <xf numFmtId="164" fontId="8" fillId="0" borderId="12" xfId="0" applyFont="1" applyBorder="1" applyAlignment="1">
      <alignment horizontal="center" vertical="center" wrapText="1"/>
    </xf>
    <xf numFmtId="164" fontId="8" fillId="3" borderId="19" xfId="0" applyFont="1" applyFill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center" vertical="center" wrapText="1"/>
      <protection/>
    </xf>
    <xf numFmtId="165" fontId="8" fillId="0" borderId="19" xfId="0" applyNumberFormat="1" applyFont="1" applyBorder="1" applyAlignment="1">
      <alignment horizontal="left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6" fillId="0" borderId="18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64" fontId="8" fillId="0" borderId="19" xfId="0" applyFont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 wrapText="1"/>
    </xf>
    <xf numFmtId="164" fontId="8" fillId="0" borderId="19" xfId="20" applyNumberFormat="1" applyFont="1" applyFill="1" applyBorder="1" applyAlignment="1" applyProtection="1">
      <alignment horizontal="left" vertical="center" wrapText="1"/>
      <protection/>
    </xf>
    <xf numFmtId="164" fontId="8" fillId="0" borderId="18" xfId="20" applyNumberFormat="1" applyFont="1" applyFill="1" applyBorder="1" applyAlignment="1" applyProtection="1">
      <alignment horizontal="left" vertical="center" wrapText="1"/>
      <protection/>
    </xf>
    <xf numFmtId="164" fontId="2" fillId="0" borderId="0" xfId="0" applyFont="1" applyAlignment="1">
      <alignment/>
    </xf>
    <xf numFmtId="164" fontId="0" fillId="0" borderId="15" xfId="0" applyBorder="1" applyAlignment="1">
      <alignment/>
    </xf>
    <xf numFmtId="164" fontId="2" fillId="0" borderId="0" xfId="0" applyFont="1" applyAlignment="1">
      <alignment horizontal="center"/>
    </xf>
    <xf numFmtId="164" fontId="8" fillId="0" borderId="31" xfId="20" applyNumberFormat="1" applyFont="1" applyFill="1" applyBorder="1" applyAlignment="1" applyProtection="1">
      <alignment horizontal="center" vertical="center" wrapText="1"/>
      <protection/>
    </xf>
    <xf numFmtId="164" fontId="8" fillId="0" borderId="32" xfId="20" applyNumberFormat="1" applyFont="1" applyFill="1" applyBorder="1" applyAlignment="1" applyProtection="1">
      <alignment horizontal="left" vertical="center" wrapText="1"/>
      <protection/>
    </xf>
    <xf numFmtId="164" fontId="12" fillId="0" borderId="8" xfId="0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2" fillId="0" borderId="0" xfId="20" applyNumberFormat="1" applyFont="1" applyFill="1" applyBorder="1" applyAlignment="1" applyProtection="1">
      <alignment/>
      <protection/>
    </xf>
    <xf numFmtId="164" fontId="4" fillId="0" borderId="29" xfId="2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Font="1" applyBorder="1" applyAlignment="1">
      <alignment horizontal="center" vertical="center" wrapText="1"/>
    </xf>
    <xf numFmtId="164" fontId="13" fillId="0" borderId="19" xfId="0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vertical="center" wrapText="1"/>
    </xf>
    <xf numFmtId="164" fontId="14" fillId="0" borderId="19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vertical="center" wrapText="1"/>
    </xf>
    <xf numFmtId="165" fontId="0" fillId="0" borderId="19" xfId="0" applyNumberFormat="1" applyFont="1" applyBorder="1" applyAlignment="1">
      <alignment horizontal="left" vertical="center" wrapText="1"/>
    </xf>
    <xf numFmtId="164" fontId="12" fillId="0" borderId="0" xfId="0" applyFont="1" applyBorder="1" applyAlignment="1">
      <alignment horizontal="center" vertical="center" wrapText="1"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4" fontId="16" fillId="0" borderId="33" xfId="0" applyFont="1" applyBorder="1" applyAlignment="1">
      <alignment horizontal="center" vertical="center" wrapText="1"/>
    </xf>
    <xf numFmtId="164" fontId="17" fillId="0" borderId="11" xfId="0" applyFont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4" fontId="10" fillId="0" borderId="34" xfId="0" applyFont="1" applyBorder="1" applyAlignment="1">
      <alignment horizontal="center" vertical="center" wrapText="1"/>
    </xf>
    <xf numFmtId="164" fontId="18" fillId="0" borderId="19" xfId="0" applyFont="1" applyBorder="1" applyAlignment="1">
      <alignment horizontal="center" vertical="center" wrapText="1"/>
    </xf>
    <xf numFmtId="164" fontId="0" fillId="0" borderId="35" xfId="20" applyNumberFormat="1" applyFont="1" applyFill="1" applyBorder="1" applyAlignment="1" applyProtection="1">
      <alignment horizontal="left" vertical="center" wrapText="1"/>
      <protection/>
    </xf>
    <xf numFmtId="164" fontId="0" fillId="0" borderId="35" xfId="2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Font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165" fontId="8" fillId="0" borderId="35" xfId="0" applyNumberFormat="1" applyFont="1" applyBorder="1" applyAlignment="1">
      <alignment horizontal="center" vertical="center" wrapText="1"/>
    </xf>
    <xf numFmtId="164" fontId="8" fillId="0" borderId="35" xfId="0" applyFont="1" applyBorder="1" applyAlignment="1">
      <alignment horizontal="center" vertical="center" wrapText="1"/>
    </xf>
    <xf numFmtId="164" fontId="0" fillId="0" borderId="36" xfId="20" applyNumberFormat="1" applyFont="1" applyFill="1" applyBorder="1" applyAlignment="1" applyProtection="1">
      <alignment horizontal="left" vertical="center" wrapText="1"/>
      <protection/>
    </xf>
    <xf numFmtId="164" fontId="18" fillId="0" borderId="27" xfId="0" applyFont="1" applyBorder="1" applyAlignment="1">
      <alignment horizontal="center" vertical="center" wrapText="1"/>
    </xf>
    <xf numFmtId="164" fontId="0" fillId="0" borderId="27" xfId="20" applyNumberFormat="1" applyFont="1" applyFill="1" applyBorder="1" applyAlignment="1" applyProtection="1">
      <alignment horizontal="left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center" wrapText="1"/>
    </xf>
    <xf numFmtId="164" fontId="0" fillId="0" borderId="26" xfId="20" applyNumberFormat="1" applyFont="1" applyFill="1" applyBorder="1" applyAlignment="1" applyProtection="1">
      <alignment horizontal="left" vertical="center" wrapText="1"/>
      <protection/>
    </xf>
    <xf numFmtId="164" fontId="18" fillId="0" borderId="37" xfId="0" applyFont="1" applyBorder="1" applyAlignment="1">
      <alignment horizontal="center" vertical="center" wrapText="1"/>
    </xf>
    <xf numFmtId="164" fontId="0" fillId="0" borderId="37" xfId="20" applyNumberFormat="1" applyFont="1" applyFill="1" applyBorder="1" applyAlignment="1" applyProtection="1">
      <alignment horizontal="left" vertical="center" wrapText="1"/>
      <protection/>
    </xf>
    <xf numFmtId="164" fontId="0" fillId="0" borderId="37" xfId="20" applyNumberFormat="1" applyFont="1" applyFill="1" applyBorder="1" applyAlignment="1" applyProtection="1">
      <alignment horizontal="center" vertical="center" wrapText="1"/>
      <protection/>
    </xf>
    <xf numFmtId="164" fontId="6" fillId="0" borderId="37" xfId="0" applyFont="1" applyBorder="1" applyAlignment="1">
      <alignment horizontal="center" vertical="center" wrapText="1"/>
    </xf>
    <xf numFmtId="165" fontId="6" fillId="0" borderId="37" xfId="0" applyNumberFormat="1" applyFont="1" applyBorder="1" applyAlignment="1">
      <alignment horizontal="center" vertical="center" wrapText="1"/>
    </xf>
    <xf numFmtId="165" fontId="8" fillId="0" borderId="37" xfId="0" applyNumberFormat="1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0" fillId="0" borderId="38" xfId="20" applyNumberFormat="1" applyFont="1" applyFill="1" applyBorder="1" applyAlignment="1" applyProtection="1">
      <alignment horizontal="left" vertical="center" wrapText="1"/>
      <protection/>
    </xf>
    <xf numFmtId="164" fontId="18" fillId="0" borderId="30" xfId="0" applyFont="1" applyBorder="1" applyAlignment="1">
      <alignment horizontal="center" vertical="center" wrapText="1"/>
    </xf>
    <xf numFmtId="164" fontId="10" fillId="0" borderId="39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left" vertical="center" wrapText="1"/>
      <protection/>
    </xf>
    <xf numFmtId="164" fontId="0" fillId="0" borderId="18" xfId="20" applyNumberFormat="1" applyFont="1" applyFill="1" applyBorder="1" applyAlignment="1" applyProtection="1">
      <alignment horizontal="left" vertical="center" wrapText="1"/>
      <protection/>
    </xf>
    <xf numFmtId="164" fontId="17" fillId="0" borderId="4" xfId="0" applyFont="1" applyBorder="1" applyAlignment="1">
      <alignment horizontal="center" vertical="center" wrapText="1"/>
    </xf>
    <xf numFmtId="165" fontId="18" fillId="0" borderId="37" xfId="0" applyNumberFormat="1" applyFont="1" applyBorder="1" applyAlignment="1">
      <alignment horizontal="center" vertical="center" wrapText="1"/>
    </xf>
    <xf numFmtId="164" fontId="8" fillId="0" borderId="37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5" fontId="18" fillId="0" borderId="27" xfId="0" applyNumberFormat="1" applyFont="1" applyBorder="1" applyAlignment="1">
      <alignment horizontal="center" vertical="center" wrapText="1"/>
    </xf>
    <xf numFmtId="164" fontId="10" fillId="0" borderId="37" xfId="0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 wrapText="1"/>
    </xf>
    <xf numFmtId="165" fontId="19" fillId="0" borderId="19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2" fillId="0" borderId="0" xfId="0" applyNumberFormat="1" applyFont="1" applyAlignment="1">
      <alignment horizontal="center" vertical="center"/>
    </xf>
    <xf numFmtId="164" fontId="19" fillId="0" borderId="27" xfId="0" applyFont="1" applyBorder="1" applyAlignment="1">
      <alignment horizontal="center" vertical="center" wrapText="1"/>
    </xf>
    <xf numFmtId="164" fontId="10" fillId="0" borderId="35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165" fontId="19" fillId="0" borderId="27" xfId="0" applyNumberFormat="1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5" fillId="0" borderId="40" xfId="0" applyFont="1" applyBorder="1" applyAlignment="1">
      <alignment horizontal="center" vertical="center" wrapText="1"/>
    </xf>
    <xf numFmtId="164" fontId="8" fillId="0" borderId="41" xfId="20" applyNumberFormat="1" applyFont="1" applyFill="1" applyBorder="1" applyAlignment="1" applyProtection="1">
      <alignment horizontal="left" vertical="center" wrapText="1"/>
      <protection/>
    </xf>
    <xf numFmtId="165" fontId="15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5" fillId="0" borderId="42" xfId="0" applyNumberFormat="1" applyFont="1" applyBorder="1" applyAlignment="1">
      <alignment horizontal="center" vertical="center" wrapText="1"/>
    </xf>
    <xf numFmtId="164" fontId="5" fillId="0" borderId="43" xfId="0" applyFont="1" applyBorder="1" applyAlignment="1">
      <alignment horizontal="center" vertical="center" wrapText="1"/>
    </xf>
    <xf numFmtId="164" fontId="8" fillId="0" borderId="23" xfId="20" applyNumberFormat="1" applyFont="1" applyFill="1" applyBorder="1" applyAlignment="1" applyProtection="1">
      <alignment horizontal="left" vertical="center" wrapText="1"/>
      <protection/>
    </xf>
    <xf numFmtId="165" fontId="12" fillId="0" borderId="23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vertical="center" wrapText="1"/>
    </xf>
    <xf numFmtId="165" fontId="0" fillId="0" borderId="32" xfId="0" applyNumberForma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2" fillId="0" borderId="44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0" fillId="0" borderId="4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5" fillId="0" borderId="2" xfId="0" applyFont="1" applyBorder="1" applyAlignment="1">
      <alignment vertical="center" wrapTex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8" xfId="0" applyBorder="1" applyAlignment="1">
      <alignment/>
    </xf>
    <xf numFmtId="164" fontId="0" fillId="0" borderId="36" xfId="0" applyBorder="1" applyAlignment="1">
      <alignment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4" fontId="0" fillId="0" borderId="45" xfId="0" applyBorder="1" applyAlignment="1">
      <alignment/>
    </xf>
    <xf numFmtId="165" fontId="0" fillId="0" borderId="32" xfId="0" applyNumberFormat="1" applyBorder="1" applyAlignment="1">
      <alignment horizontal="left" vertical="center"/>
    </xf>
    <xf numFmtId="165" fontId="0" fillId="0" borderId="36" xfId="0" applyNumberFormat="1" applyBorder="1" applyAlignment="1">
      <alignment horizontal="left" vertical="center"/>
    </xf>
    <xf numFmtId="165" fontId="0" fillId="0" borderId="45" xfId="0" applyNumberFormat="1" applyBorder="1" applyAlignment="1">
      <alignment horizontal="left" vertical="center"/>
    </xf>
    <xf numFmtId="165" fontId="0" fillId="0" borderId="9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4" fontId="11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46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22" fillId="4" borderId="1" xfId="20" applyNumberFormat="1" applyFont="1" applyFill="1" applyBorder="1" applyAlignment="1" applyProtection="1">
      <alignment horizontal="center" vertical="center"/>
      <protection/>
    </xf>
    <xf numFmtId="164" fontId="23" fillId="3" borderId="47" xfId="0" applyFont="1" applyFill="1" applyBorder="1" applyAlignment="1">
      <alignment horizontal="center" vertical="center"/>
    </xf>
    <xf numFmtId="164" fontId="24" fillId="0" borderId="46" xfId="0" applyFont="1" applyBorder="1" applyAlignment="1">
      <alignment horizontal="left" vertical="center" wrapText="1"/>
    </xf>
    <xf numFmtId="164" fontId="20" fillId="0" borderId="48" xfId="0" applyFont="1" applyBorder="1" applyAlignment="1">
      <alignment horizontal="center" vertical="center" wrapText="1"/>
    </xf>
    <xf numFmtId="164" fontId="0" fillId="0" borderId="0" xfId="0" applyAlignment="1">
      <alignment horizontal="right"/>
    </xf>
    <xf numFmtId="164" fontId="20" fillId="0" borderId="49" xfId="0" applyFont="1" applyBorder="1" applyAlignment="1">
      <alignment horizontal="center" vertical="center" wrapText="1"/>
    </xf>
    <xf numFmtId="164" fontId="23" fillId="4" borderId="47" xfId="0" applyFont="1" applyFill="1" applyBorder="1" applyAlignment="1">
      <alignment horizontal="center" vertical="center"/>
    </xf>
    <xf numFmtId="164" fontId="23" fillId="5" borderId="47" xfId="0" applyFont="1" applyFill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 wrapText="1"/>
    </xf>
    <xf numFmtId="164" fontId="20" fillId="0" borderId="45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8" xfId="0" applyFont="1" applyBorder="1" applyAlignment="1">
      <alignment/>
    </xf>
    <xf numFmtId="164" fontId="5" fillId="0" borderId="0" xfId="0" applyFont="1" applyBorder="1" applyAlignment="1">
      <alignment vertical="center"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41" xfId="0" applyFont="1" applyBorder="1" applyAlignment="1">
      <alignment horizontal="center" vertical="center" wrapText="1"/>
    </xf>
    <xf numFmtId="164" fontId="15" fillId="0" borderId="42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/>
    </xf>
    <xf numFmtId="164" fontId="13" fillId="0" borderId="50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5" fillId="0" borderId="21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5" fillId="0" borderId="52" xfId="0" applyFon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36" xfId="0" applyNumberFormat="1" applyFont="1" applyBorder="1" applyAlignment="1">
      <alignment horizontal="center" vertical="center" wrapText="1"/>
    </xf>
    <xf numFmtId="164" fontId="25" fillId="0" borderId="53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8" fillId="0" borderId="41" xfId="2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4" fontId="8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8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/>
    </xf>
    <xf numFmtId="165" fontId="2" fillId="0" borderId="55" xfId="0" applyNumberFormat="1" applyFont="1" applyBorder="1" applyAlignment="1">
      <alignment horizontal="center" vertical="center"/>
    </xf>
    <xf numFmtId="165" fontId="2" fillId="0" borderId="56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164" fontId="26" fillId="0" borderId="57" xfId="0" applyNumberFormat="1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right" vertical="center" wrapText="1"/>
    </xf>
    <xf numFmtId="164" fontId="27" fillId="0" borderId="0" xfId="0" applyNumberFormat="1" applyFont="1" applyBorder="1" applyAlignment="1">
      <alignment vertical="center" wrapText="1"/>
    </xf>
    <xf numFmtId="164" fontId="0" fillId="0" borderId="45" xfId="0" applyNumberFormat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vertical="center" wrapText="1"/>
    </xf>
    <xf numFmtId="164" fontId="27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8" fillId="0" borderId="1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33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1</xdr:col>
      <xdr:colOff>314325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85725</xdr:rowOff>
    </xdr:from>
    <xdr:to>
      <xdr:col>29</xdr:col>
      <xdr:colOff>571500</xdr:colOff>
      <xdr:row>68</xdr:row>
      <xdr:rowOff>85725</xdr:rowOff>
    </xdr:to>
    <xdr:sp>
      <xdr:nvSpPr>
        <xdr:cNvPr id="2" name="Line 42"/>
        <xdr:cNvSpPr>
          <a:spLocks/>
        </xdr:cNvSpPr>
      </xdr:nvSpPr>
      <xdr:spPr>
        <a:xfrm>
          <a:off x="14154150" y="119443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8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3</v>
      </c>
      <c r="B4" s="4"/>
      <c r="C4" s="4"/>
      <c r="D4" s="4"/>
      <c r="E4" s="4"/>
      <c r="F4" s="4"/>
      <c r="G4" s="4"/>
      <c r="H4" s="4"/>
    </row>
    <row r="5" spans="4:6" ht="24" customHeight="1">
      <c r="D5" s="5" t="str">
        <f>HYPERLINK('пр.взв.'!D4)</f>
        <v>в.к. 82 кг.</v>
      </c>
      <c r="E5" s="5"/>
      <c r="F5" s="5"/>
    </row>
    <row r="6" spans="1:8" ht="12.75" customHeigh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0"/>
      <c r="G6" s="10" t="s">
        <v>9</v>
      </c>
      <c r="H6" s="11" t="s">
        <v>10</v>
      </c>
    </row>
    <row r="7" spans="1:8" ht="12.75">
      <c r="A7" s="6"/>
      <c r="B7" s="7"/>
      <c r="C7" s="8"/>
      <c r="D7" s="9"/>
      <c r="E7" s="10"/>
      <c r="F7" s="10"/>
      <c r="G7" s="10"/>
      <c r="H7" s="11"/>
    </row>
    <row r="8" spans="1:8" ht="12.75" customHeight="1">
      <c r="A8" s="12">
        <v>1</v>
      </c>
      <c r="B8" s="13">
        <f>'пр.хода'!H8</f>
        <v>9</v>
      </c>
      <c r="C8" s="14" t="str">
        <f>VLOOKUP(B8,'пр.взв.'!B7:H38,2,FALSE)</f>
        <v>Слепченко Евгений</v>
      </c>
      <c r="D8" s="15" t="str">
        <f>VLOOKUP(B8,'пр.взв.'!B7:H131,3,FALSE)</f>
        <v>1992,мс</v>
      </c>
      <c r="E8" s="16" t="str">
        <f>VLOOKUP(B8,'пр.взв.'!B7:H38,4,FALSE)</f>
        <v>Севастополь</v>
      </c>
      <c r="F8" s="17" t="str">
        <f>VLOOKUP(B8,'пр.взв.'!B7:H38,5,FALSE)</f>
        <v>ФАУ МО РФ ЦСКА</v>
      </c>
      <c r="G8" s="18">
        <f>VLOOKUP(B8,'пр.взв.'!B7:H38,6,FALSE)</f>
        <v>0</v>
      </c>
      <c r="H8" s="19" t="str">
        <f>VLOOKUP(B8,'пр.взв.'!B7:H133,7,FALSE)</f>
        <v>Каштанов А.В., Воловик К.А.</v>
      </c>
    </row>
    <row r="9" spans="1:8" ht="12.75">
      <c r="A9" s="12"/>
      <c r="B9" s="13"/>
      <c r="C9" s="14"/>
      <c r="D9" s="15"/>
      <c r="E9" s="16"/>
      <c r="F9" s="17"/>
      <c r="G9" s="18"/>
      <c r="H9" s="19"/>
    </row>
    <row r="10" spans="1:8" ht="12.75" customHeight="1">
      <c r="A10" s="20">
        <v>2</v>
      </c>
      <c r="B10" s="21">
        <f>'пр.хода'!H20</f>
        <v>4</v>
      </c>
      <c r="C10" s="14" t="str">
        <f>VLOOKUP(B10,'пр.взв.'!B1:H40,2,FALSE)</f>
        <v>Алейник Алексей</v>
      </c>
      <c r="D10" s="22" t="str">
        <f>VLOOKUP(B10,'пр.взв.'!B1:H133,3,FALSE)</f>
        <v>1991,кмс</v>
      </c>
      <c r="E10" s="23" t="str">
        <f>VLOOKUP(B10,'пр.взв.'!B1:H40,4,FALSE)</f>
        <v>Уразово</v>
      </c>
      <c r="F10" s="24" t="str">
        <f>VLOOKUP(B10,'пр.взв.'!B1:H40,5,FALSE)</f>
        <v>ДЮСШ</v>
      </c>
      <c r="G10" s="25">
        <f>VLOOKUP(B10,'пр.взв.'!B1:H40,6,FALSE)</f>
        <v>0</v>
      </c>
      <c r="H10" s="26" t="str">
        <f>VLOOKUP(B10,'пр.взв.'!B1:H135,7,FALSE)</f>
        <v>Сопин О.В.</v>
      </c>
    </row>
    <row r="11" spans="1:8" ht="12.75">
      <c r="A11" s="20"/>
      <c r="B11" s="21"/>
      <c r="C11" s="14"/>
      <c r="D11" s="22"/>
      <c r="E11" s="23"/>
      <c r="F11" s="24"/>
      <c r="G11" s="25"/>
      <c r="H11" s="26"/>
    </row>
    <row r="12" spans="1:8" ht="12.75" customHeight="1">
      <c r="A12" s="20">
        <v>3</v>
      </c>
      <c r="B12" s="21">
        <f>'пр.хода'!E32</f>
        <v>2</v>
      </c>
      <c r="C12" s="27" t="str">
        <f>VLOOKUP(B12,'пр.взв.'!B1:H42,2,FALSE)</f>
        <v>Ермолаев Сергей</v>
      </c>
      <c r="D12" s="22" t="str">
        <f>VLOOKUP(B12,'пр.взв.'!B1:H135,3,FALSE)</f>
        <v>1989,кмс</v>
      </c>
      <c r="E12" s="23" t="str">
        <f>VLOOKUP(B12,'пр.взв.'!B1:H42,4,FALSE)</f>
        <v>Феодосия</v>
      </c>
      <c r="F12" s="24">
        <f>VLOOKUP(B12,'пр.взв.'!B1:H42,5,FALSE)</f>
        <v>0</v>
      </c>
      <c r="G12" s="25">
        <f>VLOOKUP(B12,'пр.взв.'!B1:H42,6,FALSE)</f>
        <v>0</v>
      </c>
      <c r="H12" s="26" t="str">
        <f>VLOOKUP(B12,'пр.взв.'!B1:H137,7,FALSE)</f>
        <v>Татаренко С.Е.</v>
      </c>
    </row>
    <row r="13" spans="1:8" ht="12.75">
      <c r="A13" s="20"/>
      <c r="B13" s="21"/>
      <c r="C13" s="27"/>
      <c r="D13" s="22"/>
      <c r="E13" s="23"/>
      <c r="F13" s="24"/>
      <c r="G13" s="25"/>
      <c r="H13" s="26"/>
    </row>
    <row r="14" spans="1:8" ht="12.75" customHeight="1">
      <c r="A14" s="20">
        <v>3</v>
      </c>
      <c r="B14" s="21">
        <f>'пр.хода'!Q32</f>
        <v>3</v>
      </c>
      <c r="C14" s="14" t="str">
        <f>VLOOKUP(B14,'пр.взв.'!B1:H44,2,FALSE)</f>
        <v>Гадыршин Булат</v>
      </c>
      <c r="D14" s="22" t="str">
        <f>VLOOKUP(B14,'пр.взв.'!B1:H137,3,FALSE)</f>
        <v>1992,мс</v>
      </c>
      <c r="E14" s="23" t="str">
        <f>VLOOKUP(B14,'пр.взв.'!B1:H44,4,FALSE)</f>
        <v>Казань</v>
      </c>
      <c r="F14" s="24" t="str">
        <f>VLOOKUP(B14,'пр.взв.'!B1:H44,5,FALSE)</f>
        <v>ДЮСШОР "Батыр"</v>
      </c>
      <c r="G14" s="25">
        <f>VLOOKUP(B14,'пр.взв.'!B1:H44,6,FALSE)</f>
        <v>0</v>
      </c>
      <c r="H14" s="26" t="str">
        <f>VLOOKUP(B14,'пр.взв.'!B1:H139,7,FALSE)</f>
        <v>Сагдиев А.В.</v>
      </c>
    </row>
    <row r="15" spans="1:8" ht="12.75">
      <c r="A15" s="20"/>
      <c r="B15" s="21"/>
      <c r="C15" s="14"/>
      <c r="D15" s="22"/>
      <c r="E15" s="23"/>
      <c r="F15" s="24"/>
      <c r="G15" s="25"/>
      <c r="H15" s="26"/>
    </row>
    <row r="16" spans="1:8" ht="12.75" customHeight="1">
      <c r="A16" s="20">
        <v>5</v>
      </c>
      <c r="B16" s="21">
        <v>11</v>
      </c>
      <c r="C16" s="14" t="str">
        <f>VLOOKUP(B16,'пр.взв.'!B1:H46,2,FALSE)</f>
        <v>Урусов Мусса</v>
      </c>
      <c r="D16" s="22" t="str">
        <f>VLOOKUP(B16,'пр.взв.'!B1:H139,3,FALSE)</f>
        <v>1989,кмс</v>
      </c>
      <c r="E16" s="23" t="str">
        <f>VLOOKUP(B16,'пр.взв.'!B1:H46,4,FALSE)</f>
        <v>Карачаево-Черкессия</v>
      </c>
      <c r="F16" s="24" t="str">
        <f>VLOOKUP(B16,'пр.взв.'!B1:H46,5,FALSE)</f>
        <v>Динамо</v>
      </c>
      <c r="G16" s="25">
        <f>VLOOKUP(B16,'пр.взв.'!B1:H46,6,FALSE)</f>
        <v>0</v>
      </c>
      <c r="H16" s="26" t="str">
        <f>VLOOKUP(B16,'пр.взв.'!B1:H141,7,FALSE)</f>
        <v>Урусов А.Х..</v>
      </c>
    </row>
    <row r="17" spans="1:8" ht="12.75">
      <c r="A17" s="20"/>
      <c r="B17" s="21"/>
      <c r="C17" s="14"/>
      <c r="D17" s="22"/>
      <c r="E17" s="23"/>
      <c r="F17" s="24"/>
      <c r="G17" s="25"/>
      <c r="H17" s="26"/>
    </row>
    <row r="18" spans="1:8" ht="12.75" customHeight="1">
      <c r="A18" s="20">
        <v>5</v>
      </c>
      <c r="B18" s="21">
        <v>14</v>
      </c>
      <c r="C18" s="14" t="str">
        <f>VLOOKUP(B18,'пр.взв.'!B1:H48,2,FALSE)</f>
        <v>Сейдаметов Эскендер</v>
      </c>
      <c r="D18" s="22" t="str">
        <f>VLOOKUP(B18,'пр.взв.'!B1:H141,3,FALSE)</f>
        <v>1993,кмс</v>
      </c>
      <c r="E18" s="23" t="str">
        <f>VLOOKUP(B18,'пр.взв.'!B1:H48,4,FALSE)</f>
        <v>Феодосия</v>
      </c>
      <c r="F18" s="24">
        <f>VLOOKUP(B18,'пр.взв.'!B1:H48,5,FALSE)</f>
        <v>0</v>
      </c>
      <c r="G18" s="25">
        <f>VLOOKUP(B18,'пр.взв.'!B1:H48,6,FALSE)</f>
        <v>0</v>
      </c>
      <c r="H18" s="26" t="str">
        <f>VLOOKUP(B18,'пр.взв.'!B1:H143,7,FALSE)</f>
        <v>Татаренко С.Е., Сейдаметов Р.С.</v>
      </c>
    </row>
    <row r="19" spans="1:8" ht="12.75">
      <c r="A19" s="20"/>
      <c r="B19" s="21"/>
      <c r="C19" s="14"/>
      <c r="D19" s="22"/>
      <c r="E19" s="23"/>
      <c r="F19" s="24"/>
      <c r="G19" s="25"/>
      <c r="H19" s="26"/>
    </row>
    <row r="20" spans="1:8" ht="12.75" customHeight="1">
      <c r="A20" s="28" t="s">
        <v>11</v>
      </c>
      <c r="B20" s="21">
        <v>1</v>
      </c>
      <c r="C20" s="14" t="str">
        <f>VLOOKUP(B20,'пр.взв.'!B1:H50,2,FALSE)</f>
        <v>Сухойкин Олег</v>
      </c>
      <c r="D20" s="22" t="str">
        <f>VLOOKUP(B20,'пр.взв.'!B1:H143,3,FALSE)</f>
        <v>1988,кмс</v>
      </c>
      <c r="E20" s="23" t="str">
        <f>VLOOKUP(B20,'пр.взв.'!B1:H50,4,FALSE)</f>
        <v>Севастополь</v>
      </c>
      <c r="F20" s="24" t="str">
        <f>VLOOKUP(B20,'пр.взв.'!B1:H50,5,FALSE)</f>
        <v>СДЮШОР №2</v>
      </c>
      <c r="G20" s="25">
        <f>VLOOKUP(B20,'пр.взв.'!B1:H50,6,FALSE)</f>
        <v>0</v>
      </c>
      <c r="H20" s="26" t="str">
        <f>VLOOKUP(B20,'пр.взв.'!B1:H145,7,FALSE)</f>
        <v>Каштанов А.В.</v>
      </c>
    </row>
    <row r="21" spans="1:8" ht="12.75">
      <c r="A21" s="28"/>
      <c r="B21" s="21"/>
      <c r="C21" s="14"/>
      <c r="D21" s="22"/>
      <c r="E21" s="23"/>
      <c r="F21" s="24"/>
      <c r="G21" s="25"/>
      <c r="H21" s="26"/>
    </row>
    <row r="22" spans="1:8" ht="12.75" customHeight="1">
      <c r="A22" s="28" t="s">
        <v>11</v>
      </c>
      <c r="B22" s="21">
        <v>12</v>
      </c>
      <c r="C22" s="14" t="str">
        <f>VLOOKUP(B22,'пр.взв.'!B2:H52,2,FALSE)</f>
        <v>Костенко Игорь</v>
      </c>
      <c r="D22" s="22" t="str">
        <f>VLOOKUP(B22,'пр.взв.'!B2:H145,3,FALSE)</f>
        <v>1980,кмс</v>
      </c>
      <c r="E22" s="23" t="str">
        <f>VLOOKUP(B22,'пр.взв.'!B2:H52,4,FALSE)</f>
        <v>Севастополь</v>
      </c>
      <c r="F22" s="24" t="str">
        <f>VLOOKUP(B22,'пр.взв.'!B2:H52,5,FALSE)</f>
        <v>СДЮСШОР №2</v>
      </c>
      <c r="G22" s="25">
        <f>VLOOKUP(B22,'пр.взв.'!B2:H52,6,FALSE)</f>
        <v>0</v>
      </c>
      <c r="H22" s="26" t="str">
        <f>VLOOKUP(B22,'пр.взв.'!B2:H147,7,FALSE)</f>
        <v>Кондратов В.Л., Каштанов А.В.</v>
      </c>
    </row>
    <row r="23" spans="1:8" ht="12.75">
      <c r="A23" s="28"/>
      <c r="B23" s="21"/>
      <c r="C23" s="14"/>
      <c r="D23" s="22"/>
      <c r="E23" s="23"/>
      <c r="F23" s="24"/>
      <c r="G23" s="25"/>
      <c r="H23" s="26"/>
    </row>
    <row r="24" spans="1:8" ht="12.75" customHeight="1">
      <c r="A24" s="28">
        <v>9</v>
      </c>
      <c r="B24" s="21">
        <v>5</v>
      </c>
      <c r="C24" s="14" t="str">
        <f>VLOOKUP(B24,'пр.взв.'!B2:H54,2,FALSE)</f>
        <v>Кяндарян Константин</v>
      </c>
      <c r="D24" s="22" t="str">
        <f>VLOOKUP(B24,'пр.взв.'!B2:H147,3,FALSE)</f>
        <v>1989,кмс</v>
      </c>
      <c r="E24" s="23" t="str">
        <f>VLOOKUP(B24,'пр.взв.'!B2:H54,4,FALSE)</f>
        <v>Ленинградская обл.</v>
      </c>
      <c r="F24" s="24" t="str">
        <f>VLOOKUP(B24,'пр.взв.'!B2:H54,5,FALSE)</f>
        <v>МО</v>
      </c>
      <c r="G24" s="25">
        <f>VLOOKUP(B24,'пр.взв.'!B2:H54,6,FALSE)</f>
        <v>0</v>
      </c>
      <c r="H24" s="26" t="str">
        <f>VLOOKUP(B24,'пр.взв.'!B2:H149,7,FALSE)</f>
        <v>Фёдоров В.С.</v>
      </c>
    </row>
    <row r="25" spans="1:8" ht="12.75">
      <c r="A25" s="28"/>
      <c r="B25" s="21"/>
      <c r="C25" s="14"/>
      <c r="D25" s="22"/>
      <c r="E25" s="23"/>
      <c r="F25" s="24"/>
      <c r="G25" s="25"/>
      <c r="H25" s="26"/>
    </row>
    <row r="26" spans="1:8" ht="12.75" customHeight="1">
      <c r="A26" s="28">
        <v>10</v>
      </c>
      <c r="B26" s="21">
        <v>15</v>
      </c>
      <c r="C26" s="14" t="str">
        <f>VLOOKUP(B26,'пр.взв.'!B2:H56,2,FALSE)</f>
        <v>Мамулян Давид</v>
      </c>
      <c r="D26" s="22" t="str">
        <f>VLOOKUP(B26,'пр.взв.'!B2:H149,3,FALSE)</f>
        <v>1998,кмс</v>
      </c>
      <c r="E26" s="23" t="str">
        <f>VLOOKUP(B26,'пр.взв.'!B2:H56,4,FALSE)</f>
        <v>Севастополь</v>
      </c>
      <c r="F26" s="24" t="str">
        <f>VLOOKUP(B26,'пр.взв.'!B2:H56,5,FALSE)</f>
        <v>СДЮСШОР №2</v>
      </c>
      <c r="G26" s="25">
        <f>VLOOKUP(B26,'пр.взв.'!B2:H56,6,FALSE)</f>
        <v>0</v>
      </c>
      <c r="H26" s="26" t="str">
        <f>VLOOKUP(B26,'пр.взв.'!B2:H151,7,FALSE)</f>
        <v>Вартанян А.Н., Блошенко А.А.</v>
      </c>
    </row>
    <row r="27" spans="1:8" ht="12.75">
      <c r="A27" s="28"/>
      <c r="B27" s="21"/>
      <c r="C27" s="14"/>
      <c r="D27" s="22"/>
      <c r="E27" s="23"/>
      <c r="F27" s="24"/>
      <c r="G27" s="25"/>
      <c r="H27" s="26"/>
    </row>
    <row r="28" spans="1:8" ht="12.75" customHeight="1">
      <c r="A28" s="28">
        <v>11</v>
      </c>
      <c r="B28" s="21">
        <v>10</v>
      </c>
      <c r="C28" s="14" t="str">
        <f>VLOOKUP(B28,'пр.взв.'!B2:H58,2,FALSE)</f>
        <v>Ялпачик Даниил</v>
      </c>
      <c r="D28" s="22" t="str">
        <f>VLOOKUP(B28,'пр.взв.'!B2:H151,3,FALSE)</f>
        <v>1991,1р</v>
      </c>
      <c r="E28" s="23" t="str">
        <f>VLOOKUP(B28,'пр.взв.'!B2:H58,4,FALSE)</f>
        <v>Ялта</v>
      </c>
      <c r="F28" s="24" t="str">
        <f>VLOOKUP(B28,'пр.взв.'!B2:H58,5,FALSE)</f>
        <v>Динамо</v>
      </c>
      <c r="G28" s="25">
        <f>VLOOKUP(B28,'пр.взв.'!B2:H58,6,FALSE)</f>
        <v>0</v>
      </c>
      <c r="H28" s="26" t="str">
        <f>VLOOKUP(B28,'пр.взв.'!B2:H153,7,FALSE)</f>
        <v>Малов В.В.,   Панченко Р.В.</v>
      </c>
    </row>
    <row r="29" spans="1:8" ht="12.75">
      <c r="A29" s="28"/>
      <c r="B29" s="21"/>
      <c r="C29" s="14"/>
      <c r="D29" s="22"/>
      <c r="E29" s="23"/>
      <c r="F29" s="24"/>
      <c r="G29" s="25"/>
      <c r="H29" s="26"/>
    </row>
    <row r="30" spans="1:8" ht="12.75">
      <c r="A30" s="28">
        <v>12</v>
      </c>
      <c r="B30" s="21">
        <v>8</v>
      </c>
      <c r="C30" s="14" t="str">
        <f>VLOOKUP(B30,'пр.взв.'!B2:H60,2,FALSE)</f>
        <v>Туриев Василий</v>
      </c>
      <c r="D30" s="22" t="str">
        <f>VLOOKUP(B30,'пр.взв.'!B2:H153,3,FALSE)</f>
        <v>1992,мсмк</v>
      </c>
      <c r="E30" s="23" t="str">
        <f>VLOOKUP(B30,'пр.взв.'!B2:H60,4,FALSE)</f>
        <v>Алушта</v>
      </c>
      <c r="F30" s="24" t="str">
        <f>VLOOKUP(B30,'пр.взв.'!B2:H60,5,FALSE)</f>
        <v>ДЮСШ</v>
      </c>
      <c r="G30" s="25">
        <f>VLOOKUP(B30,'пр.взв.'!B2:H60,6,FALSE)</f>
        <v>0</v>
      </c>
      <c r="H30" s="26" t="str">
        <f>VLOOKUP(B30,'пр.взв.'!B2:H155,7,FALSE)</f>
        <v>Туриев А.Ю.</v>
      </c>
    </row>
    <row r="31" spans="1:8" ht="12.75">
      <c r="A31" s="28"/>
      <c r="B31" s="21"/>
      <c r="C31" s="14"/>
      <c r="D31" s="22"/>
      <c r="E31" s="23"/>
      <c r="F31" s="24"/>
      <c r="G31" s="25"/>
      <c r="H31" s="26"/>
    </row>
    <row r="32" spans="1:8" ht="12.75">
      <c r="A32" s="28">
        <v>13</v>
      </c>
      <c r="B32" s="21">
        <v>6</v>
      </c>
      <c r="C32" s="14" t="str">
        <f>VLOOKUP(B32,'пр.взв.'!B3:H62,2,FALSE)</f>
        <v>Тыщенко Никита</v>
      </c>
      <c r="D32" s="22" t="str">
        <f>VLOOKUP(B32,'пр.взв.'!B3:H155,3,FALSE)</f>
        <v>1990,мс</v>
      </c>
      <c r="E32" s="23" t="str">
        <f>VLOOKUP(B32,'пр.взв.'!B3:H62,4,FALSE)</f>
        <v>Севастополь</v>
      </c>
      <c r="F32" s="24" t="str">
        <f>VLOOKUP(B32,'пр.взв.'!B3:H62,5,FALSE)</f>
        <v>Динамо</v>
      </c>
      <c r="G32" s="25">
        <f>VLOOKUP(B32,'пр.взв.'!B3:H62,6,FALSE)</f>
        <v>0</v>
      </c>
      <c r="H32" s="26" t="str">
        <f>VLOOKUP(B32,'пр.взв.'!B3:H157,7,FALSE)</f>
        <v>Кондратов В.Л., Каштанов А.В.</v>
      </c>
    </row>
    <row r="33" spans="1:8" ht="12.75">
      <c r="A33" s="28"/>
      <c r="B33" s="21"/>
      <c r="C33" s="14"/>
      <c r="D33" s="22"/>
      <c r="E33" s="23"/>
      <c r="F33" s="24"/>
      <c r="G33" s="25"/>
      <c r="H33" s="26"/>
    </row>
    <row r="34" spans="1:8" ht="12.75">
      <c r="A34" s="28">
        <v>14</v>
      </c>
      <c r="B34" s="21">
        <v>7</v>
      </c>
      <c r="C34" s="14" t="str">
        <f>VLOOKUP(B34,'пр.взв.'!B3:H64,2,FALSE)</f>
        <v>Романенко Николай</v>
      </c>
      <c r="D34" s="22" t="str">
        <f>VLOOKUP(B34,'пр.взв.'!B3:H157,3,FALSE)</f>
        <v>1998,1р</v>
      </c>
      <c r="E34" s="23" t="str">
        <f>VLOOKUP(B34,'пр.взв.'!B3:H64,4,FALSE)</f>
        <v>Уразово</v>
      </c>
      <c r="F34" s="24" t="str">
        <f>VLOOKUP(B34,'пр.взв.'!B3:H64,5,FALSE)</f>
        <v>ДЮСШ</v>
      </c>
      <c r="G34" s="25">
        <f>VLOOKUP(B34,'пр.взв.'!B3:H64,6,FALSE)</f>
        <v>0</v>
      </c>
      <c r="H34" s="26" t="str">
        <f>VLOOKUP(B34,'пр.взв.'!B3:H159,7,FALSE)</f>
        <v>Сопин О.В.</v>
      </c>
    </row>
    <row r="35" spans="1:8" ht="12.75">
      <c r="A35" s="28"/>
      <c r="B35" s="21"/>
      <c r="C35" s="14"/>
      <c r="D35" s="22"/>
      <c r="E35" s="23"/>
      <c r="F35" s="24"/>
      <c r="G35" s="25"/>
      <c r="H35" s="26"/>
    </row>
    <row r="36" spans="1:8" ht="12.75">
      <c r="A36" s="28">
        <v>15</v>
      </c>
      <c r="B36" s="21">
        <v>13</v>
      </c>
      <c r="C36" s="14" t="str">
        <f>VLOOKUP(B36,'пр.взв.'!B3:H66,2,FALSE)</f>
        <v>Гриценко Егор</v>
      </c>
      <c r="D36" s="22" t="str">
        <f>VLOOKUP(B36,'пр.взв.'!B3:H159,3,FALSE)</f>
        <v>1991,1р</v>
      </c>
      <c r="E36" s="23" t="str">
        <f>VLOOKUP(B36,'пр.взв.'!B3:H66,4,FALSE)</f>
        <v>Симферополь</v>
      </c>
      <c r="F36" s="24">
        <f>VLOOKUP(B36,'пр.взв.'!B3:H66,5,FALSE)</f>
        <v>0</v>
      </c>
      <c r="G36" s="25">
        <f>VLOOKUP(B36,'пр.взв.'!B3:H66,6,FALSE)</f>
        <v>0</v>
      </c>
      <c r="H36" s="26" t="str">
        <f>VLOOKUP(B36,'пр.взв.'!B3:H161,7,FALSE)</f>
        <v>Соменко Р.Г., Пеньковский З.Л.</v>
      </c>
    </row>
    <row r="37" spans="1:8" ht="12.75">
      <c r="A37" s="28"/>
      <c r="B37" s="21"/>
      <c r="C37" s="14"/>
      <c r="D37" s="22"/>
      <c r="E37" s="23"/>
      <c r="F37" s="24"/>
      <c r="G37" s="25"/>
      <c r="H37" s="26"/>
    </row>
    <row r="38" spans="1:8" ht="12.75">
      <c r="A38" s="29">
        <v>16</v>
      </c>
      <c r="B38" s="30">
        <v>16</v>
      </c>
      <c r="C38" s="31">
        <f>VLOOKUP(B38,'пр.взв.'!B3:H68,2,FALSE)</f>
        <v>0</v>
      </c>
      <c r="D38" s="32">
        <f>VLOOKUP(B38,'пр.взв.'!B3:H161,3,FALSE)</f>
        <v>0</v>
      </c>
      <c r="E38" s="33">
        <f>VLOOKUP(B38,'пр.взв.'!B3:H68,4,FALSE)</f>
        <v>0</v>
      </c>
      <c r="F38" s="34">
        <f>VLOOKUP(B38,'пр.взв.'!B3:H68,5,FALSE)</f>
        <v>0</v>
      </c>
      <c r="G38" s="35">
        <f>VLOOKUP(B38,'пр.взв.'!B3:H68,6,FALSE)</f>
        <v>0</v>
      </c>
      <c r="H38" s="36">
        <f>VLOOKUP(B38,'пр.взв.'!B3:H163,7,FALSE)</f>
        <v>0</v>
      </c>
    </row>
    <row r="39" spans="1:8" ht="12.75">
      <c r="A39" s="29"/>
      <c r="B39" s="30"/>
      <c r="C39" s="31"/>
      <c r="D39" s="32"/>
      <c r="E39" s="33"/>
      <c r="F39" s="34"/>
      <c r="G39" s="35"/>
      <c r="H39" s="36"/>
    </row>
    <row r="42" spans="1:7" ht="12.75">
      <c r="A42" s="37" t="s">
        <v>12</v>
      </c>
      <c r="B42" s="38"/>
      <c r="C42" s="39"/>
      <c r="D42" s="40"/>
      <c r="E42" s="40"/>
      <c r="F42" s="40"/>
      <c r="G42" s="41" t="s">
        <v>13</v>
      </c>
    </row>
    <row r="43" spans="1:7" ht="12.75">
      <c r="A43" s="38"/>
      <c r="B43" s="38"/>
      <c r="C43" s="39"/>
      <c r="D43" s="40"/>
      <c r="E43" s="40"/>
      <c r="F43" s="40"/>
      <c r="G43" s="42" t="s">
        <v>14</v>
      </c>
    </row>
    <row r="44" spans="1:7" ht="12.75">
      <c r="A44" s="37" t="s">
        <v>15</v>
      </c>
      <c r="B44" s="38"/>
      <c r="C44" s="39"/>
      <c r="D44" s="40"/>
      <c r="E44" s="40"/>
      <c r="F44" s="40"/>
      <c r="G44" s="41" t="s">
        <v>16</v>
      </c>
    </row>
    <row r="45" spans="1:8" ht="12.75">
      <c r="A45" s="38"/>
      <c r="B45" s="38"/>
      <c r="C45" s="38"/>
      <c r="D45" s="40"/>
      <c r="E45" s="40"/>
      <c r="F45" s="40"/>
      <c r="G45" s="42" t="s">
        <v>14</v>
      </c>
      <c r="H45" s="43"/>
    </row>
    <row r="46" spans="1:8" ht="12.75">
      <c r="A46" s="38"/>
      <c r="B46" s="38"/>
      <c r="C46" s="38"/>
      <c r="D46" s="40"/>
      <c r="E46" s="40"/>
      <c r="F46" s="40"/>
      <c r="G46" s="42"/>
      <c r="H46" s="43"/>
    </row>
    <row r="47" spans="4:7" ht="12.75">
      <c r="D47" s="44"/>
      <c r="E47" s="44"/>
      <c r="F47" s="44"/>
      <c r="G47" s="44"/>
    </row>
    <row r="48" spans="4:7" ht="12.75">
      <c r="D48" s="44"/>
      <c r="E48" s="44"/>
      <c r="F48" s="44"/>
      <c r="G48" s="44"/>
    </row>
    <row r="49" spans="4:7" ht="12.75">
      <c r="D49" s="44"/>
      <c r="E49" s="44"/>
      <c r="F49" s="44"/>
      <c r="G49" s="44"/>
    </row>
    <row r="50" spans="4:7" ht="12.75">
      <c r="D50" s="44"/>
      <c r="E50" s="44"/>
      <c r="F50" s="44"/>
      <c r="G50" s="44"/>
    </row>
    <row r="51" spans="4:7" ht="12.75">
      <c r="D51" s="44"/>
      <c r="E51" s="44"/>
      <c r="F51" s="44"/>
      <c r="G51" s="44"/>
    </row>
    <row r="52" spans="4:7" ht="12.75">
      <c r="D52" s="44"/>
      <c r="E52" s="44"/>
      <c r="F52" s="44"/>
      <c r="G52" s="44"/>
    </row>
    <row r="53" spans="4:7" ht="12.75">
      <c r="D53" s="44"/>
      <c r="E53" s="44"/>
      <c r="F53" s="44"/>
      <c r="G53" s="44"/>
    </row>
    <row r="54" spans="4:7" ht="12.75">
      <c r="D54" s="44"/>
      <c r="E54" s="44"/>
      <c r="F54" s="44"/>
      <c r="G54" s="44"/>
    </row>
    <row r="55" spans="4:7" ht="12.75">
      <c r="D55" s="44"/>
      <c r="E55" s="44"/>
      <c r="F55" s="44"/>
      <c r="G55" s="44"/>
    </row>
    <row r="56" spans="4:7" ht="12.75">
      <c r="D56" s="44"/>
      <c r="E56" s="44"/>
      <c r="F56" s="44"/>
      <c r="G56" s="44"/>
    </row>
  </sheetData>
  <sheetProtection selectLockedCells="1" selectUnlockedCells="1"/>
  <mergeCells count="140">
    <mergeCell ref="A1:H1"/>
    <mergeCell ref="A2:H2"/>
    <mergeCell ref="A3:H3"/>
    <mergeCell ref="A4:H4"/>
    <mergeCell ref="D5:F5"/>
    <mergeCell ref="A6:A7"/>
    <mergeCell ref="B6:B7"/>
    <mergeCell ref="C6:C7"/>
    <mergeCell ref="D6:D7"/>
    <mergeCell ref="E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C23" sqref="C23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0.7109375" style="0" customWidth="1"/>
    <col min="6" max="6" width="19.8515625" style="0" customWidth="1"/>
  </cols>
  <sheetData>
    <row r="1" spans="1:9" ht="32.2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4:5" ht="27" customHeight="1">
      <c r="D2" s="46" t="s">
        <v>18</v>
      </c>
      <c r="E2" s="47" t="str">
        <f>HYPERLINK('пр.взв.'!D4)</f>
        <v>в.к. 82 кг.</v>
      </c>
    </row>
    <row r="3" ht="21" customHeight="1">
      <c r="C3" s="48" t="s">
        <v>19</v>
      </c>
    </row>
    <row r="4" ht="19.5" customHeight="1">
      <c r="C4" s="49" t="s">
        <v>20</v>
      </c>
    </row>
    <row r="5" spans="1:9" ht="12.75" customHeight="1">
      <c r="A5" s="50" t="s">
        <v>21</v>
      </c>
      <c r="B5" s="50" t="s">
        <v>5</v>
      </c>
      <c r="C5" s="51" t="s">
        <v>6</v>
      </c>
      <c r="D5" s="50" t="s">
        <v>22</v>
      </c>
      <c r="E5" s="50" t="s">
        <v>23</v>
      </c>
      <c r="F5" s="50"/>
      <c r="G5" s="50" t="s">
        <v>24</v>
      </c>
      <c r="H5" s="50" t="s">
        <v>25</v>
      </c>
      <c r="I5" s="50" t="s">
        <v>26</v>
      </c>
    </row>
    <row r="6" spans="1:9" ht="12.75">
      <c r="A6" s="50"/>
      <c r="B6" s="50"/>
      <c r="C6" s="50"/>
      <c r="D6" s="50"/>
      <c r="E6" s="50"/>
      <c r="F6" s="50"/>
      <c r="G6" s="50"/>
      <c r="H6" s="50"/>
      <c r="I6" s="50"/>
    </row>
    <row r="7" spans="1:9" ht="12.75" customHeight="1">
      <c r="A7" s="52"/>
      <c r="B7" s="53">
        <v>11</v>
      </c>
      <c r="C7" s="54" t="s">
        <v>27</v>
      </c>
      <c r="D7" s="55" t="s">
        <v>28</v>
      </c>
      <c r="E7" s="56" t="s">
        <v>29</v>
      </c>
      <c r="F7" s="24" t="s">
        <v>30</v>
      </c>
      <c r="G7" s="57"/>
      <c r="H7" s="58"/>
      <c r="I7" s="59"/>
    </row>
    <row r="8" spans="1:9" ht="12.75">
      <c r="A8" s="52"/>
      <c r="B8" s="53"/>
      <c r="C8" s="54"/>
      <c r="D8" s="55"/>
      <c r="E8" s="56"/>
      <c r="F8" s="24"/>
      <c r="G8" s="57"/>
      <c r="H8" s="58"/>
      <c r="I8" s="59"/>
    </row>
    <row r="9" spans="1:9" ht="12.75">
      <c r="A9" s="60"/>
      <c r="B9" s="53">
        <v>2</v>
      </c>
      <c r="C9" s="61" t="str">
        <f>VLOOKUP(B9,'пр.взв.'!B7:D24,2,FALSE)</f>
        <v>Ермолаев Сергей</v>
      </c>
      <c r="D9" s="61" t="str">
        <f>VLOOKUP(B9,'пр.взв.'!B7:F24,3,FALSE)</f>
        <v>1989,кмс</v>
      </c>
      <c r="E9" s="23" t="str">
        <f>VLOOKUP(B9,'пр.взв.'!B9:F24,4,FALSE)</f>
        <v>Феодосия</v>
      </c>
      <c r="F9" s="62">
        <f>VLOOKUP(B9,'пр.взв.'!B7:G24,5,FALSE)</f>
        <v>0</v>
      </c>
      <c r="G9" s="57"/>
      <c r="H9" s="59"/>
      <c r="I9" s="59"/>
    </row>
    <row r="10" spans="1:9" ht="12.75">
      <c r="A10" s="60"/>
      <c r="B10" s="53"/>
      <c r="C10" s="61"/>
      <c r="D10" s="61"/>
      <c r="E10" s="23"/>
      <c r="F10" s="62"/>
      <c r="G10" s="57"/>
      <c r="H10" s="59"/>
      <c r="I10" s="59"/>
    </row>
    <row r="11" spans="1:2" ht="29.25" customHeight="1">
      <c r="A11" s="63" t="s">
        <v>31</v>
      </c>
      <c r="B11" s="63"/>
    </row>
    <row r="12" spans="2:9" ht="19.5" customHeight="1">
      <c r="B12" s="63" t="s">
        <v>32</v>
      </c>
      <c r="C12" s="64"/>
      <c r="D12" s="64"/>
      <c r="E12" s="64"/>
      <c r="F12" s="64"/>
      <c r="G12" s="64"/>
      <c r="H12" s="64"/>
      <c r="I12" s="64"/>
    </row>
    <row r="13" spans="2:9" ht="19.5" customHeight="1">
      <c r="B13" s="63" t="s">
        <v>33</v>
      </c>
      <c r="C13" s="64"/>
      <c r="D13" s="64"/>
      <c r="E13" s="64"/>
      <c r="F13" s="64"/>
      <c r="G13" s="64"/>
      <c r="H13" s="64"/>
      <c r="I13" s="64"/>
    </row>
    <row r="14" ht="19.5" customHeight="1"/>
    <row r="15" ht="19.5" customHeight="1">
      <c r="C15" s="65" t="s">
        <v>34</v>
      </c>
    </row>
    <row r="16" spans="3:5" ht="24.75" customHeight="1">
      <c r="C16" s="49" t="s">
        <v>35</v>
      </c>
      <c r="E16" s="47" t="str">
        <f>HYPERLINK('пр.взв.'!D4)</f>
        <v>в.к. 82 кг.</v>
      </c>
    </row>
    <row r="17" spans="1:9" ht="12.75" customHeight="1">
      <c r="A17" s="50" t="s">
        <v>21</v>
      </c>
      <c r="B17" s="50" t="s">
        <v>5</v>
      </c>
      <c r="C17" s="51" t="s">
        <v>6</v>
      </c>
      <c r="D17" s="50" t="s">
        <v>22</v>
      </c>
      <c r="E17" s="50" t="s">
        <v>23</v>
      </c>
      <c r="F17" s="50"/>
      <c r="G17" s="50" t="s">
        <v>24</v>
      </c>
      <c r="H17" s="50" t="s">
        <v>25</v>
      </c>
      <c r="I17" s="50" t="s">
        <v>26</v>
      </c>
    </row>
    <row r="18" spans="1:9" ht="12.7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2.75">
      <c r="A19" s="52"/>
      <c r="B19" s="53">
        <v>14</v>
      </c>
      <c r="C19" s="61" t="str">
        <f>VLOOKUP(B19,'пр.взв.'!B1:D34,2,FALSE)</f>
        <v>Сейдаметов Эскендер</v>
      </c>
      <c r="D19" s="61" t="str">
        <f>VLOOKUP(B19,'пр.взв.'!B1:F34,3,FALSE)</f>
        <v>1993,кмс</v>
      </c>
      <c r="E19" s="66" t="str">
        <f>VLOOKUP(B19,'пр.взв.'!B1:F34,4,FALSE)</f>
        <v>Феодосия</v>
      </c>
      <c r="F19" s="67">
        <f>VLOOKUP(B19,'пр.взв.'!B1:G34,5,FALSE)</f>
        <v>0</v>
      </c>
      <c r="G19" s="57"/>
      <c r="H19" s="58"/>
      <c r="I19" s="59"/>
    </row>
    <row r="20" spans="1:9" ht="12.75">
      <c r="A20" s="52"/>
      <c r="B20" s="53"/>
      <c r="C20" s="61"/>
      <c r="D20" s="61"/>
      <c r="E20" s="66"/>
      <c r="F20" s="67"/>
      <c r="G20" s="57"/>
      <c r="H20" s="58"/>
      <c r="I20" s="59"/>
    </row>
    <row r="21" spans="1:9" ht="12.75">
      <c r="A21" s="60"/>
      <c r="B21" s="53">
        <v>3</v>
      </c>
      <c r="C21" s="61" t="str">
        <f>VLOOKUP(B21,'пр.взв.'!B1:D36,2,FALSE)</f>
        <v>Гадыршин Булат</v>
      </c>
      <c r="D21" s="61" t="str">
        <f>VLOOKUP(B21,'пр.взв.'!B1:F36,3,FALSE)</f>
        <v>1992,мс</v>
      </c>
      <c r="E21" s="23" t="str">
        <f>VLOOKUP(B21,'пр.взв.'!B2:F36,4,FALSE)</f>
        <v>Казань</v>
      </c>
      <c r="F21" s="62" t="str">
        <f>VLOOKUP(B21,'пр.взв.'!B1:G36,5,FALSE)</f>
        <v>ДЮСШОР "Батыр"</v>
      </c>
      <c r="G21" s="57"/>
      <c r="H21" s="59"/>
      <c r="I21" s="59"/>
    </row>
    <row r="22" spans="1:9" ht="12.75">
      <c r="A22" s="60"/>
      <c r="B22" s="53"/>
      <c r="C22" s="61"/>
      <c r="D22" s="61"/>
      <c r="E22" s="23"/>
      <c r="F22" s="62"/>
      <c r="G22" s="57"/>
      <c r="H22" s="59"/>
      <c r="I22" s="59"/>
    </row>
    <row r="23" spans="1:2" ht="29.25" customHeight="1">
      <c r="A23" s="63" t="s">
        <v>31</v>
      </c>
      <c r="B23" s="63"/>
    </row>
    <row r="24" spans="2:9" ht="19.5" customHeight="1">
      <c r="B24" s="63" t="s">
        <v>32</v>
      </c>
      <c r="C24" s="64"/>
      <c r="D24" s="64"/>
      <c r="E24" s="64"/>
      <c r="F24" s="64"/>
      <c r="G24" s="64"/>
      <c r="H24" s="64"/>
      <c r="I24" s="64"/>
    </row>
    <row r="25" spans="2:9" ht="19.5" customHeight="1">
      <c r="B25" s="63" t="s">
        <v>33</v>
      </c>
      <c r="C25" s="64"/>
      <c r="D25" s="64"/>
      <c r="E25" s="64"/>
      <c r="F25" s="64"/>
      <c r="G25" s="64"/>
      <c r="H25" s="64"/>
      <c r="I25" s="64"/>
    </row>
    <row r="26" ht="19.5" customHeight="1"/>
    <row r="27" ht="19.5" customHeight="1"/>
    <row r="28" ht="19.5" customHeight="1"/>
    <row r="29" spans="3:5" ht="12.75">
      <c r="C29" s="68" t="s">
        <v>36</v>
      </c>
      <c r="E29" s="47" t="str">
        <f>HYPERLINK('пр.взв.'!D4)</f>
        <v>в.к. 82 кг.</v>
      </c>
    </row>
    <row r="30" spans="1:9" ht="12.75" customHeight="1">
      <c r="A30" s="50" t="s">
        <v>21</v>
      </c>
      <c r="B30" s="50" t="s">
        <v>5</v>
      </c>
      <c r="C30" s="51" t="s">
        <v>6</v>
      </c>
      <c r="D30" s="50" t="s">
        <v>22</v>
      </c>
      <c r="E30" s="50" t="s">
        <v>23</v>
      </c>
      <c r="F30" s="50"/>
      <c r="G30" s="50" t="s">
        <v>24</v>
      </c>
      <c r="H30" s="50" t="s">
        <v>25</v>
      </c>
      <c r="I30" s="50" t="s">
        <v>26</v>
      </c>
    </row>
    <row r="31" spans="1:9" ht="12.7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2.75">
      <c r="A32" s="52"/>
      <c r="B32" s="53">
        <v>9</v>
      </c>
      <c r="C32" s="61">
        <f>VLOOKUP(B32,'пр.взв.'!B3:D47,2,FALSE)</f>
        <v>0</v>
      </c>
      <c r="D32" s="61">
        <f>VLOOKUP(B32,'пр.взв.'!B3:F47,3,FALSE)</f>
        <v>0</v>
      </c>
      <c r="E32" s="66">
        <f>VLOOKUP(B32,'пр.взв.'!B3:F47,4,FALSE)</f>
        <v>0</v>
      </c>
      <c r="F32" s="67">
        <f>VLOOKUP(B32,'пр.взв.'!B3:G47,5,FALSE)</f>
        <v>0</v>
      </c>
      <c r="G32" s="57"/>
      <c r="H32" s="58"/>
      <c r="I32" s="59"/>
    </row>
    <row r="33" spans="1:9" ht="12.75">
      <c r="A33" s="52"/>
      <c r="B33" s="53"/>
      <c r="C33" s="61"/>
      <c r="D33" s="61"/>
      <c r="E33" s="66"/>
      <c r="F33" s="67"/>
      <c r="G33" s="57"/>
      <c r="H33" s="58"/>
      <c r="I33" s="59"/>
    </row>
    <row r="34" spans="1:9" ht="12.75">
      <c r="A34" s="60"/>
      <c r="B34" s="53">
        <v>4</v>
      </c>
      <c r="C34" s="61">
        <f>VLOOKUP(B34,'пр.взв.'!B3:D49,2,FALSE)</f>
        <v>0</v>
      </c>
      <c r="D34" s="61">
        <f>VLOOKUP(B34,'пр.взв.'!B3:F49,3,FALSE)</f>
        <v>0</v>
      </c>
      <c r="E34" s="23">
        <f>VLOOKUP(B34,'пр.взв.'!B3:F49,4,FALSE)</f>
        <v>0</v>
      </c>
      <c r="F34" s="62">
        <f>VLOOKUP(B34,'пр.взв.'!B3:G49,5,FALSE)</f>
        <v>0</v>
      </c>
      <c r="G34" s="57"/>
      <c r="H34" s="59"/>
      <c r="I34" s="59"/>
    </row>
    <row r="35" spans="1:9" ht="12.75">
      <c r="A35" s="60"/>
      <c r="B35" s="53"/>
      <c r="C35" s="61"/>
      <c r="D35" s="61"/>
      <c r="E35" s="23"/>
      <c r="F35" s="62"/>
      <c r="G35" s="57"/>
      <c r="H35" s="59"/>
      <c r="I35" s="59"/>
    </row>
    <row r="36" spans="1:2" ht="36" customHeight="1">
      <c r="A36" s="63" t="s">
        <v>31</v>
      </c>
      <c r="B36" s="63"/>
    </row>
    <row r="37" spans="2:9" ht="19.5" customHeight="1">
      <c r="B37" s="63" t="s">
        <v>32</v>
      </c>
      <c r="C37" s="64"/>
      <c r="D37" s="64"/>
      <c r="E37" s="64"/>
      <c r="F37" s="64"/>
      <c r="G37" s="64"/>
      <c r="H37" s="64"/>
      <c r="I37" s="64"/>
    </row>
    <row r="38" spans="2:9" ht="19.5" customHeight="1">
      <c r="B38" s="63" t="s">
        <v>33</v>
      </c>
      <c r="C38" s="64"/>
      <c r="D38" s="64"/>
      <c r="E38" s="64"/>
      <c r="F38" s="64"/>
      <c r="G38" s="64"/>
      <c r="H38" s="64"/>
      <c r="I38" s="64"/>
    </row>
    <row r="39" ht="19.5" customHeight="1"/>
    <row r="42" spans="1:7" ht="12.75">
      <c r="A42" s="69">
        <f>HYPERLINK('[1]реквизиты'!$A$20)</f>
      </c>
      <c r="B42" s="70"/>
      <c r="C42" s="70"/>
      <c r="D42" s="70"/>
      <c r="E42" s="44"/>
      <c r="F42" s="71">
        <f>HYPERLINK('[1]реквизиты'!$G$20)</f>
      </c>
      <c r="G42" s="72">
        <f>HYPERLINK('[1]реквизиты'!$G$21)</f>
      </c>
    </row>
    <row r="43" spans="1:7" ht="12.75">
      <c r="A43" s="70"/>
      <c r="B43" s="70"/>
      <c r="C43" s="70"/>
      <c r="D43" s="70"/>
      <c r="E43" s="44"/>
      <c r="F43" s="73"/>
      <c r="G43" s="44"/>
    </row>
    <row r="44" spans="1:7" ht="12.75">
      <c r="A44" s="74">
        <f>HYPERLINK('[1]реквизиты'!$A$22)</f>
      </c>
      <c r="C44" s="70"/>
      <c r="D44" s="70"/>
      <c r="E44" s="74"/>
      <c r="F44" s="71">
        <f>HYPERLINK('[1]реквизиты'!$G$22)</f>
      </c>
      <c r="G44" s="72">
        <f>HYPERLINK('[1]реквизиты'!$G$23)</f>
      </c>
    </row>
  </sheetData>
  <sheetProtection selectLockedCells="1" selectUnlockedCells="1"/>
  <mergeCells count="79">
    <mergeCell ref="A1:I1"/>
    <mergeCell ref="A5:A6"/>
    <mergeCell ref="B5:B6"/>
    <mergeCell ref="C5:C6"/>
    <mergeCell ref="D5:D6"/>
    <mergeCell ref="E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7:A18"/>
    <mergeCell ref="B17:B18"/>
    <mergeCell ref="C17:C18"/>
    <mergeCell ref="D17:D18"/>
    <mergeCell ref="E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30:A31"/>
    <mergeCell ref="B30:B31"/>
    <mergeCell ref="C30:C31"/>
    <mergeCell ref="D30:D31"/>
    <mergeCell ref="E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2.28125" style="0" customWidth="1"/>
    <col min="4" max="4" width="11.421875" style="0" customWidth="1"/>
    <col min="6" max="6" width="19.28125" style="0" customWidth="1"/>
    <col min="7" max="7" width="8.140625" style="0" customWidth="1"/>
    <col min="8" max="8" width="16.00390625" style="0" customWidth="1"/>
  </cols>
  <sheetData>
    <row r="1" spans="1:8" ht="29.25" customHeight="1">
      <c r="A1" s="2" t="s">
        <v>37</v>
      </c>
      <c r="B1" s="2"/>
      <c r="C1" s="2"/>
      <c r="D1" s="2"/>
      <c r="E1" s="2"/>
      <c r="F1" s="2"/>
      <c r="G1" s="2"/>
      <c r="H1" s="2"/>
    </row>
    <row r="2" spans="1:8" ht="55.5" customHeight="1">
      <c r="A2" s="75" t="s">
        <v>2</v>
      </c>
      <c r="B2" s="75"/>
      <c r="C2" s="75"/>
      <c r="D2" s="75"/>
      <c r="E2" s="75"/>
      <c r="F2" s="75"/>
      <c r="G2" s="75"/>
      <c r="H2" s="75"/>
    </row>
    <row r="3" spans="1:7" ht="12.75" customHeight="1">
      <c r="A3" s="4" t="s">
        <v>3</v>
      </c>
      <c r="B3" s="4"/>
      <c r="C3" s="4"/>
      <c r="D3" s="4"/>
      <c r="E3" s="4"/>
      <c r="F3" s="4"/>
      <c r="G3" s="4"/>
    </row>
    <row r="4" spans="4:5" ht="12.75" customHeight="1">
      <c r="D4" s="76" t="s">
        <v>38</v>
      </c>
      <c r="E4" s="76"/>
    </row>
    <row r="5" spans="1:8" ht="12.75" customHeight="1">
      <c r="A5" s="59" t="s">
        <v>39</v>
      </c>
      <c r="B5" s="77" t="s">
        <v>5</v>
      </c>
      <c r="C5" s="59" t="s">
        <v>6</v>
      </c>
      <c r="D5" s="59" t="s">
        <v>7</v>
      </c>
      <c r="E5" s="25" t="s">
        <v>8</v>
      </c>
      <c r="F5" s="25"/>
      <c r="G5" s="59" t="s">
        <v>9</v>
      </c>
      <c r="H5" s="59" t="s">
        <v>10</v>
      </c>
    </row>
    <row r="6" spans="1:8" ht="12.75">
      <c r="A6" s="59"/>
      <c r="B6" s="77"/>
      <c r="C6" s="59"/>
      <c r="D6" s="59"/>
      <c r="E6" s="25"/>
      <c r="F6" s="25"/>
      <c r="G6" s="59"/>
      <c r="H6" s="59"/>
    </row>
    <row r="7" spans="1:8" ht="12.75" customHeight="1">
      <c r="A7" s="59">
        <v>1</v>
      </c>
      <c r="B7" s="78">
        <v>1</v>
      </c>
      <c r="C7" s="54" t="s">
        <v>40</v>
      </c>
      <c r="D7" s="55" t="s">
        <v>41</v>
      </c>
      <c r="E7" s="56" t="s">
        <v>42</v>
      </c>
      <c r="F7" s="24" t="s">
        <v>43</v>
      </c>
      <c r="G7" s="58"/>
      <c r="H7" s="79" t="s">
        <v>44</v>
      </c>
    </row>
    <row r="8" spans="1:8" ht="12.75" customHeight="1">
      <c r="A8" s="59"/>
      <c r="B8" s="78"/>
      <c r="C8" s="54"/>
      <c r="D8" s="55"/>
      <c r="E8" s="56"/>
      <c r="F8" s="24"/>
      <c r="G8" s="58"/>
      <c r="H8" s="79"/>
    </row>
    <row r="9" spans="1:8" ht="12.75" customHeight="1">
      <c r="A9" s="59">
        <v>2</v>
      </c>
      <c r="B9" s="80">
        <v>2</v>
      </c>
      <c r="C9" s="54" t="s">
        <v>45</v>
      </c>
      <c r="D9" s="55" t="s">
        <v>28</v>
      </c>
      <c r="E9" s="56" t="s">
        <v>46</v>
      </c>
      <c r="F9" s="24"/>
      <c r="G9" s="58"/>
      <c r="H9" s="79" t="s">
        <v>47</v>
      </c>
    </row>
    <row r="10" spans="1:8" ht="15" customHeight="1">
      <c r="A10" s="59"/>
      <c r="B10" s="80"/>
      <c r="C10" s="54"/>
      <c r="D10" s="55"/>
      <c r="E10" s="56"/>
      <c r="F10" s="24"/>
      <c r="G10" s="58"/>
      <c r="H10" s="79"/>
    </row>
    <row r="11" spans="1:8" ht="12.75" customHeight="1">
      <c r="A11" s="59">
        <v>3</v>
      </c>
      <c r="B11" s="80">
        <v>3</v>
      </c>
      <c r="C11" s="54" t="s">
        <v>48</v>
      </c>
      <c r="D11" s="55" t="s">
        <v>49</v>
      </c>
      <c r="E11" s="56" t="s">
        <v>50</v>
      </c>
      <c r="F11" s="24" t="s">
        <v>51</v>
      </c>
      <c r="G11" s="58"/>
      <c r="H11" s="79" t="s">
        <v>52</v>
      </c>
    </row>
    <row r="12" spans="1:8" ht="15" customHeight="1">
      <c r="A12" s="59"/>
      <c r="B12" s="80"/>
      <c r="C12" s="54"/>
      <c r="D12" s="55"/>
      <c r="E12" s="56"/>
      <c r="F12" s="24"/>
      <c r="G12" s="58"/>
      <c r="H12" s="79"/>
    </row>
    <row r="13" spans="1:8" ht="15" customHeight="1">
      <c r="A13" s="59">
        <v>4</v>
      </c>
      <c r="B13" s="80">
        <v>4</v>
      </c>
      <c r="C13" s="54" t="s">
        <v>53</v>
      </c>
      <c r="D13" s="55" t="s">
        <v>54</v>
      </c>
      <c r="E13" s="56" t="s">
        <v>55</v>
      </c>
      <c r="F13" s="24" t="s">
        <v>56</v>
      </c>
      <c r="G13" s="58"/>
      <c r="H13" s="81" t="s">
        <v>57</v>
      </c>
    </row>
    <row r="14" spans="1:8" ht="15.75" customHeight="1">
      <c r="A14" s="59"/>
      <c r="B14" s="80"/>
      <c r="C14" s="54"/>
      <c r="D14" s="55"/>
      <c r="E14" s="56"/>
      <c r="F14" s="24"/>
      <c r="G14" s="58"/>
      <c r="H14" s="81"/>
    </row>
    <row r="15" spans="1:8" ht="12.75" customHeight="1">
      <c r="A15" s="59">
        <v>5</v>
      </c>
      <c r="B15" s="80">
        <v>5</v>
      </c>
      <c r="C15" s="54" t="s">
        <v>58</v>
      </c>
      <c r="D15" s="55" t="s">
        <v>28</v>
      </c>
      <c r="E15" s="56" t="s">
        <v>59</v>
      </c>
      <c r="F15" s="24" t="s">
        <v>60</v>
      </c>
      <c r="G15" s="58"/>
      <c r="H15" s="79" t="s">
        <v>61</v>
      </c>
    </row>
    <row r="16" spans="1:8" ht="15" customHeight="1">
      <c r="A16" s="59"/>
      <c r="B16" s="80"/>
      <c r="C16" s="54"/>
      <c r="D16" s="55"/>
      <c r="E16" s="56"/>
      <c r="F16" s="24"/>
      <c r="G16" s="58"/>
      <c r="H16" s="79"/>
    </row>
    <row r="17" spans="1:8" ht="12.75" customHeight="1">
      <c r="A17" s="59">
        <v>6</v>
      </c>
      <c r="B17" s="80">
        <v>6</v>
      </c>
      <c r="C17" s="54" t="s">
        <v>62</v>
      </c>
      <c r="D17" s="55" t="s">
        <v>63</v>
      </c>
      <c r="E17" s="56" t="s">
        <v>42</v>
      </c>
      <c r="F17" s="24" t="s">
        <v>30</v>
      </c>
      <c r="G17" s="58"/>
      <c r="H17" s="79" t="s">
        <v>64</v>
      </c>
    </row>
    <row r="18" spans="1:8" ht="15" customHeight="1">
      <c r="A18" s="59"/>
      <c r="B18" s="80"/>
      <c r="C18" s="54"/>
      <c r="D18" s="55"/>
      <c r="E18" s="56"/>
      <c r="F18" s="24"/>
      <c r="G18" s="58"/>
      <c r="H18" s="79"/>
    </row>
    <row r="19" spans="1:8" ht="12.75" customHeight="1">
      <c r="A19" s="59">
        <v>7</v>
      </c>
      <c r="B19" s="80">
        <v>12</v>
      </c>
      <c r="C19" s="54" t="s">
        <v>65</v>
      </c>
      <c r="D19" s="55" t="s">
        <v>66</v>
      </c>
      <c r="E19" s="56" t="s">
        <v>42</v>
      </c>
      <c r="F19" s="24" t="s">
        <v>67</v>
      </c>
      <c r="G19" s="58"/>
      <c r="H19" s="79" t="s">
        <v>64</v>
      </c>
    </row>
    <row r="20" spans="1:8" ht="15" customHeight="1">
      <c r="A20" s="59"/>
      <c r="B20" s="80"/>
      <c r="C20" s="54"/>
      <c r="D20" s="55"/>
      <c r="E20" s="56"/>
      <c r="F20" s="24"/>
      <c r="G20" s="58"/>
      <c r="H20" s="79"/>
    </row>
    <row r="21" spans="1:8" ht="12.75" customHeight="1">
      <c r="A21" s="59">
        <v>8</v>
      </c>
      <c r="B21" s="80">
        <v>8</v>
      </c>
      <c r="C21" s="54" t="s">
        <v>68</v>
      </c>
      <c r="D21" s="55" t="s">
        <v>69</v>
      </c>
      <c r="E21" s="56" t="s">
        <v>70</v>
      </c>
      <c r="F21" s="24" t="s">
        <v>56</v>
      </c>
      <c r="G21" s="58"/>
      <c r="H21" s="79" t="s">
        <v>71</v>
      </c>
    </row>
    <row r="22" spans="1:8" ht="15" customHeight="1">
      <c r="A22" s="59"/>
      <c r="B22" s="80"/>
      <c r="C22" s="54"/>
      <c r="D22" s="55"/>
      <c r="E22" s="56"/>
      <c r="F22" s="24"/>
      <c r="G22" s="58"/>
      <c r="H22" s="79"/>
    </row>
    <row r="23" spans="1:8" ht="12.75" customHeight="1">
      <c r="A23" s="59">
        <v>9</v>
      </c>
      <c r="B23" s="80">
        <v>9</v>
      </c>
      <c r="C23" s="54" t="s">
        <v>72</v>
      </c>
      <c r="D23" s="55" t="s">
        <v>49</v>
      </c>
      <c r="E23" s="56" t="s">
        <v>42</v>
      </c>
      <c r="F23" s="24" t="s">
        <v>73</v>
      </c>
      <c r="G23" s="58"/>
      <c r="H23" s="79" t="s">
        <v>74</v>
      </c>
    </row>
    <row r="24" spans="1:8" ht="15" customHeight="1">
      <c r="A24" s="59"/>
      <c r="B24" s="80"/>
      <c r="C24" s="54"/>
      <c r="D24" s="55"/>
      <c r="E24" s="56"/>
      <c r="F24" s="24"/>
      <c r="G24" s="58"/>
      <c r="H24" s="79"/>
    </row>
    <row r="25" spans="1:8" ht="12.75" customHeight="1">
      <c r="A25" s="59">
        <v>10</v>
      </c>
      <c r="B25" s="80">
        <v>10</v>
      </c>
      <c r="C25" s="54" t="s">
        <v>75</v>
      </c>
      <c r="D25" s="55" t="s">
        <v>76</v>
      </c>
      <c r="E25" s="56" t="s">
        <v>77</v>
      </c>
      <c r="F25" s="24" t="s">
        <v>30</v>
      </c>
      <c r="G25" s="58"/>
      <c r="H25" s="79" t="s">
        <v>78</v>
      </c>
    </row>
    <row r="26" spans="1:8" ht="15" customHeight="1">
      <c r="A26" s="59"/>
      <c r="B26" s="80"/>
      <c r="C26" s="54"/>
      <c r="D26" s="55"/>
      <c r="E26" s="56"/>
      <c r="F26" s="24"/>
      <c r="G26" s="58"/>
      <c r="H26" s="79"/>
    </row>
    <row r="27" spans="1:8" ht="12.75" customHeight="1">
      <c r="A27" s="59">
        <v>11</v>
      </c>
      <c r="B27" s="80">
        <v>11</v>
      </c>
      <c r="C27" s="54" t="s">
        <v>27</v>
      </c>
      <c r="D27" s="55" t="s">
        <v>28</v>
      </c>
      <c r="E27" s="56" t="s">
        <v>29</v>
      </c>
      <c r="F27" s="24" t="s">
        <v>30</v>
      </c>
      <c r="G27" s="58"/>
      <c r="H27" s="79" t="s">
        <v>79</v>
      </c>
    </row>
    <row r="28" spans="1:8" ht="15" customHeight="1">
      <c r="A28" s="59"/>
      <c r="B28" s="80"/>
      <c r="C28" s="54"/>
      <c r="D28" s="55"/>
      <c r="E28" s="56"/>
      <c r="F28" s="24"/>
      <c r="G28" s="58"/>
      <c r="H28" s="79"/>
    </row>
    <row r="29" spans="1:8" ht="12.75" customHeight="1">
      <c r="A29" s="59">
        <v>12</v>
      </c>
      <c r="B29" s="80">
        <v>7</v>
      </c>
      <c r="C29" s="54" t="s">
        <v>80</v>
      </c>
      <c r="D29" s="55" t="s">
        <v>81</v>
      </c>
      <c r="E29" s="56" t="s">
        <v>55</v>
      </c>
      <c r="F29" s="24" t="s">
        <v>56</v>
      </c>
      <c r="G29" s="58"/>
      <c r="H29" s="79" t="s">
        <v>57</v>
      </c>
    </row>
    <row r="30" spans="1:8" ht="15" customHeight="1">
      <c r="A30" s="59"/>
      <c r="B30" s="80"/>
      <c r="C30" s="54"/>
      <c r="D30" s="55"/>
      <c r="E30" s="56"/>
      <c r="F30" s="24"/>
      <c r="G30" s="58"/>
      <c r="H30" s="79"/>
    </row>
    <row r="31" spans="1:8" ht="15.75" customHeight="1">
      <c r="A31" s="59">
        <v>13</v>
      </c>
      <c r="B31" s="80">
        <v>13</v>
      </c>
      <c r="C31" s="54" t="s">
        <v>82</v>
      </c>
      <c r="D31" s="55" t="s">
        <v>76</v>
      </c>
      <c r="E31" s="56" t="s">
        <v>83</v>
      </c>
      <c r="F31" s="24"/>
      <c r="G31" s="58"/>
      <c r="H31" s="79" t="s">
        <v>84</v>
      </c>
    </row>
    <row r="32" spans="1:8" ht="15" customHeight="1">
      <c r="A32" s="59"/>
      <c r="B32" s="80"/>
      <c r="C32" s="54"/>
      <c r="D32" s="55"/>
      <c r="E32" s="56"/>
      <c r="F32" s="24"/>
      <c r="G32" s="58"/>
      <c r="H32" s="79"/>
    </row>
    <row r="33" spans="1:8" ht="12.75" customHeight="1">
      <c r="A33" s="59">
        <v>14</v>
      </c>
      <c r="B33" s="80">
        <v>14</v>
      </c>
      <c r="C33" s="54" t="s">
        <v>85</v>
      </c>
      <c r="D33" s="55" t="s">
        <v>86</v>
      </c>
      <c r="E33" s="56" t="s">
        <v>46</v>
      </c>
      <c r="F33" s="24"/>
      <c r="G33" s="58"/>
      <c r="H33" s="79" t="s">
        <v>87</v>
      </c>
    </row>
    <row r="34" spans="1:8" ht="15" customHeight="1">
      <c r="A34" s="59"/>
      <c r="B34" s="80"/>
      <c r="C34" s="54"/>
      <c r="D34" s="55"/>
      <c r="E34" s="56"/>
      <c r="F34" s="24"/>
      <c r="G34" s="58"/>
      <c r="H34" s="79"/>
    </row>
    <row r="35" spans="1:8" ht="12.75" customHeight="1">
      <c r="A35" s="59">
        <v>15</v>
      </c>
      <c r="B35" s="80">
        <v>15</v>
      </c>
      <c r="C35" s="54" t="s">
        <v>88</v>
      </c>
      <c r="D35" s="55" t="s">
        <v>89</v>
      </c>
      <c r="E35" s="56" t="s">
        <v>42</v>
      </c>
      <c r="F35" s="24" t="s">
        <v>67</v>
      </c>
      <c r="G35" s="58"/>
      <c r="H35" s="82" t="s">
        <v>90</v>
      </c>
    </row>
    <row r="36" spans="1:8" ht="15" customHeight="1">
      <c r="A36" s="59"/>
      <c r="B36" s="80"/>
      <c r="C36" s="54"/>
      <c r="D36" s="55"/>
      <c r="E36" s="56"/>
      <c r="F36" s="24"/>
      <c r="G36" s="58"/>
      <c r="H36" s="82"/>
    </row>
    <row r="37" spans="1:8" ht="12.75" customHeight="1">
      <c r="A37" s="59">
        <v>16</v>
      </c>
      <c r="B37" s="80">
        <v>16</v>
      </c>
      <c r="C37" s="54" t="s">
        <v>91</v>
      </c>
      <c r="D37" s="55" t="s">
        <v>92</v>
      </c>
      <c r="E37" s="56" t="s">
        <v>46</v>
      </c>
      <c r="F37" s="24"/>
      <c r="G37" s="58"/>
      <c r="H37" s="55" t="s">
        <v>47</v>
      </c>
    </row>
    <row r="38" spans="1:8" ht="15" customHeight="1">
      <c r="A38" s="59"/>
      <c r="B38" s="80"/>
      <c r="C38" s="54"/>
      <c r="D38" s="55"/>
      <c r="E38" s="56"/>
      <c r="F38" s="24"/>
      <c r="G38" s="58"/>
      <c r="H38" s="55"/>
    </row>
    <row r="39" ht="15.75" customHeight="1"/>
    <row r="41" spans="1:8" ht="12.75">
      <c r="A41" s="69">
        <f>HYPERLINK('[1]реквизиты'!$A$20)</f>
      </c>
      <c r="B41" s="70"/>
      <c r="C41" s="70"/>
      <c r="D41" s="70"/>
      <c r="E41" s="74"/>
      <c r="F41" s="72"/>
      <c r="H41" s="74"/>
    </row>
    <row r="42" spans="1:5" ht="12.75">
      <c r="A42" s="70"/>
      <c r="B42" s="70"/>
      <c r="C42" s="70"/>
      <c r="D42" s="70"/>
      <c r="E42" s="44"/>
    </row>
    <row r="43" spans="1:8" ht="12.75">
      <c r="A43" s="74">
        <f>HYPERLINK('[1]реквизиты'!$A$22)</f>
      </c>
      <c r="B43" s="70"/>
      <c r="C43" s="70"/>
      <c r="D43" s="70"/>
      <c r="E43" s="74"/>
      <c r="F43" s="72"/>
      <c r="H43" s="74"/>
    </row>
    <row r="44" spans="1:5" ht="12.75">
      <c r="A44" s="63"/>
      <c r="B44" s="63"/>
      <c r="C44" s="70"/>
      <c r="D44" s="70"/>
      <c r="E44" s="44"/>
    </row>
  </sheetData>
  <sheetProtection selectLockedCells="1" selectUnlockedCells="1"/>
  <mergeCells count="139">
    <mergeCell ref="A1:H1"/>
    <mergeCell ref="A2:H2"/>
    <mergeCell ref="A3:G3"/>
    <mergeCell ref="D4:E4"/>
    <mergeCell ref="A5:A6"/>
    <mergeCell ref="B5:B6"/>
    <mergeCell ref="C5:C6"/>
    <mergeCell ref="D5:D6"/>
    <mergeCell ref="E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1">
      <selection activeCell="F11" sqref="F1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574218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3" max="13" width="10.28125" style="0" customWidth="1"/>
    <col min="15" max="15" width="19.00390625" style="0" customWidth="1"/>
  </cols>
  <sheetData>
    <row r="1" spans="2:18" ht="15.75" customHeight="1">
      <c r="B1" s="83" t="s">
        <v>93</v>
      </c>
      <c r="C1" s="83"/>
      <c r="D1" s="83"/>
      <c r="E1" s="83"/>
      <c r="F1" s="83"/>
      <c r="G1" s="83"/>
      <c r="H1" s="83"/>
      <c r="I1" s="83"/>
      <c r="K1" s="83" t="s">
        <v>93</v>
      </c>
      <c r="L1" s="83"/>
      <c r="M1" s="83"/>
      <c r="N1" s="83"/>
      <c r="O1" s="83"/>
      <c r="P1" s="83"/>
      <c r="Q1" s="83"/>
      <c r="R1" s="83"/>
    </row>
    <row r="2" spans="2:18" ht="15.75" customHeight="1">
      <c r="B2" s="84" t="s">
        <v>38</v>
      </c>
      <c r="C2" s="84"/>
      <c r="D2" s="84"/>
      <c r="E2" s="84"/>
      <c r="F2" s="84"/>
      <c r="G2" s="84"/>
      <c r="H2" s="84"/>
      <c r="I2" s="84"/>
      <c r="K2" s="84" t="s">
        <v>38</v>
      </c>
      <c r="L2" s="84"/>
      <c r="M2" s="84"/>
      <c r="N2" s="84"/>
      <c r="O2" s="84"/>
      <c r="P2" s="84"/>
      <c r="Q2" s="84"/>
      <c r="R2" s="84"/>
    </row>
    <row r="4" spans="2:18" ht="12.75">
      <c r="B4" s="85" t="s">
        <v>94</v>
      </c>
      <c r="C4" s="86" t="s">
        <v>95</v>
      </c>
      <c r="D4" s="87" t="s">
        <v>96</v>
      </c>
      <c r="E4" s="86"/>
      <c r="F4" s="85"/>
      <c r="G4" s="86"/>
      <c r="H4" s="86"/>
      <c r="I4" s="86"/>
      <c r="J4" s="86"/>
      <c r="K4" s="85" t="s">
        <v>33</v>
      </c>
      <c r="L4" s="86" t="s">
        <v>95</v>
      </c>
      <c r="M4" s="87" t="s">
        <v>96</v>
      </c>
      <c r="N4" s="86"/>
      <c r="O4" s="85"/>
      <c r="P4" s="86"/>
      <c r="Q4" s="86"/>
      <c r="R4" s="86"/>
    </row>
    <row r="5" spans="1:18" ht="12.75" customHeight="1">
      <c r="A5" s="88" t="s">
        <v>97</v>
      </c>
      <c r="B5" s="89" t="s">
        <v>5</v>
      </c>
      <c r="C5" s="90" t="s">
        <v>6</v>
      </c>
      <c r="D5" s="90" t="s">
        <v>22</v>
      </c>
      <c r="E5" s="90" t="s">
        <v>23</v>
      </c>
      <c r="F5" s="90" t="s">
        <v>24</v>
      </c>
      <c r="G5" s="91" t="s">
        <v>98</v>
      </c>
      <c r="H5" s="90" t="s">
        <v>99</v>
      </c>
      <c r="I5" s="92" t="s">
        <v>26</v>
      </c>
      <c r="J5" s="88" t="s">
        <v>97</v>
      </c>
      <c r="K5" s="89" t="s">
        <v>5</v>
      </c>
      <c r="L5" s="90" t="s">
        <v>6</v>
      </c>
      <c r="M5" s="90" t="s">
        <v>22</v>
      </c>
      <c r="N5" s="90" t="s">
        <v>23</v>
      </c>
      <c r="O5" s="90" t="s">
        <v>24</v>
      </c>
      <c r="P5" s="91" t="s">
        <v>98</v>
      </c>
      <c r="Q5" s="90" t="s">
        <v>99</v>
      </c>
      <c r="R5" s="92" t="s">
        <v>26</v>
      </c>
    </row>
    <row r="6" spans="1:18" ht="13.5" customHeight="1">
      <c r="A6" s="88"/>
      <c r="B6" s="89" t="s">
        <v>100</v>
      </c>
      <c r="C6" s="90"/>
      <c r="D6" s="90"/>
      <c r="E6" s="90"/>
      <c r="F6" s="90"/>
      <c r="G6" s="91"/>
      <c r="H6" s="90"/>
      <c r="I6" s="92" t="s">
        <v>101</v>
      </c>
      <c r="J6" s="88"/>
      <c r="K6" s="89" t="s">
        <v>100</v>
      </c>
      <c r="L6" s="90"/>
      <c r="M6" s="90"/>
      <c r="N6" s="90"/>
      <c r="O6" s="90"/>
      <c r="P6" s="91"/>
      <c r="Q6" s="90"/>
      <c r="R6" s="92" t="s">
        <v>101</v>
      </c>
    </row>
    <row r="7" spans="1:18" ht="12.75" customHeight="1">
      <c r="A7" s="93">
        <v>1</v>
      </c>
      <c r="B7" s="94">
        <v>1</v>
      </c>
      <c r="C7" s="95" t="str">
        <f>VLOOKUP(B7,'пр.взв.'!B7:E70,2,FALSE)</f>
        <v>Сухойкин Олег</v>
      </c>
      <c r="D7" s="96" t="str">
        <f>VLOOKUP(B7,'пр.взв.'!B7:F106,3,FALSE)</f>
        <v>1988,кмс</v>
      </c>
      <c r="E7" s="96" t="str">
        <f>VLOOKUP(B7,'пр.взв.'!B7:G106,4,FALSE)</f>
        <v>Севастополь</v>
      </c>
      <c r="F7" s="97"/>
      <c r="G7" s="98"/>
      <c r="H7" s="99"/>
      <c r="I7" s="100"/>
      <c r="J7" s="93">
        <v>5</v>
      </c>
      <c r="K7" s="94">
        <v>2</v>
      </c>
      <c r="L7" s="101" t="str">
        <f>VLOOKUP(K7,'пр.взв.'!B7:E70,2,FALSE)</f>
        <v>Ермолаев Сергей</v>
      </c>
      <c r="M7" s="96" t="str">
        <f>VLOOKUP(K7,'пр.взв.'!B7:F106,3,FALSE)</f>
        <v>1989,кмс</v>
      </c>
      <c r="N7" s="96" t="str">
        <f>VLOOKUP(K7,'пр.взв.'!B7:G106,4,FALSE)</f>
        <v>Феодосия</v>
      </c>
      <c r="O7" s="97"/>
      <c r="P7" s="98"/>
      <c r="Q7" s="99"/>
      <c r="R7" s="100"/>
    </row>
    <row r="8" spans="1:18" ht="12.75" customHeight="1">
      <c r="A8" s="93"/>
      <c r="B8" s="94"/>
      <c r="C8" s="95"/>
      <c r="D8" s="96"/>
      <c r="E8" s="96"/>
      <c r="F8" s="96"/>
      <c r="G8" s="96"/>
      <c r="H8" s="99"/>
      <c r="I8" s="100"/>
      <c r="J8" s="93"/>
      <c r="K8" s="94"/>
      <c r="L8" s="101"/>
      <c r="M8" s="96"/>
      <c r="N8" s="96"/>
      <c r="O8" s="96"/>
      <c r="P8" s="96"/>
      <c r="Q8" s="99"/>
      <c r="R8" s="100"/>
    </row>
    <row r="9" spans="1:18" ht="12.75" customHeight="1">
      <c r="A9" s="93"/>
      <c r="B9" s="102">
        <v>9</v>
      </c>
      <c r="C9" s="103" t="str">
        <f>VLOOKUP(B9,'пр.взв.'!B7:E70,2,FALSE)</f>
        <v>Слепченко Евгений</v>
      </c>
      <c r="D9" s="104" t="str">
        <f>VLOOKUP(B9,'пр.взв.'!B7:F108,3,FALSE)</f>
        <v>1992,мс</v>
      </c>
      <c r="E9" s="104" t="str">
        <f>VLOOKUP(B9,'пр.взв.'!B7:G108,4,FALSE)</f>
        <v>Севастополь</v>
      </c>
      <c r="F9" s="105"/>
      <c r="G9" s="105"/>
      <c r="H9" s="106"/>
      <c r="I9" s="106"/>
      <c r="J9" s="93"/>
      <c r="K9" s="102">
        <v>10</v>
      </c>
      <c r="L9" s="107" t="str">
        <f>VLOOKUP(K9,'пр.взв.'!B7:E70,2,FALSE)</f>
        <v>Ялпачик Даниил</v>
      </c>
      <c r="M9" s="104" t="str">
        <f>VLOOKUP(K9,'пр.взв.'!B7:F108,3,FALSE)</f>
        <v>1991,1р</v>
      </c>
      <c r="N9" s="104" t="str">
        <f>VLOOKUP(K9,'пр.взв.'!B7:G108,4,FALSE)</f>
        <v>Ялта</v>
      </c>
      <c r="O9" s="105"/>
      <c r="P9" s="105"/>
      <c r="Q9" s="106"/>
      <c r="R9" s="106"/>
    </row>
    <row r="10" spans="1:18" ht="13.5" customHeight="1">
      <c r="A10" s="93"/>
      <c r="B10" s="102"/>
      <c r="C10" s="103"/>
      <c r="D10" s="104"/>
      <c r="E10" s="104"/>
      <c r="F10" s="105"/>
      <c r="G10" s="105"/>
      <c r="H10" s="106"/>
      <c r="I10" s="106"/>
      <c r="J10" s="93"/>
      <c r="K10" s="102"/>
      <c r="L10" s="107"/>
      <c r="M10" s="104"/>
      <c r="N10" s="104"/>
      <c r="O10" s="105"/>
      <c r="P10" s="105"/>
      <c r="Q10" s="106"/>
      <c r="R10" s="106"/>
    </row>
    <row r="11" spans="1:18" ht="12.75" customHeight="1">
      <c r="A11" s="93">
        <v>2</v>
      </c>
      <c r="B11" s="108">
        <v>5</v>
      </c>
      <c r="C11" s="109" t="str">
        <f>VLOOKUP(B11,'пр.взв.'!B7:E70,2,FALSE)</f>
        <v>Кяндарян Константин</v>
      </c>
      <c r="D11" s="110" t="str">
        <f>VLOOKUP(B11,'пр.взв.'!B7:F110,3,FALSE)</f>
        <v>1989,кмс</v>
      </c>
      <c r="E11" s="110" t="str">
        <f>VLOOKUP(B11,'пр.взв.'!B7:G110,4,FALSE)</f>
        <v>Ленинградская обл.</v>
      </c>
      <c r="F11" s="111"/>
      <c r="G11" s="112"/>
      <c r="H11" s="113"/>
      <c r="I11" s="110"/>
      <c r="J11" s="93">
        <v>6</v>
      </c>
      <c r="K11" s="114">
        <v>6</v>
      </c>
      <c r="L11" s="115" t="str">
        <f>VLOOKUP(K11,'пр.взв.'!B7:E70,2,FALSE)</f>
        <v>Тыщенко Никита</v>
      </c>
      <c r="M11" s="110" t="str">
        <f>VLOOKUP(K11,'пр.взв.'!B7:F110,3,FALSE)</f>
        <v>1990,мс</v>
      </c>
      <c r="N11" s="110" t="str">
        <f>VLOOKUP(K11,'пр.взв.'!B7:G110,4,FALSE)</f>
        <v>Севастополь</v>
      </c>
      <c r="O11" s="111"/>
      <c r="P11" s="112"/>
      <c r="Q11" s="113"/>
      <c r="R11" s="110"/>
    </row>
    <row r="12" spans="1:18" ht="12.75" customHeight="1">
      <c r="A12" s="93"/>
      <c r="B12" s="108"/>
      <c r="C12" s="109"/>
      <c r="D12" s="110"/>
      <c r="E12" s="110"/>
      <c r="F12" s="110"/>
      <c r="G12" s="110"/>
      <c r="H12" s="113"/>
      <c r="I12" s="110"/>
      <c r="J12" s="93"/>
      <c r="K12" s="114"/>
      <c r="L12" s="115"/>
      <c r="M12" s="110"/>
      <c r="N12" s="110"/>
      <c r="O12" s="110"/>
      <c r="P12" s="110"/>
      <c r="Q12" s="113"/>
      <c r="R12" s="110"/>
    </row>
    <row r="13" spans="1:18" ht="12.75" customHeight="1">
      <c r="A13" s="93"/>
      <c r="B13" s="102">
        <v>13</v>
      </c>
      <c r="C13" s="103" t="str">
        <f>VLOOKUP(B13,'пр.взв.'!B7:E70,2,FALSE)</f>
        <v>Гриценко Егор</v>
      </c>
      <c r="D13" s="104" t="str">
        <f>VLOOKUP(B13,'пр.взв.'!B7:F112,3,FALSE)</f>
        <v>1991,1р</v>
      </c>
      <c r="E13" s="104" t="str">
        <f>VLOOKUP(B13,'пр.взв.'!B7:G112,4,FALSE)</f>
        <v>Симферополь</v>
      </c>
      <c r="F13" s="105"/>
      <c r="G13" s="105"/>
      <c r="H13" s="106"/>
      <c r="I13" s="106"/>
      <c r="J13" s="93"/>
      <c r="K13" s="116">
        <v>14</v>
      </c>
      <c r="L13" s="107" t="str">
        <f>VLOOKUP(K13,'пр.взв.'!B7:E70,2,FALSE)</f>
        <v>Сейдаметов Эскендер</v>
      </c>
      <c r="M13" s="104" t="str">
        <f>VLOOKUP(K13,'пр.взв.'!B7:F112,3,FALSE)</f>
        <v>1993,кмс</v>
      </c>
      <c r="N13" s="104" t="str">
        <f>VLOOKUP(K13,'пр.взв.'!B7:G112,4,FALSE)</f>
        <v>Феодосия</v>
      </c>
      <c r="O13" s="105"/>
      <c r="P13" s="105"/>
      <c r="Q13" s="106"/>
      <c r="R13" s="106"/>
    </row>
    <row r="14" spans="1:18" ht="13.5" customHeight="1">
      <c r="A14" s="93"/>
      <c r="B14" s="102"/>
      <c r="C14" s="103"/>
      <c r="D14" s="104"/>
      <c r="E14" s="104"/>
      <c r="F14" s="105"/>
      <c r="G14" s="105"/>
      <c r="H14" s="106"/>
      <c r="I14" s="106"/>
      <c r="J14" s="93"/>
      <c r="K14" s="116"/>
      <c r="L14" s="107"/>
      <c r="M14" s="104"/>
      <c r="N14" s="104"/>
      <c r="O14" s="105"/>
      <c r="P14" s="105"/>
      <c r="Q14" s="106"/>
      <c r="R14" s="106"/>
    </row>
    <row r="15" spans="1:18" ht="12.75" customHeight="1">
      <c r="A15" s="93">
        <v>3</v>
      </c>
      <c r="B15" s="108">
        <v>3</v>
      </c>
      <c r="C15" s="95" t="str">
        <f>VLOOKUP(B15,'пр.взв.'!B7:E70,2,FALSE)</f>
        <v>Гадыршин Булат</v>
      </c>
      <c r="D15" s="96" t="str">
        <f>VLOOKUP(B15,'пр.взв.'!B7:F114,3,FALSE)</f>
        <v>1992,мс</v>
      </c>
      <c r="E15" s="96" t="str">
        <f>VLOOKUP(B15,'пр.взв.'!B7:G114,4,FALSE)</f>
        <v>Казань</v>
      </c>
      <c r="F15" s="97"/>
      <c r="G15" s="98"/>
      <c r="H15" s="99"/>
      <c r="I15" s="100"/>
      <c r="J15" s="93">
        <v>7</v>
      </c>
      <c r="K15" s="108">
        <v>4</v>
      </c>
      <c r="L15" s="101" t="str">
        <f>VLOOKUP(K15,'пр.взв.'!B7:E70,2,FALSE)</f>
        <v>Алейник Алексей</v>
      </c>
      <c r="M15" s="96" t="str">
        <f>VLOOKUP(K15,'пр.взв.'!B7:F114,3,FALSE)</f>
        <v>1991,кмс</v>
      </c>
      <c r="N15" s="96" t="str">
        <f>VLOOKUP(K15,'пр.взв.'!B7:G114,4,FALSE)</f>
        <v>Уразово</v>
      </c>
      <c r="O15" s="97"/>
      <c r="P15" s="98"/>
      <c r="Q15" s="99"/>
      <c r="R15" s="100"/>
    </row>
    <row r="16" spans="1:18" ht="12.75" customHeight="1">
      <c r="A16" s="93"/>
      <c r="B16" s="108"/>
      <c r="C16" s="95"/>
      <c r="D16" s="96"/>
      <c r="E16" s="96"/>
      <c r="F16" s="96"/>
      <c r="G16" s="96"/>
      <c r="H16" s="99"/>
      <c r="I16" s="100"/>
      <c r="J16" s="93"/>
      <c r="K16" s="108"/>
      <c r="L16" s="101"/>
      <c r="M16" s="96"/>
      <c r="N16" s="96"/>
      <c r="O16" s="96"/>
      <c r="P16" s="96"/>
      <c r="Q16" s="99"/>
      <c r="R16" s="100"/>
    </row>
    <row r="17" spans="1:18" ht="12.75" customHeight="1">
      <c r="A17" s="93"/>
      <c r="B17" s="102">
        <v>11</v>
      </c>
      <c r="C17" s="103" t="str">
        <f>VLOOKUP(B17,'пр.взв.'!B7:E70,2,FALSE)</f>
        <v>Урусов Мусса</v>
      </c>
      <c r="D17" s="104" t="str">
        <f>VLOOKUP(B17,'пр.взв.'!B7:F116,3,FALSE)</f>
        <v>1989,кмс</v>
      </c>
      <c r="E17" s="104" t="str">
        <f>VLOOKUP(B17,'пр.взв.'!B7:G116,4,FALSE)</f>
        <v>Карачаево-Черкессия</v>
      </c>
      <c r="F17" s="105"/>
      <c r="G17" s="105"/>
      <c r="H17" s="106"/>
      <c r="I17" s="106"/>
      <c r="J17" s="93"/>
      <c r="K17" s="102">
        <v>12</v>
      </c>
      <c r="L17" s="107" t="str">
        <f>VLOOKUP(K17,'пр.взв.'!B7:E70,2,FALSE)</f>
        <v>Костенко Игорь</v>
      </c>
      <c r="M17" s="104" t="str">
        <f>VLOOKUP(K17,'пр.взв.'!B7:F116,3,FALSE)</f>
        <v>1980,кмс</v>
      </c>
      <c r="N17" s="104" t="str">
        <f>VLOOKUP(K17,'пр.взв.'!B7:G116,4,FALSE)</f>
        <v>Севастополь</v>
      </c>
      <c r="O17" s="105"/>
      <c r="P17" s="105"/>
      <c r="Q17" s="106"/>
      <c r="R17" s="106"/>
    </row>
    <row r="18" spans="1:18" ht="13.5" customHeight="1">
      <c r="A18" s="93"/>
      <c r="B18" s="102"/>
      <c r="C18" s="103"/>
      <c r="D18" s="104"/>
      <c r="E18" s="104"/>
      <c r="F18" s="105"/>
      <c r="G18" s="105"/>
      <c r="H18" s="106"/>
      <c r="I18" s="106"/>
      <c r="J18" s="93"/>
      <c r="K18" s="102"/>
      <c r="L18" s="107"/>
      <c r="M18" s="104"/>
      <c r="N18" s="104"/>
      <c r="O18" s="105"/>
      <c r="P18" s="105"/>
      <c r="Q18" s="106"/>
      <c r="R18" s="106"/>
    </row>
    <row r="19" spans="1:18" ht="12.75" customHeight="1">
      <c r="A19" s="117">
        <v>4</v>
      </c>
      <c r="B19" s="108">
        <v>7</v>
      </c>
      <c r="C19" s="109" t="str">
        <f>VLOOKUP(B19,'пр.взв.'!B7:E70,2,FALSE)</f>
        <v>Романенко Николай</v>
      </c>
      <c r="D19" s="96" t="str">
        <f>VLOOKUP(B19,'пр.взв.'!B7:F118,3,FALSE)</f>
        <v>1998,1р</v>
      </c>
      <c r="E19" s="96" t="str">
        <f>VLOOKUP(B19,'пр.взв.'!B7:G118,4,FALSE)</f>
        <v>Уразово</v>
      </c>
      <c r="F19" s="118"/>
      <c r="G19" s="119"/>
      <c r="H19" s="58"/>
      <c r="I19" s="53"/>
      <c r="J19" s="117">
        <v>8</v>
      </c>
      <c r="K19" s="114">
        <v>8</v>
      </c>
      <c r="L19" s="115" t="str">
        <f>VLOOKUP(K19,'пр.взв.'!B7:E70,2,FALSE)</f>
        <v>Туриев Василий</v>
      </c>
      <c r="M19" s="96" t="str">
        <f>VLOOKUP(K19,'пр.взв.'!B7:F118,3,FALSE)</f>
        <v>1992,мсмк</v>
      </c>
      <c r="N19" s="96" t="str">
        <f>VLOOKUP(K19,'пр.взв.'!B7:G118,4,FALSE)</f>
        <v>Алушта</v>
      </c>
      <c r="O19" s="118"/>
      <c r="P19" s="119"/>
      <c r="Q19" s="58"/>
      <c r="R19" s="53"/>
    </row>
    <row r="20" spans="1:18" ht="12.75" customHeight="1">
      <c r="A20" s="117"/>
      <c r="B20" s="108"/>
      <c r="C20" s="109"/>
      <c r="D20" s="96"/>
      <c r="E20" s="96"/>
      <c r="F20" s="96"/>
      <c r="G20" s="96"/>
      <c r="H20" s="58"/>
      <c r="I20" s="53"/>
      <c r="J20" s="117"/>
      <c r="K20" s="114"/>
      <c r="L20" s="115"/>
      <c r="M20" s="96"/>
      <c r="N20" s="96"/>
      <c r="O20" s="96"/>
      <c r="P20" s="96"/>
      <c r="Q20" s="58"/>
      <c r="R20" s="53"/>
    </row>
    <row r="21" spans="1:18" ht="12.75" customHeight="1">
      <c r="A21" s="117"/>
      <c r="B21" s="94">
        <v>15</v>
      </c>
      <c r="C21" s="120" t="str">
        <f>VLOOKUP(B21,'пр.взв.'!B7:E70,2,FALSE)</f>
        <v>Мамулян Давид</v>
      </c>
      <c r="D21" s="53" t="str">
        <f>VLOOKUP(B21,'пр.взв.'!B7:F120,3,FALSE)</f>
        <v>1998,кмс</v>
      </c>
      <c r="E21" s="53" t="str">
        <f>VLOOKUP(B21,'пр.взв.'!B7:G120,4,FALSE)</f>
        <v>Севастополь</v>
      </c>
      <c r="F21" s="118"/>
      <c r="G21" s="118"/>
      <c r="H21" s="59"/>
      <c r="I21" s="59"/>
      <c r="J21" s="117"/>
      <c r="K21" s="94">
        <v>16</v>
      </c>
      <c r="L21" s="121" t="str">
        <f>VLOOKUP(K21,'пр.взв.'!B7:E70,2,FALSE)</f>
        <v>Сейдалиев Рустем</v>
      </c>
      <c r="M21" s="53" t="str">
        <f>VLOOKUP(K21,'пр.взв.'!B7:F120,3,FALSE)</f>
        <v>1988,мс</v>
      </c>
      <c r="N21" s="53" t="str">
        <f>VLOOKUP(K21,'пр.взв.'!B7:G120,4,FALSE)</f>
        <v>Феодосия</v>
      </c>
      <c r="O21" s="118"/>
      <c r="P21" s="118"/>
      <c r="Q21" s="59"/>
      <c r="R21" s="59"/>
    </row>
    <row r="22" spans="1:18" ht="12.75" customHeight="1">
      <c r="A22" s="117"/>
      <c r="B22" s="94"/>
      <c r="C22" s="120"/>
      <c r="D22" s="53"/>
      <c r="E22" s="53"/>
      <c r="F22" s="118"/>
      <c r="G22" s="118"/>
      <c r="H22" s="59"/>
      <c r="I22" s="59"/>
      <c r="J22" s="117"/>
      <c r="K22" s="94"/>
      <c r="L22" s="121"/>
      <c r="M22" s="53"/>
      <c r="N22" s="53"/>
      <c r="O22" s="118"/>
      <c r="P22" s="118"/>
      <c r="Q22" s="59"/>
      <c r="R22" s="59"/>
    </row>
    <row r="24" spans="2:18" ht="12.75">
      <c r="B24" s="85" t="s">
        <v>94</v>
      </c>
      <c r="C24" s="86" t="s">
        <v>95</v>
      </c>
      <c r="D24" s="87" t="s">
        <v>102</v>
      </c>
      <c r="E24" s="86"/>
      <c r="F24" s="85" t="str">
        <f>B2</f>
        <v>в.к. 82 кг.</v>
      </c>
      <c r="G24" s="86"/>
      <c r="H24" s="86"/>
      <c r="I24" s="86"/>
      <c r="J24" s="86"/>
      <c r="K24" s="85" t="s">
        <v>33</v>
      </c>
      <c r="L24" s="86" t="s">
        <v>95</v>
      </c>
      <c r="M24" s="87" t="s">
        <v>102</v>
      </c>
      <c r="N24" s="86"/>
      <c r="O24" s="85" t="str">
        <f>K2</f>
        <v>в.к. 82 кг.</v>
      </c>
      <c r="P24" s="86"/>
      <c r="Q24" s="86"/>
      <c r="R24" s="86"/>
    </row>
    <row r="25" spans="1:18" ht="12.75" customHeight="1">
      <c r="A25" s="88" t="s">
        <v>97</v>
      </c>
      <c r="B25" s="122" t="s">
        <v>5</v>
      </c>
      <c r="C25" s="90" t="s">
        <v>6</v>
      </c>
      <c r="D25" s="90" t="s">
        <v>22</v>
      </c>
      <c r="E25" s="90" t="s">
        <v>23</v>
      </c>
      <c r="F25" s="90" t="s">
        <v>24</v>
      </c>
      <c r="G25" s="91" t="s">
        <v>98</v>
      </c>
      <c r="H25" s="90" t="s">
        <v>99</v>
      </c>
      <c r="I25" s="92" t="s">
        <v>26</v>
      </c>
      <c r="J25" s="88" t="s">
        <v>97</v>
      </c>
      <c r="K25" s="122" t="s">
        <v>5</v>
      </c>
      <c r="L25" s="90" t="s">
        <v>6</v>
      </c>
      <c r="M25" s="90" t="s">
        <v>22</v>
      </c>
      <c r="N25" s="90" t="s">
        <v>23</v>
      </c>
      <c r="O25" s="90" t="s">
        <v>24</v>
      </c>
      <c r="P25" s="91" t="s">
        <v>98</v>
      </c>
      <c r="Q25" s="90" t="s">
        <v>99</v>
      </c>
      <c r="R25" s="92" t="s">
        <v>26</v>
      </c>
    </row>
    <row r="26" spans="1:18" ht="13.5" customHeight="1">
      <c r="A26" s="88"/>
      <c r="B26" s="122" t="s">
        <v>100</v>
      </c>
      <c r="C26" s="90"/>
      <c r="D26" s="90"/>
      <c r="E26" s="90"/>
      <c r="F26" s="90"/>
      <c r="G26" s="91"/>
      <c r="H26" s="90"/>
      <c r="I26" s="92" t="s">
        <v>101</v>
      </c>
      <c r="J26" s="88"/>
      <c r="K26" s="122" t="s">
        <v>100</v>
      </c>
      <c r="L26" s="90"/>
      <c r="M26" s="90"/>
      <c r="N26" s="90"/>
      <c r="O26" s="90"/>
      <c r="P26" s="91"/>
      <c r="Q26" s="90"/>
      <c r="R26" s="92" t="s">
        <v>101</v>
      </c>
    </row>
    <row r="27" spans="1:18" ht="12.75">
      <c r="A27" s="93">
        <v>1</v>
      </c>
      <c r="B27" s="123">
        <f>'пр.хода'!E8</f>
        <v>9</v>
      </c>
      <c r="C27" s="95" t="str">
        <f>VLOOKUP(B27,'пр.взв.'!B1:E82,2,FALSE)</f>
        <v>Слепченко Евгений</v>
      </c>
      <c r="D27" s="96" t="str">
        <f>VLOOKUP(B27,'пр.взв.'!B1:F126,3,FALSE)</f>
        <v>1992,мс</v>
      </c>
      <c r="E27" s="96" t="str">
        <f>VLOOKUP(B27,'пр.взв.'!B1:G126,4,FALSE)</f>
        <v>Севастополь</v>
      </c>
      <c r="F27" s="111"/>
      <c r="G27" s="112"/>
      <c r="H27" s="113"/>
      <c r="I27" s="124"/>
      <c r="J27" s="125">
        <v>5</v>
      </c>
      <c r="K27" s="123">
        <f>'пр.хода'!Q8</f>
        <v>2</v>
      </c>
      <c r="L27" s="101" t="str">
        <f>VLOOKUP(K27,'пр.взв.'!B1:E82,2,FALSE)</f>
        <v>Ермолаев Сергей</v>
      </c>
      <c r="M27" s="96" t="str">
        <f>VLOOKUP(K27,'пр.взв.'!B1:F126,3,FALSE)</f>
        <v>1989,кмс</v>
      </c>
      <c r="N27" s="96" t="str">
        <f>VLOOKUP(K27,'пр.взв.'!B1:G126,4,FALSE)</f>
        <v>Феодосия</v>
      </c>
      <c r="O27" s="111"/>
      <c r="P27" s="112"/>
      <c r="Q27" s="113"/>
      <c r="R27" s="124"/>
    </row>
    <row r="28" spans="1:18" ht="12.75">
      <c r="A28" s="93"/>
      <c r="B28" s="123"/>
      <c r="C28" s="95"/>
      <c r="D28" s="96"/>
      <c r="E28" s="96"/>
      <c r="F28" s="96"/>
      <c r="G28" s="96"/>
      <c r="H28" s="113"/>
      <c r="I28" s="124"/>
      <c r="J28" s="125"/>
      <c r="K28" s="123"/>
      <c r="L28" s="101"/>
      <c r="M28" s="96"/>
      <c r="N28" s="96"/>
      <c r="O28" s="96"/>
      <c r="P28" s="96"/>
      <c r="Q28" s="113"/>
      <c r="R28" s="124"/>
    </row>
    <row r="29" spans="1:18" ht="12.75">
      <c r="A29" s="93"/>
      <c r="B29" s="126">
        <f>'пр.хода'!E12</f>
        <v>5</v>
      </c>
      <c r="C29" s="103" t="str">
        <f>VLOOKUP(B29,'пр.взв.'!B1:E82,2,FALSE)</f>
        <v>Кяндарян Константин</v>
      </c>
      <c r="D29" s="104" t="str">
        <f>VLOOKUP(B29,'пр.взв.'!B1:F128,3,FALSE)</f>
        <v>1989,кмс</v>
      </c>
      <c r="E29" s="104" t="str">
        <f>VLOOKUP(B29,'пр.взв.'!B1:G128,4,FALSE)</f>
        <v>Ленинградская обл.</v>
      </c>
      <c r="F29" s="105"/>
      <c r="G29" s="105"/>
      <c r="H29" s="106"/>
      <c r="I29" s="106"/>
      <c r="J29" s="125"/>
      <c r="K29" s="126">
        <f>'пр.хода'!Q12</f>
        <v>14</v>
      </c>
      <c r="L29" s="107" t="str">
        <f>VLOOKUP(K29,'пр.взв.'!B1:E82,2,FALSE)</f>
        <v>Сейдаметов Эскендер</v>
      </c>
      <c r="M29" s="104" t="str">
        <f>VLOOKUP(K29,'пр.взв.'!B1:F128,3,FALSE)</f>
        <v>1993,кмс</v>
      </c>
      <c r="N29" s="104" t="str">
        <f>VLOOKUP(K29,'пр.взв.'!B1:G128,4,FALSE)</f>
        <v>Феодосия</v>
      </c>
      <c r="O29" s="105"/>
      <c r="P29" s="105"/>
      <c r="Q29" s="106"/>
      <c r="R29" s="106"/>
    </row>
    <row r="30" spans="1:18" ht="12.75">
      <c r="A30" s="93"/>
      <c r="B30" s="126"/>
      <c r="C30" s="103"/>
      <c r="D30" s="104"/>
      <c r="E30" s="104"/>
      <c r="F30" s="105"/>
      <c r="G30" s="105"/>
      <c r="H30" s="106"/>
      <c r="I30" s="106"/>
      <c r="J30" s="125"/>
      <c r="K30" s="126"/>
      <c r="L30" s="107"/>
      <c r="M30" s="104"/>
      <c r="N30" s="104"/>
      <c r="O30" s="105"/>
      <c r="P30" s="105"/>
      <c r="Q30" s="106"/>
      <c r="R30" s="106"/>
    </row>
    <row r="31" spans="1:18" ht="12.75">
      <c r="A31" s="117">
        <v>2</v>
      </c>
      <c r="B31" s="123">
        <f>'пр.хода'!E16</f>
        <v>3</v>
      </c>
      <c r="C31" s="109">
        <f>VLOOKUP(B31,'пр.взв.'!B1:E82,2,FALSE)</f>
        <v>0</v>
      </c>
      <c r="D31" s="96">
        <f>VLOOKUP(B31,'пр.взв.'!B1:F130,3,FALSE)</f>
        <v>0</v>
      </c>
      <c r="E31" s="96">
        <f>VLOOKUP(B31,'пр.взв.'!B1:G130,4,FALSE)</f>
        <v>0</v>
      </c>
      <c r="F31" s="111"/>
      <c r="G31" s="112"/>
      <c r="H31" s="113"/>
      <c r="I31" s="110"/>
      <c r="J31" s="127">
        <v>6</v>
      </c>
      <c r="K31" s="123">
        <f>'пр.хода'!Q16</f>
        <v>4</v>
      </c>
      <c r="L31" s="115">
        <f>VLOOKUP(K31,'пр.взв.'!B1:E82,2,FALSE)</f>
        <v>0</v>
      </c>
      <c r="M31" s="96">
        <f>VLOOKUP(K31,'пр.взв.'!B1:F130,3,FALSE)</f>
        <v>0</v>
      </c>
      <c r="N31" s="96">
        <f>VLOOKUP(K31,'пр.взв.'!B1:G130,4,FALSE)</f>
        <v>0</v>
      </c>
      <c r="O31" s="111"/>
      <c r="P31" s="112"/>
      <c r="Q31" s="113"/>
      <c r="R31" s="110"/>
    </row>
    <row r="32" spans="1:18" ht="12.75">
      <c r="A32" s="117"/>
      <c r="B32" s="123"/>
      <c r="C32" s="109"/>
      <c r="D32" s="96"/>
      <c r="E32" s="96"/>
      <c r="F32" s="96"/>
      <c r="G32" s="96"/>
      <c r="H32" s="113"/>
      <c r="I32" s="110"/>
      <c r="J32" s="127"/>
      <c r="K32" s="123"/>
      <c r="L32" s="115"/>
      <c r="M32" s="96"/>
      <c r="N32" s="96"/>
      <c r="O32" s="96"/>
      <c r="P32" s="96"/>
      <c r="Q32" s="113"/>
      <c r="R32" s="110"/>
    </row>
    <row r="33" spans="1:18" ht="12.75">
      <c r="A33" s="117"/>
      <c r="B33" s="128">
        <f>'пр.хода'!E20</f>
        <v>15</v>
      </c>
      <c r="C33" s="120">
        <f>VLOOKUP(B33,'пр.взв.'!B1:E82,2,FALSE)</f>
        <v>0</v>
      </c>
      <c r="D33" s="53">
        <f>VLOOKUP(B33,'пр.взв.'!B1:F132,3,FALSE)</f>
        <v>0</v>
      </c>
      <c r="E33" s="53">
        <f>VLOOKUP(B33,'пр.взв.'!B1:G132,4,FALSE)</f>
        <v>0</v>
      </c>
      <c r="F33" s="118"/>
      <c r="G33" s="118"/>
      <c r="H33" s="59"/>
      <c r="I33" s="59"/>
      <c r="J33" s="127"/>
      <c r="K33" s="128">
        <f>'пр.хода'!Q20</f>
        <v>8</v>
      </c>
      <c r="L33" s="121">
        <f>VLOOKUP(K33,'пр.взв.'!B1:E82,2,FALSE)</f>
        <v>0</v>
      </c>
      <c r="M33" s="53">
        <f>VLOOKUP(K33,'пр.взв.'!B1:F132,3,FALSE)</f>
        <v>0</v>
      </c>
      <c r="N33" s="53">
        <f>VLOOKUP(K33,'пр.взв.'!B1:G132,4,FALSE)</f>
        <v>0</v>
      </c>
      <c r="O33" s="118"/>
      <c r="P33" s="118"/>
      <c r="Q33" s="59"/>
      <c r="R33" s="59"/>
    </row>
    <row r="34" spans="1:18" ht="12.75">
      <c r="A34" s="117"/>
      <c r="B34" s="128"/>
      <c r="C34" s="120"/>
      <c r="D34" s="53"/>
      <c r="E34" s="53"/>
      <c r="F34" s="118"/>
      <c r="G34" s="118"/>
      <c r="H34" s="59"/>
      <c r="I34" s="59"/>
      <c r="J34" s="127"/>
      <c r="K34" s="128"/>
      <c r="L34" s="121"/>
      <c r="M34" s="53"/>
      <c r="N34" s="53"/>
      <c r="O34" s="118"/>
      <c r="P34" s="118"/>
      <c r="Q34" s="59"/>
      <c r="R34" s="59"/>
    </row>
    <row r="36" spans="2:18" ht="12.75">
      <c r="B36" s="85" t="s">
        <v>94</v>
      </c>
      <c r="C36" s="129" t="s">
        <v>103</v>
      </c>
      <c r="D36" s="129"/>
      <c r="E36" s="129"/>
      <c r="F36" s="130" t="str">
        <f>'пр.взв.'!D4</f>
        <v>в.к. 82 кг.</v>
      </c>
      <c r="G36" s="129"/>
      <c r="H36" s="129"/>
      <c r="I36" s="129"/>
      <c r="J36" s="131"/>
      <c r="K36" s="85" t="s">
        <v>33</v>
      </c>
      <c r="L36" s="129" t="s">
        <v>103</v>
      </c>
      <c r="M36" s="129"/>
      <c r="N36" s="129"/>
      <c r="O36" s="85" t="str">
        <f>'пр.взв.'!D4</f>
        <v>в.к. 82 кг.</v>
      </c>
      <c r="P36" s="129"/>
      <c r="Q36" s="129"/>
      <c r="R36" s="129"/>
    </row>
    <row r="37" spans="1:18" ht="12.75" customHeight="1">
      <c r="A37" s="88" t="s">
        <v>97</v>
      </c>
      <c r="B37" s="122" t="s">
        <v>5</v>
      </c>
      <c r="C37" s="90" t="s">
        <v>6</v>
      </c>
      <c r="D37" s="90" t="s">
        <v>22</v>
      </c>
      <c r="E37" s="90" t="s">
        <v>23</v>
      </c>
      <c r="F37" s="90" t="s">
        <v>24</v>
      </c>
      <c r="G37" s="91" t="s">
        <v>98</v>
      </c>
      <c r="H37" s="90" t="s">
        <v>99</v>
      </c>
      <c r="I37" s="92" t="s">
        <v>26</v>
      </c>
      <c r="J37" s="88" t="s">
        <v>97</v>
      </c>
      <c r="K37" s="122" t="s">
        <v>5</v>
      </c>
      <c r="L37" s="90" t="s">
        <v>6</v>
      </c>
      <c r="M37" s="90" t="s">
        <v>22</v>
      </c>
      <c r="N37" s="90" t="s">
        <v>23</v>
      </c>
      <c r="O37" s="90" t="s">
        <v>24</v>
      </c>
      <c r="P37" s="91" t="s">
        <v>98</v>
      </c>
      <c r="Q37" s="90" t="s">
        <v>99</v>
      </c>
      <c r="R37" s="92" t="s">
        <v>26</v>
      </c>
    </row>
    <row r="38" spans="1:18" ht="13.5" customHeight="1">
      <c r="A38" s="88"/>
      <c r="B38" s="122" t="s">
        <v>100</v>
      </c>
      <c r="C38" s="90"/>
      <c r="D38" s="90"/>
      <c r="E38" s="90"/>
      <c r="F38" s="90"/>
      <c r="G38" s="91"/>
      <c r="H38" s="90"/>
      <c r="I38" s="92" t="s">
        <v>101</v>
      </c>
      <c r="J38" s="88"/>
      <c r="K38" s="122" t="s">
        <v>100</v>
      </c>
      <c r="L38" s="90"/>
      <c r="M38" s="90"/>
      <c r="N38" s="90"/>
      <c r="O38" s="90"/>
      <c r="P38" s="91"/>
      <c r="Q38" s="90"/>
      <c r="R38" s="92" t="s">
        <v>101</v>
      </c>
    </row>
    <row r="39" spans="1:18" ht="12.75">
      <c r="A39" s="127">
        <v>1</v>
      </c>
      <c r="B39" s="132">
        <f>'пр.хода'!G10</f>
        <v>9</v>
      </c>
      <c r="C39" s="109">
        <f>VLOOKUP(B39,'пр.взв.'!B2:E90,2,FALSE)</f>
        <v>0</v>
      </c>
      <c r="D39" s="96">
        <f>VLOOKUP(B39,'пр.взв.'!B2:F138,3,FALSE)</f>
        <v>0</v>
      </c>
      <c r="E39" s="96">
        <f>VLOOKUP(B39,'пр.взв.'!B2:G138,4,FALSE)</f>
        <v>0</v>
      </c>
      <c r="F39" s="97"/>
      <c r="G39" s="98"/>
      <c r="H39" s="99"/>
      <c r="I39" s="100"/>
      <c r="J39" s="127">
        <v>2</v>
      </c>
      <c r="K39" s="132">
        <f>'пр.хода'!O10</f>
        <v>2</v>
      </c>
      <c r="L39" s="115">
        <f>VLOOKUP(K39,'пр.взв.'!B2:E90,2,FALSE)</f>
        <v>0</v>
      </c>
      <c r="M39" s="96">
        <f>VLOOKUP(K39,'пр.взв.'!B2:F138,3,FALSE)</f>
        <v>0</v>
      </c>
      <c r="N39" s="96">
        <f>VLOOKUP(K39,'пр.взв.'!B2:G138,4,FALSE)</f>
        <v>0</v>
      </c>
      <c r="O39" s="97"/>
      <c r="P39" s="98"/>
      <c r="Q39" s="99"/>
      <c r="R39" s="100"/>
    </row>
    <row r="40" spans="1:18" ht="12.75">
      <c r="A40" s="127"/>
      <c r="B40" s="132"/>
      <c r="C40" s="109"/>
      <c r="D40" s="96"/>
      <c r="E40" s="96"/>
      <c r="F40" s="96"/>
      <c r="G40" s="96"/>
      <c r="H40" s="99"/>
      <c r="I40" s="100"/>
      <c r="J40" s="127"/>
      <c r="K40" s="132"/>
      <c r="L40" s="115"/>
      <c r="M40" s="96"/>
      <c r="N40" s="96"/>
      <c r="O40" s="96"/>
      <c r="P40" s="96"/>
      <c r="Q40" s="99"/>
      <c r="R40" s="100"/>
    </row>
    <row r="41" spans="1:18" ht="12.75">
      <c r="A41" s="127"/>
      <c r="B41" s="133">
        <f>'пр.хода'!G18</f>
        <v>3</v>
      </c>
      <c r="C41" s="120">
        <f>VLOOKUP(B41,'пр.взв.'!B2:E90,2,FALSE)</f>
        <v>0</v>
      </c>
      <c r="D41" s="53">
        <f>VLOOKUP(B41,'пр.взв.'!B2:F140,3,FALSE)</f>
        <v>0</v>
      </c>
      <c r="E41" s="53">
        <f>VLOOKUP(B41,'пр.взв.'!B2:G140,4,FALSE)</f>
        <v>0</v>
      </c>
      <c r="F41" s="118"/>
      <c r="G41" s="118"/>
      <c r="H41" s="59"/>
      <c r="I41" s="59"/>
      <c r="J41" s="127"/>
      <c r="K41" s="133">
        <f>'пр.хода'!O18</f>
        <v>4</v>
      </c>
      <c r="L41" s="121">
        <f>VLOOKUP(K41,'пр.взв.'!B2:E90,2,FALSE)</f>
        <v>0</v>
      </c>
      <c r="M41" s="53">
        <f>VLOOKUP(K41,'пр.взв.'!B2:F140,3,FALSE)</f>
        <v>0</v>
      </c>
      <c r="N41" s="53">
        <f>VLOOKUP(K41,'пр.взв.'!B2:G140,4,FALSE)</f>
        <v>0</v>
      </c>
      <c r="O41" s="118"/>
      <c r="P41" s="118"/>
      <c r="Q41" s="59"/>
      <c r="R41" s="59"/>
    </row>
    <row r="42" spans="1:18" ht="12.75">
      <c r="A42" s="127"/>
      <c r="B42" s="133"/>
      <c r="C42" s="120"/>
      <c r="D42" s="53"/>
      <c r="E42" s="53"/>
      <c r="F42" s="118"/>
      <c r="G42" s="118"/>
      <c r="H42" s="59"/>
      <c r="I42" s="59"/>
      <c r="J42" s="127"/>
      <c r="K42" s="133"/>
      <c r="L42" s="121"/>
      <c r="M42" s="53"/>
      <c r="N42" s="53"/>
      <c r="O42" s="118"/>
      <c r="P42" s="118"/>
      <c r="Q42" s="59"/>
      <c r="R42" s="59"/>
    </row>
    <row r="44" spans="1:18" ht="12.75">
      <c r="A44" s="134" t="s">
        <v>104</v>
      </c>
      <c r="B44" s="134"/>
      <c r="C44" s="134"/>
      <c r="D44" s="134"/>
      <c r="E44" s="134"/>
      <c r="F44" s="134"/>
      <c r="G44" s="134"/>
      <c r="H44" s="134"/>
      <c r="I44" s="134"/>
      <c r="J44" s="134" t="s">
        <v>105</v>
      </c>
      <c r="K44" s="134"/>
      <c r="L44" s="134"/>
      <c r="M44" s="134"/>
      <c r="N44" s="134"/>
      <c r="O44" s="134"/>
      <c r="P44" s="134"/>
      <c r="Q44" s="134"/>
      <c r="R44" s="134"/>
    </row>
    <row r="45" spans="2:18" ht="12.75">
      <c r="B45" s="85" t="s">
        <v>94</v>
      </c>
      <c r="C45" s="135"/>
      <c r="D45" s="135"/>
      <c r="E45" s="135"/>
      <c r="F45" s="136" t="str">
        <f>F36</f>
        <v>в.к. 82 кг.</v>
      </c>
      <c r="G45" s="135"/>
      <c r="H45" s="135"/>
      <c r="I45" s="135"/>
      <c r="J45" s="137"/>
      <c r="K45" s="138" t="s">
        <v>33</v>
      </c>
      <c r="L45" s="135"/>
      <c r="M45" s="135"/>
      <c r="N45" s="135"/>
      <c r="O45" s="136" t="str">
        <f>O36</f>
        <v>в.к. 82 кг.</v>
      </c>
      <c r="P45" s="131"/>
      <c r="Q45" s="131"/>
      <c r="R45" s="131"/>
    </row>
    <row r="46" spans="1:18" ht="12.75" customHeight="1">
      <c r="A46" s="88" t="s">
        <v>97</v>
      </c>
      <c r="B46" s="122" t="s">
        <v>5</v>
      </c>
      <c r="C46" s="90" t="s">
        <v>6</v>
      </c>
      <c r="D46" s="90" t="s">
        <v>22</v>
      </c>
      <c r="E46" s="90" t="s">
        <v>23</v>
      </c>
      <c r="F46" s="90" t="s">
        <v>24</v>
      </c>
      <c r="G46" s="91" t="s">
        <v>98</v>
      </c>
      <c r="H46" s="90" t="s">
        <v>99</v>
      </c>
      <c r="I46" s="92" t="s">
        <v>26</v>
      </c>
      <c r="J46" s="88" t="s">
        <v>97</v>
      </c>
      <c r="K46" s="122" t="s">
        <v>5</v>
      </c>
      <c r="L46" s="90" t="s">
        <v>6</v>
      </c>
      <c r="M46" s="90" t="s">
        <v>22</v>
      </c>
      <c r="N46" s="90" t="s">
        <v>23</v>
      </c>
      <c r="O46" s="90" t="s">
        <v>24</v>
      </c>
      <c r="P46" s="91" t="s">
        <v>98</v>
      </c>
      <c r="Q46" s="90" t="s">
        <v>99</v>
      </c>
      <c r="R46" s="92" t="s">
        <v>26</v>
      </c>
    </row>
    <row r="47" spans="1:18" ht="13.5" customHeight="1">
      <c r="A47" s="88"/>
      <c r="B47" s="122" t="s">
        <v>100</v>
      </c>
      <c r="C47" s="90"/>
      <c r="D47" s="90"/>
      <c r="E47" s="90"/>
      <c r="F47" s="90"/>
      <c r="G47" s="91"/>
      <c r="H47" s="90"/>
      <c r="I47" s="92" t="s">
        <v>101</v>
      </c>
      <c r="J47" s="88"/>
      <c r="K47" s="122" t="s">
        <v>100</v>
      </c>
      <c r="L47" s="90"/>
      <c r="M47" s="90"/>
      <c r="N47" s="90"/>
      <c r="O47" s="90"/>
      <c r="P47" s="91"/>
      <c r="Q47" s="90"/>
      <c r="R47" s="92" t="s">
        <v>101</v>
      </c>
    </row>
    <row r="48" spans="1:18" ht="12.75">
      <c r="A48" s="127">
        <v>1</v>
      </c>
      <c r="B48" s="114">
        <f>'пр.хода'!A25</f>
        <v>1</v>
      </c>
      <c r="C48" s="95">
        <f>VLOOKUP(B48,'пр.взв.'!B4:E103,2,FALSE)</f>
        <v>0</v>
      </c>
      <c r="D48" s="96">
        <f>VLOOKUP(B48,'пр.взв.'!B4:F147,3,FALSE)</f>
        <v>0</v>
      </c>
      <c r="E48" s="96">
        <f>VLOOKUP(B48,'пр.взв.'!B4:G147,4,FALSE)</f>
        <v>0</v>
      </c>
      <c r="F48" s="111"/>
      <c r="G48" s="112"/>
      <c r="H48" s="113"/>
      <c r="I48" s="124"/>
      <c r="J48" s="125">
        <v>3</v>
      </c>
      <c r="K48" s="108">
        <f>'пр.хода'!I25</f>
        <v>10</v>
      </c>
      <c r="L48" s="101">
        <f>VLOOKUP(K48,'пр.взв.'!B4:E103,2,FALSE)</f>
        <v>0</v>
      </c>
      <c r="M48" s="96">
        <f>VLOOKUP(K48,'пр.взв.'!B4:F147,3,FALSE)</f>
        <v>0</v>
      </c>
      <c r="N48" s="96">
        <f>VLOOKUP(K48,'пр.взв.'!B4:G147,4,FALSE)</f>
        <v>0</v>
      </c>
      <c r="O48" s="97"/>
      <c r="P48" s="98"/>
      <c r="Q48" s="99"/>
      <c r="R48" s="100"/>
    </row>
    <row r="49" spans="1:18" ht="12.75">
      <c r="A49" s="127"/>
      <c r="B49" s="114"/>
      <c r="C49" s="95"/>
      <c r="D49" s="96"/>
      <c r="E49" s="96"/>
      <c r="F49" s="96"/>
      <c r="G49" s="96"/>
      <c r="H49" s="113"/>
      <c r="I49" s="124"/>
      <c r="J49" s="125"/>
      <c r="K49" s="108"/>
      <c r="L49" s="101"/>
      <c r="M49" s="96"/>
      <c r="N49" s="96"/>
      <c r="O49" s="96"/>
      <c r="P49" s="96"/>
      <c r="Q49" s="99"/>
      <c r="R49" s="100"/>
    </row>
    <row r="50" spans="1:18" ht="12.75">
      <c r="A50" s="127"/>
      <c r="B50" s="139">
        <f>'пр.хода'!A27</f>
        <v>5</v>
      </c>
      <c r="C50" s="103">
        <f>VLOOKUP(B50,'пр.взв.'!B4:E103,2,FALSE)</f>
        <v>0</v>
      </c>
      <c r="D50" s="104">
        <f>VLOOKUP(B50,'пр.взв.'!B4:F149,3,FALSE)</f>
        <v>0</v>
      </c>
      <c r="E50" s="104">
        <f>VLOOKUP(B50,'пр.взв.'!B4:G149,4,FALSE)</f>
        <v>0</v>
      </c>
      <c r="F50" s="105"/>
      <c r="G50" s="105"/>
      <c r="H50" s="106"/>
      <c r="I50" s="106"/>
      <c r="J50" s="125"/>
      <c r="K50" s="139">
        <f>'пр.хода'!I27</f>
        <v>14</v>
      </c>
      <c r="L50" s="107">
        <f>VLOOKUP(K50,'пр.взв.'!B4:E103,2,FALSE)</f>
        <v>0</v>
      </c>
      <c r="M50" s="104">
        <f>VLOOKUP(K50,'пр.взв.'!B4:F149,3,FALSE)</f>
        <v>0</v>
      </c>
      <c r="N50" s="104">
        <f>VLOOKUP(K50,'пр.взв.'!B4:G149,4,FALSE)</f>
        <v>0</v>
      </c>
      <c r="O50" s="105"/>
      <c r="P50" s="105"/>
      <c r="Q50" s="106"/>
      <c r="R50" s="106"/>
    </row>
    <row r="51" spans="1:18" ht="12.75">
      <c r="A51" s="127"/>
      <c r="B51" s="139"/>
      <c r="C51" s="103"/>
      <c r="D51" s="104"/>
      <c r="E51" s="104"/>
      <c r="F51" s="105"/>
      <c r="G51" s="105"/>
      <c r="H51" s="106"/>
      <c r="I51" s="106"/>
      <c r="J51" s="125"/>
      <c r="K51" s="139"/>
      <c r="L51" s="107"/>
      <c r="M51" s="104"/>
      <c r="N51" s="104"/>
      <c r="O51" s="105"/>
      <c r="P51" s="105"/>
      <c r="Q51" s="106"/>
      <c r="R51" s="106"/>
    </row>
    <row r="52" spans="1:18" ht="12.75">
      <c r="A52" s="127">
        <v>2</v>
      </c>
      <c r="B52" s="114">
        <v>11</v>
      </c>
      <c r="C52" s="109">
        <f>VLOOKUP(B52,'пр.взв.'!B4:E103,2,FALSE)</f>
        <v>0</v>
      </c>
      <c r="D52" s="96">
        <f>VLOOKUP(B52,'пр.взв.'!B4:F151,3,FALSE)</f>
        <v>0</v>
      </c>
      <c r="E52" s="96">
        <f>VLOOKUP(B52,'пр.взв.'!B4:G151,4,FALSE)</f>
        <v>0</v>
      </c>
      <c r="F52" s="97"/>
      <c r="G52" s="98"/>
      <c r="H52" s="99"/>
      <c r="I52" s="100"/>
      <c r="J52" s="140">
        <v>4</v>
      </c>
      <c r="K52" s="114">
        <f>'пр.хода'!I31</f>
        <v>12</v>
      </c>
      <c r="L52" s="115">
        <f>VLOOKUP(K52,'пр.взв.'!B4:E103,2,FALSE)</f>
        <v>0</v>
      </c>
      <c r="M52" s="96">
        <f>VLOOKUP(K52,'пр.взв.'!B4:F151,3,FALSE)</f>
        <v>0</v>
      </c>
      <c r="N52" s="96">
        <f>VLOOKUP(K52,'пр.взв.'!B4:G151,4,FALSE)</f>
        <v>0</v>
      </c>
      <c r="O52" s="97"/>
      <c r="P52" s="98"/>
      <c r="Q52" s="99"/>
      <c r="R52" s="100"/>
    </row>
    <row r="53" spans="1:18" ht="12.75">
      <c r="A53" s="127"/>
      <c r="B53" s="114"/>
      <c r="C53" s="109"/>
      <c r="D53" s="96"/>
      <c r="E53" s="96"/>
      <c r="F53" s="96"/>
      <c r="G53" s="96"/>
      <c r="H53" s="99"/>
      <c r="I53" s="100"/>
      <c r="J53" s="140"/>
      <c r="K53" s="114"/>
      <c r="L53" s="115"/>
      <c r="M53" s="96"/>
      <c r="N53" s="96"/>
      <c r="O53" s="96"/>
      <c r="P53" s="96"/>
      <c r="Q53" s="99"/>
      <c r="R53" s="100"/>
    </row>
    <row r="54" spans="1:18" ht="12.75">
      <c r="A54" s="127"/>
      <c r="B54" s="141">
        <f>'пр.хода'!A33</f>
        <v>15</v>
      </c>
      <c r="C54" s="120">
        <f>VLOOKUP(B54,'пр.взв.'!B4:E103,2,FALSE)</f>
        <v>0</v>
      </c>
      <c r="D54" s="53">
        <f>VLOOKUP(B54,'пр.взв.'!B4:F153,3,FALSE)</f>
        <v>0</v>
      </c>
      <c r="E54" s="53">
        <f>VLOOKUP(B54,'пр.взв.'!B4:G153,4,FALSE)</f>
        <v>0</v>
      </c>
      <c r="F54" s="118"/>
      <c r="G54" s="118"/>
      <c r="H54" s="59"/>
      <c r="I54" s="59"/>
      <c r="J54" s="140"/>
      <c r="K54" s="141">
        <f>'пр.хода'!I33</f>
        <v>8</v>
      </c>
      <c r="L54" s="121">
        <f>VLOOKUP(K54,'пр.взв.'!B4:E103,2,FALSE)</f>
        <v>0</v>
      </c>
      <c r="M54" s="53">
        <f>VLOOKUP(K54,'пр.взв.'!B4:F153,3,FALSE)</f>
        <v>0</v>
      </c>
      <c r="N54" s="53">
        <f>VLOOKUP(K54,'пр.взв.'!B4:G153,4,FALSE)</f>
        <v>0</v>
      </c>
      <c r="O54" s="118"/>
      <c r="P54" s="118"/>
      <c r="Q54" s="59"/>
      <c r="R54" s="59"/>
    </row>
    <row r="55" spans="1:18" ht="12.75">
      <c r="A55" s="127"/>
      <c r="B55" s="141"/>
      <c r="C55" s="120"/>
      <c r="D55" s="53"/>
      <c r="E55" s="53"/>
      <c r="F55" s="118"/>
      <c r="G55" s="118"/>
      <c r="H55" s="59"/>
      <c r="I55" s="59"/>
      <c r="J55" s="140"/>
      <c r="K55" s="141"/>
      <c r="L55" s="121"/>
      <c r="M55" s="53"/>
      <c r="N55" s="53"/>
      <c r="O55" s="118"/>
      <c r="P55" s="118"/>
      <c r="Q55" s="59"/>
      <c r="R55" s="59"/>
    </row>
    <row r="57" spans="1:18" ht="12.75" customHeight="1">
      <c r="A57" s="88" t="s">
        <v>97</v>
      </c>
      <c r="B57" s="122" t="s">
        <v>5</v>
      </c>
      <c r="C57" s="90" t="s">
        <v>6</v>
      </c>
      <c r="D57" s="90" t="s">
        <v>22</v>
      </c>
      <c r="E57" s="90" t="s">
        <v>23</v>
      </c>
      <c r="F57" s="90" t="s">
        <v>24</v>
      </c>
      <c r="G57" s="91" t="s">
        <v>98</v>
      </c>
      <c r="H57" s="90" t="s">
        <v>99</v>
      </c>
      <c r="I57" s="92" t="s">
        <v>26</v>
      </c>
      <c r="J57" s="88" t="s">
        <v>97</v>
      </c>
      <c r="K57" s="142" t="s">
        <v>5</v>
      </c>
      <c r="L57" s="90" t="s">
        <v>6</v>
      </c>
      <c r="M57" s="90" t="s">
        <v>22</v>
      </c>
      <c r="N57" s="90" t="s">
        <v>23</v>
      </c>
      <c r="O57" s="90" t="s">
        <v>24</v>
      </c>
      <c r="P57" s="91" t="s">
        <v>98</v>
      </c>
      <c r="Q57" s="90" t="s">
        <v>99</v>
      </c>
      <c r="R57" s="92" t="s">
        <v>26</v>
      </c>
    </row>
    <row r="58" spans="1:18" ht="12.75">
      <c r="A58" s="88"/>
      <c r="B58" s="122" t="s">
        <v>100</v>
      </c>
      <c r="C58" s="90"/>
      <c r="D58" s="90"/>
      <c r="E58" s="90"/>
      <c r="F58" s="90"/>
      <c r="G58" s="91"/>
      <c r="H58" s="90"/>
      <c r="I58" s="92" t="s">
        <v>101</v>
      </c>
      <c r="J58" s="88"/>
      <c r="K58" s="142" t="s">
        <v>100</v>
      </c>
      <c r="L58" s="90"/>
      <c r="M58" s="90"/>
      <c r="N58" s="90"/>
      <c r="O58" s="90"/>
      <c r="P58" s="91"/>
      <c r="Q58" s="90"/>
      <c r="R58" s="92" t="s">
        <v>101</v>
      </c>
    </row>
    <row r="59" spans="1:18" ht="12.75">
      <c r="A59" s="127">
        <v>1</v>
      </c>
      <c r="B59" s="132">
        <f>'пр.хода'!C26</f>
        <v>0</v>
      </c>
      <c r="C59" s="95">
        <f>VLOOKUP(B59,'пр.взв.'!B1:E114,2,FALSE)</f>
        <v>0</v>
      </c>
      <c r="D59" s="96">
        <f>VLOOKUP(B59,'пр.взв.'!B1:F158,3,FALSE)</f>
        <v>0</v>
      </c>
      <c r="E59" s="96" t="e">
        <f>VLOOKUP(B59,'пр.взв.'!B15:G158,4,FALSE)</f>
        <v>#N/A</v>
      </c>
      <c r="F59" s="111"/>
      <c r="G59" s="112"/>
      <c r="H59" s="113"/>
      <c r="I59" s="124"/>
      <c r="J59" s="125">
        <v>3</v>
      </c>
      <c r="K59" s="123">
        <f>'пр.хода'!M26</f>
        <v>0</v>
      </c>
      <c r="L59" s="101">
        <f>VLOOKUP(K59,'пр.взв.'!B1:E114,2,FALSE)</f>
        <v>0</v>
      </c>
      <c r="M59" s="96">
        <f>VLOOKUP(K59,'пр.взв.'!B1:F158,3,FALSE)</f>
        <v>0</v>
      </c>
      <c r="N59" s="96">
        <f>VLOOKUP(K59,'пр.взв.'!B1:G158,4,FALSE)</f>
        <v>0</v>
      </c>
      <c r="O59" s="97"/>
      <c r="P59" s="98"/>
      <c r="Q59" s="99"/>
      <c r="R59" s="100"/>
    </row>
    <row r="60" spans="1:18" ht="12.75">
      <c r="A60" s="127"/>
      <c r="B60" s="132"/>
      <c r="C60" s="95"/>
      <c r="D60" s="96"/>
      <c r="E60" s="96"/>
      <c r="F60" s="96"/>
      <c r="G60" s="96"/>
      <c r="H60" s="113"/>
      <c r="I60" s="124"/>
      <c r="J60" s="125"/>
      <c r="K60" s="123"/>
      <c r="L60" s="101"/>
      <c r="M60" s="96"/>
      <c r="N60" s="96"/>
      <c r="O60" s="96"/>
      <c r="P60" s="96"/>
      <c r="Q60" s="99"/>
      <c r="R60" s="100"/>
    </row>
    <row r="61" spans="1:18" ht="12.75">
      <c r="A61" s="127"/>
      <c r="B61" s="143">
        <f>'пр.хода'!C32</f>
        <v>0</v>
      </c>
      <c r="C61" s="103">
        <f>VLOOKUP(B61,'пр.взв.'!B1:E114,2,FALSE)</f>
        <v>0</v>
      </c>
      <c r="D61" s="104">
        <f>VLOOKUP(B61,'пр.взв.'!B15:F160,3,FALSE)</f>
        <v>0</v>
      </c>
      <c r="E61" s="104">
        <f>VLOOKUP(B61,'пр.взв.'!B1:G160,4,FALSE)</f>
        <v>0</v>
      </c>
      <c r="F61" s="105"/>
      <c r="G61" s="105"/>
      <c r="H61" s="106"/>
      <c r="I61" s="106"/>
      <c r="J61" s="125"/>
      <c r="K61" s="143">
        <f>'пр.хода'!M32</f>
        <v>0</v>
      </c>
      <c r="L61" s="107">
        <f>VLOOKUP(K61,'пр.взв.'!B1:E114,2,FALSE)</f>
        <v>0</v>
      </c>
      <c r="M61" s="104">
        <f>VLOOKUP(K61,'пр.взв.'!B1:F160,3,FALSE)</f>
        <v>0</v>
      </c>
      <c r="N61" s="104">
        <f>VLOOKUP(K61,'пр.взв.'!B1:G160,4,FALSE)</f>
        <v>0</v>
      </c>
      <c r="O61" s="105"/>
      <c r="P61" s="105"/>
      <c r="Q61" s="106"/>
      <c r="R61" s="106"/>
    </row>
    <row r="62" spans="1:18" ht="12.75">
      <c r="A62" s="127"/>
      <c r="B62" s="143"/>
      <c r="C62" s="103"/>
      <c r="D62" s="104"/>
      <c r="E62" s="104"/>
      <c r="F62" s="105"/>
      <c r="G62" s="105"/>
      <c r="H62" s="106"/>
      <c r="I62" s="106"/>
      <c r="J62" s="125"/>
      <c r="K62" s="143"/>
      <c r="L62" s="107"/>
      <c r="M62" s="104"/>
      <c r="N62" s="104"/>
      <c r="O62" s="105"/>
      <c r="P62" s="105"/>
      <c r="Q62" s="106"/>
      <c r="R62" s="106"/>
    </row>
    <row r="63" ht="18.75" customHeight="1"/>
  </sheetData>
  <sheetProtection selectLockedCells="1" selectUnlockedCells="1"/>
  <mergeCells count="436">
    <mergeCell ref="B1:I1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4:I44"/>
    <mergeCell ref="J44:R44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K50:K51"/>
    <mergeCell ref="L50:L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K54:K55"/>
    <mergeCell ref="L54:L55"/>
    <mergeCell ref="M54:M55"/>
    <mergeCell ref="N54:N55"/>
    <mergeCell ref="O54:O55"/>
    <mergeCell ref="P54:P55"/>
    <mergeCell ref="Q54:Q55"/>
    <mergeCell ref="R54:R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9"/>
  <sheetViews>
    <sheetView workbookViewId="0" topLeftCell="A1">
      <selection activeCell="N21" sqref="N2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144"/>
      <c r="M1" s="144"/>
      <c r="N1" s="144"/>
      <c r="O1" s="144"/>
      <c r="P1" s="144"/>
    </row>
    <row r="2" spans="1:19" ht="12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145"/>
      <c r="M2" s="145"/>
      <c r="N2" s="145"/>
      <c r="O2" s="145"/>
      <c r="P2" s="145"/>
      <c r="S2" s="145"/>
    </row>
    <row r="3" spans="1:12" ht="12.75">
      <c r="A3" s="146"/>
      <c r="B3" s="146"/>
      <c r="C3" s="146"/>
      <c r="D3" s="146"/>
      <c r="E3" s="146"/>
      <c r="F3" s="71" t="str">
        <f>HYPERLINK('пр.взв.'!D4)</f>
        <v>в.к. 82 кг.</v>
      </c>
      <c r="G3" s="146"/>
      <c r="H3" s="146"/>
      <c r="I3" s="146"/>
      <c r="J3" s="146"/>
      <c r="K3" s="146"/>
      <c r="L3" s="146"/>
    </row>
    <row r="4" spans="1:3" ht="16.5" customHeight="1">
      <c r="A4" s="147" t="s">
        <v>32</v>
      </c>
      <c r="B4" s="147"/>
      <c r="C4" s="43"/>
    </row>
    <row r="5" spans="1:13" ht="12.75" customHeight="1">
      <c r="A5" s="148">
        <v>1</v>
      </c>
      <c r="B5" s="149" t="str">
        <f>VLOOKUP(A5,'пр.взв.'!B5:C36,2,FALSE)</f>
        <v>Сухойкин Олег</v>
      </c>
      <c r="C5" s="149" t="str">
        <f>VLOOKUP(A5,'пр.взв.'!B5:F36,3,FALSE)</f>
        <v>1988,кмс</v>
      </c>
      <c r="D5" s="149" t="str">
        <f>VLOOKUP(A5,'пр.взв.'!B5:E36,4,FALSE)</f>
        <v>Севастополь</v>
      </c>
      <c r="E5" s="150"/>
      <c r="F5" s="151"/>
      <c r="G5" s="151"/>
      <c r="H5" s="151"/>
      <c r="I5" s="151"/>
      <c r="J5" s="151"/>
      <c r="K5" s="151"/>
      <c r="L5" s="151"/>
      <c r="M5" s="152"/>
    </row>
    <row r="6" spans="1:13" ht="12.75" customHeight="1">
      <c r="A6" s="148"/>
      <c r="B6" s="149"/>
      <c r="C6" s="149"/>
      <c r="D6" s="149"/>
      <c r="E6" s="153"/>
      <c r="F6" s="152"/>
      <c r="G6" s="152"/>
      <c r="H6" s="151"/>
      <c r="I6" s="151"/>
      <c r="J6" s="151"/>
      <c r="K6" s="151"/>
      <c r="L6" s="151"/>
      <c r="M6" s="152"/>
    </row>
    <row r="7" spans="1:13" ht="12.75" customHeight="1">
      <c r="A7" s="154">
        <v>9</v>
      </c>
      <c r="B7" s="155" t="str">
        <f>VLOOKUP(A7,'пр.взв.'!B7:C38,2,FALSE)</f>
        <v>Слепченко Евгений</v>
      </c>
      <c r="C7" s="155" t="str">
        <f>VLOOKUP(A7,'пр.взв.'!B5:F36,3,FALSE)</f>
        <v>1992,мс</v>
      </c>
      <c r="D7" s="155" t="str">
        <f>VLOOKUP(A7,'пр.взв.'!B5:F36,4,FALSE)</f>
        <v>Севастополь</v>
      </c>
      <c r="E7" s="156"/>
      <c r="F7" s="157"/>
      <c r="G7" s="152"/>
      <c r="H7" s="151"/>
      <c r="I7" s="151"/>
      <c r="J7" s="151"/>
      <c r="K7" s="151"/>
      <c r="L7" s="151"/>
      <c r="M7" s="152"/>
    </row>
    <row r="8" spans="1:13" ht="12.75" customHeight="1">
      <c r="A8" s="154"/>
      <c r="B8" s="155"/>
      <c r="C8" s="155"/>
      <c r="D8" s="155"/>
      <c r="E8" s="158"/>
      <c r="F8" s="159"/>
      <c r="G8" s="153"/>
      <c r="H8" s="151"/>
      <c r="I8" s="151"/>
      <c r="J8" s="160"/>
      <c r="K8" s="160"/>
      <c r="L8" s="160"/>
      <c r="M8" s="152"/>
    </row>
    <row r="9" spans="1:13" ht="12.75" customHeight="1">
      <c r="A9" s="148">
        <v>5</v>
      </c>
      <c r="B9" s="149" t="str">
        <f>VLOOKUP(A9,'пр.взв.'!B9:C40,2,FALSE)</f>
        <v>Кяндарян Константин</v>
      </c>
      <c r="C9" s="149" t="str">
        <f>VLOOKUP(A9,'пр.взв.'!B5:E36,3,FALSE)</f>
        <v>1989,кмс</v>
      </c>
      <c r="D9" s="149" t="str">
        <f>VLOOKUP(A9,'пр.взв.'!B5:E36,4,FALSE)</f>
        <v>Ленинградская обл.</v>
      </c>
      <c r="E9" s="150"/>
      <c r="F9" s="159"/>
      <c r="G9" s="156"/>
      <c r="H9" s="161"/>
      <c r="I9" s="151"/>
      <c r="J9" s="160"/>
      <c r="K9" s="160"/>
      <c r="L9" s="160"/>
      <c r="M9" s="152"/>
    </row>
    <row r="10" spans="1:13" ht="12.75" customHeight="1">
      <c r="A10" s="148"/>
      <c r="B10" s="149"/>
      <c r="C10" s="149"/>
      <c r="D10" s="149"/>
      <c r="E10" s="153"/>
      <c r="F10" s="162"/>
      <c r="G10" s="152"/>
      <c r="H10" s="163"/>
      <c r="I10" s="151"/>
      <c r="J10" s="151"/>
      <c r="K10" s="151"/>
      <c r="L10" s="151"/>
      <c r="M10" s="152"/>
    </row>
    <row r="11" spans="1:13" ht="12.75" customHeight="1">
      <c r="A11" s="154">
        <v>13</v>
      </c>
      <c r="B11" s="155" t="str">
        <f>VLOOKUP(A11,'пр.взв.'!B5:C36,2,FALSE)</f>
        <v>Гриценко Егор</v>
      </c>
      <c r="C11" s="155" t="str">
        <f>VLOOKUP(A11,'пр.взв.'!B5:E36,3,FALSE)</f>
        <v>1991,1р</v>
      </c>
      <c r="D11" s="155" t="str">
        <f>VLOOKUP(A11,'пр.взв.'!B5:E36,4,FALSE)</f>
        <v>Симферополь</v>
      </c>
      <c r="E11" s="156"/>
      <c r="F11" s="152"/>
      <c r="G11" s="152"/>
      <c r="H11" s="163"/>
      <c r="I11" s="164"/>
      <c r="J11" s="165"/>
      <c r="K11" s="165"/>
      <c r="L11" s="151"/>
      <c r="M11" s="152"/>
    </row>
    <row r="12" spans="1:12" ht="12.75" customHeight="1">
      <c r="A12" s="154"/>
      <c r="B12" s="155"/>
      <c r="C12" s="155"/>
      <c r="D12" s="155"/>
      <c r="E12" s="158"/>
      <c r="F12" s="152"/>
      <c r="G12" s="152"/>
      <c r="H12" s="163"/>
      <c r="I12" s="153"/>
      <c r="J12" s="151"/>
      <c r="K12" s="151"/>
      <c r="L12" s="151"/>
    </row>
    <row r="13" spans="1:12" ht="12.75" customHeight="1">
      <c r="A13" s="148">
        <v>3</v>
      </c>
      <c r="B13" s="149" t="str">
        <f>VLOOKUP(A13,'пр.взв.'!B5:C36,2,FALSE)</f>
        <v>Гадыршин Булат</v>
      </c>
      <c r="C13" s="149" t="str">
        <f>VLOOKUP(A13,'пр.взв.'!B5:E36,3,FALSE)</f>
        <v>1992,мс</v>
      </c>
      <c r="D13" s="149" t="str">
        <f>VLOOKUP(A13,'пр.взв.'!B5:E36,4,FALSE)</f>
        <v>Казань</v>
      </c>
      <c r="E13" s="150"/>
      <c r="F13" s="152"/>
      <c r="G13" s="152"/>
      <c r="H13" s="163"/>
      <c r="I13" s="156"/>
      <c r="J13" s="166"/>
      <c r="K13" s="161"/>
      <c r="L13" s="151"/>
    </row>
    <row r="14" spans="1:13" ht="12.75" customHeight="1">
      <c r="A14" s="148"/>
      <c r="B14" s="149"/>
      <c r="C14" s="149"/>
      <c r="D14" s="149"/>
      <c r="E14" s="153"/>
      <c r="F14" s="152"/>
      <c r="G14" s="152"/>
      <c r="H14" s="163"/>
      <c r="I14" s="151"/>
      <c r="J14" s="151"/>
      <c r="K14" s="163"/>
      <c r="L14" s="151"/>
      <c r="M14" s="152"/>
    </row>
    <row r="15" spans="1:13" ht="12.75" customHeight="1">
      <c r="A15" s="154">
        <v>11</v>
      </c>
      <c r="B15" s="155" t="str">
        <f>VLOOKUP(A15,'пр.взв.'!B15:C45,2,FALSE)</f>
        <v>Урусов Мусса</v>
      </c>
      <c r="C15" s="155" t="str">
        <f>VLOOKUP(A15,'пр.взв.'!B5:E36,3,FALSE)</f>
        <v>1989,кмс</v>
      </c>
      <c r="D15" s="155" t="str">
        <f>VLOOKUP(A15,'пр.взв.'!B5:F36,4,FALSE)</f>
        <v>Карачаево-Черкессия</v>
      </c>
      <c r="E15" s="156"/>
      <c r="F15" s="157"/>
      <c r="G15" s="152"/>
      <c r="H15" s="163"/>
      <c r="I15" s="151"/>
      <c r="J15" s="151"/>
      <c r="K15" s="163"/>
      <c r="L15" s="151"/>
      <c r="M15" s="152"/>
    </row>
    <row r="16" spans="1:13" ht="12.75" customHeight="1">
      <c r="A16" s="154"/>
      <c r="B16" s="155"/>
      <c r="C16" s="155"/>
      <c r="D16" s="155"/>
      <c r="E16" s="158"/>
      <c r="F16" s="159"/>
      <c r="G16" s="153"/>
      <c r="H16" s="167"/>
      <c r="I16" s="151"/>
      <c r="J16" s="151"/>
      <c r="K16" s="163"/>
      <c r="L16" s="151"/>
      <c r="M16" s="152"/>
    </row>
    <row r="17" spans="1:13" ht="12.75" customHeight="1">
      <c r="A17" s="148">
        <v>7</v>
      </c>
      <c r="B17" s="149" t="str">
        <f>VLOOKUP(A17,'пр.взв.'!B17:C47,2,FALSE)</f>
        <v>Романенко Николай</v>
      </c>
      <c r="C17" s="149" t="str">
        <f>VLOOKUP(A17,'пр.взв.'!B5:E36,3,FALSE)</f>
        <v>1998,1р</v>
      </c>
      <c r="D17" s="149" t="str">
        <f>VLOOKUP(A17,'пр.взв.'!B5:E36,4,FALSE)</f>
        <v>Уразово</v>
      </c>
      <c r="E17" s="150"/>
      <c r="F17" s="168"/>
      <c r="G17" s="156"/>
      <c r="H17" s="169"/>
      <c r="I17" s="169"/>
      <c r="J17" s="169"/>
      <c r="K17" s="170"/>
      <c r="L17" s="169"/>
      <c r="M17" s="152"/>
    </row>
    <row r="18" spans="1:13" ht="12.75" customHeight="1">
      <c r="A18" s="148"/>
      <c r="B18" s="149"/>
      <c r="C18" s="149"/>
      <c r="D18" s="149"/>
      <c r="E18" s="153"/>
      <c r="F18" s="171"/>
      <c r="G18" s="158"/>
      <c r="H18" s="172"/>
      <c r="I18" s="172"/>
      <c r="J18" s="151"/>
      <c r="K18" s="163"/>
      <c r="L18" s="172"/>
      <c r="M18" s="152"/>
    </row>
    <row r="19" spans="1:13" ht="12.75" customHeight="1">
      <c r="A19" s="154">
        <v>15</v>
      </c>
      <c r="B19" s="155" t="str">
        <f>VLOOKUP(A19,'пр.взв.'!B19:C49,2,FALSE)</f>
        <v>Мамулян Давид</v>
      </c>
      <c r="C19" s="155" t="str">
        <f>VLOOKUP(A19,'пр.взв.'!B5:E36,3,FALSE)</f>
        <v>1998,кмс</v>
      </c>
      <c r="D19" s="155" t="str">
        <f>VLOOKUP(A19,'пр.взв.'!B5:E36,4,FALSE)</f>
        <v>Севастополь</v>
      </c>
      <c r="E19" s="156"/>
      <c r="F19" s="158"/>
      <c r="G19" s="158"/>
      <c r="H19" s="172"/>
      <c r="I19" s="172"/>
      <c r="J19" s="151"/>
      <c r="K19" s="163"/>
      <c r="L19" s="172"/>
      <c r="M19" s="152"/>
    </row>
    <row r="20" spans="1:13" ht="12.75" customHeight="1">
      <c r="A20" s="154"/>
      <c r="B20" s="155"/>
      <c r="C20" s="155"/>
      <c r="D20" s="155"/>
      <c r="E20" s="158"/>
      <c r="F20" s="150"/>
      <c r="G20" s="150"/>
      <c r="H20" s="172"/>
      <c r="I20" s="172"/>
      <c r="J20" s="151"/>
      <c r="K20" s="163"/>
      <c r="L20" s="172"/>
      <c r="M20" s="151"/>
    </row>
    <row r="21" spans="1:13" ht="12.75">
      <c r="A21" s="173" t="s">
        <v>33</v>
      </c>
      <c r="B21" s="174"/>
      <c r="C21" s="175"/>
      <c r="D21" s="44"/>
      <c r="E21" s="44"/>
      <c r="F21" s="44"/>
      <c r="G21" s="44"/>
      <c r="J21" s="44"/>
      <c r="K21" s="153"/>
      <c r="M21" s="176"/>
    </row>
    <row r="22" spans="1:11" ht="12.75">
      <c r="A22" s="148">
        <v>2</v>
      </c>
      <c r="B22" s="149" t="str">
        <f>VLOOKUP(A22,'пр.взв.'!B7:E38,2,FALSE)</f>
        <v>Ермолаев Сергей</v>
      </c>
      <c r="C22" s="149" t="str">
        <f>VLOOKUP(A22,'пр.взв.'!B7:E38,3,FALSE)</f>
        <v>1989,кмс</v>
      </c>
      <c r="D22" s="149" t="str">
        <f>VLOOKUP(A22,'пр.взв.'!B7:E38,4,FALSE)</f>
        <v>Феодосия</v>
      </c>
      <c r="E22" s="150"/>
      <c r="F22" s="151"/>
      <c r="G22" s="151"/>
      <c r="H22" s="151"/>
      <c r="I22" s="151"/>
      <c r="J22" s="44"/>
      <c r="K22" s="156"/>
    </row>
    <row r="23" spans="1:11" ht="12.75">
      <c r="A23" s="148"/>
      <c r="B23" s="149"/>
      <c r="C23" s="149"/>
      <c r="D23" s="149"/>
      <c r="E23" s="153"/>
      <c r="F23" s="152"/>
      <c r="G23" s="152"/>
      <c r="H23" s="151"/>
      <c r="I23" s="151"/>
      <c r="J23" s="44"/>
      <c r="K23" s="177"/>
    </row>
    <row r="24" spans="1:11" ht="12.75">
      <c r="A24" s="154">
        <v>10</v>
      </c>
      <c r="B24" s="155" t="str">
        <f>VLOOKUP(A24,'пр.взв.'!B7:E38,2,FALSE)</f>
        <v>Ялпачик Даниил</v>
      </c>
      <c r="C24" s="155" t="str">
        <f>VLOOKUP(A24,'пр.взв.'!B7:E38,3,FALSE)</f>
        <v>1991,1р</v>
      </c>
      <c r="D24" s="155" t="str">
        <f>VLOOKUP(A24,'пр.взв.'!B7:E38,4,FALSE)</f>
        <v>Ялта</v>
      </c>
      <c r="E24" s="156"/>
      <c r="F24" s="157"/>
      <c r="G24" s="152"/>
      <c r="H24" s="151"/>
      <c r="I24" s="151"/>
      <c r="J24" s="44"/>
      <c r="K24" s="177"/>
    </row>
    <row r="25" spans="1:11" ht="12.75">
      <c r="A25" s="154"/>
      <c r="B25" s="155"/>
      <c r="C25" s="155"/>
      <c r="D25" s="155"/>
      <c r="E25" s="158"/>
      <c r="F25" s="159"/>
      <c r="G25" s="153"/>
      <c r="H25" s="151"/>
      <c r="I25" s="151"/>
      <c r="J25" s="44"/>
      <c r="K25" s="177"/>
    </row>
    <row r="26" spans="1:11" ht="12.75">
      <c r="A26" s="148">
        <v>6</v>
      </c>
      <c r="B26" s="149" t="str">
        <f>VLOOKUP(A26,'пр.взв.'!B7:E38,2,FALSE)</f>
        <v>Тыщенко Никита</v>
      </c>
      <c r="C26" s="149" t="str">
        <f>VLOOKUP(A26,'пр.взв.'!B7:E38,3,FALSE)</f>
        <v>1990,мс</v>
      </c>
      <c r="D26" s="149" t="str">
        <f>VLOOKUP(A26,'пр.взв.'!B7:E38,4,FALSE)</f>
        <v>Севастополь</v>
      </c>
      <c r="E26" s="150"/>
      <c r="F26" s="159"/>
      <c r="G26" s="156"/>
      <c r="H26" s="161"/>
      <c r="I26" s="151"/>
      <c r="J26" s="44"/>
      <c r="K26" s="177"/>
    </row>
    <row r="27" spans="1:11" ht="12.75">
      <c r="A27" s="148"/>
      <c r="B27" s="149"/>
      <c r="C27" s="149"/>
      <c r="D27" s="149"/>
      <c r="E27" s="153"/>
      <c r="F27" s="162"/>
      <c r="G27" s="152"/>
      <c r="H27" s="163"/>
      <c r="I27" s="151"/>
      <c r="J27" s="44"/>
      <c r="K27" s="177"/>
    </row>
    <row r="28" spans="1:11" ht="12.75">
      <c r="A28" s="154">
        <v>14</v>
      </c>
      <c r="B28" s="155">
        <f>VLOOKUP(A28,'пр.взв.'!B7:E38,2,FALSE)</f>
        <v>0</v>
      </c>
      <c r="C28" s="155">
        <f>VLOOKUP(A28,'пр.взв.'!B7:E38,3,FALSE)</f>
        <v>0</v>
      </c>
      <c r="D28" s="155">
        <f>VLOOKUP(A28,'пр.взв.'!B7:E38,4,FALSE)</f>
        <v>0</v>
      </c>
      <c r="E28" s="156"/>
      <c r="F28" s="152"/>
      <c r="G28" s="152"/>
      <c r="H28" s="163"/>
      <c r="I28" s="164"/>
      <c r="J28" s="44"/>
      <c r="K28" s="177"/>
    </row>
    <row r="29" spans="1:11" ht="16.5" customHeight="1">
      <c r="A29" s="154"/>
      <c r="B29" s="155"/>
      <c r="C29" s="155"/>
      <c r="D29" s="155"/>
      <c r="E29" s="158"/>
      <c r="F29" s="152"/>
      <c r="G29" s="152"/>
      <c r="H29" s="163"/>
      <c r="I29" s="153"/>
      <c r="J29" s="178"/>
      <c r="K29" s="179"/>
    </row>
    <row r="30" spans="1:9" ht="12.75">
      <c r="A30" s="148">
        <v>4</v>
      </c>
      <c r="B30" s="149">
        <f>VLOOKUP(A30,'пр.взв.'!B7:E38,2,FALSE)</f>
        <v>0</v>
      </c>
      <c r="C30" s="149">
        <f>VLOOKUP(A30,'пр.взв.'!B7:E38,3,FALSE)</f>
        <v>0</v>
      </c>
      <c r="D30" s="149">
        <f>VLOOKUP(A30,'пр.взв.'!B7:E38,4,FALSE)</f>
        <v>0</v>
      </c>
      <c r="E30" s="150"/>
      <c r="F30" s="152"/>
      <c r="G30" s="152"/>
      <c r="H30" s="163"/>
      <c r="I30" s="156"/>
    </row>
    <row r="31" spans="1:9" ht="12.75">
      <c r="A31" s="148"/>
      <c r="B31" s="149"/>
      <c r="C31" s="149"/>
      <c r="D31" s="149"/>
      <c r="E31" s="153"/>
      <c r="F31" s="152"/>
      <c r="G31" s="152"/>
      <c r="H31" s="163"/>
      <c r="I31" s="151"/>
    </row>
    <row r="32" spans="1:9" ht="12.75">
      <c r="A32" s="154">
        <v>12</v>
      </c>
      <c r="B32" s="155">
        <f>VLOOKUP(A32,'пр.взв.'!B7:E38,2,FALSE)</f>
        <v>0</v>
      </c>
      <c r="C32" s="155">
        <f>VLOOKUP(A32,'пр.взв.'!B7:E38,3,FALSE)</f>
        <v>0</v>
      </c>
      <c r="D32" s="155">
        <f>VLOOKUP(A32,'пр.взв.'!B7:E38,4,FALSE)</f>
        <v>0</v>
      </c>
      <c r="E32" s="156"/>
      <c r="F32" s="157"/>
      <c r="G32" s="152"/>
      <c r="H32" s="163"/>
      <c r="I32" s="151"/>
    </row>
    <row r="33" spans="1:9" ht="12.75">
      <c r="A33" s="154"/>
      <c r="B33" s="155"/>
      <c r="C33" s="155"/>
      <c r="D33" s="155"/>
      <c r="E33" s="158"/>
      <c r="F33" s="159"/>
      <c r="G33" s="153"/>
      <c r="H33" s="167"/>
      <c r="I33" s="151"/>
    </row>
    <row r="34" spans="1:9" ht="12.75">
      <c r="A34" s="148">
        <v>8</v>
      </c>
      <c r="B34" s="149">
        <f>VLOOKUP(A34,'пр.взв.'!B7:E38,2,FALSE)</f>
        <v>0</v>
      </c>
      <c r="C34" s="149">
        <f>VLOOKUP(A34,'пр.взв.'!B7:E38,3,FALSE)</f>
        <v>0</v>
      </c>
      <c r="D34" s="149">
        <f>VLOOKUP(A34,'пр.взв.'!B7:E38,4,FALSE)</f>
        <v>0</v>
      </c>
      <c r="E34" s="150"/>
      <c r="F34" s="168"/>
      <c r="G34" s="156"/>
      <c r="H34" s="169"/>
      <c r="I34" s="169"/>
    </row>
    <row r="35" spans="1:9" ht="12.75">
      <c r="A35" s="148"/>
      <c r="B35" s="149"/>
      <c r="C35" s="149"/>
      <c r="D35" s="149"/>
      <c r="E35" s="153"/>
      <c r="F35" s="171"/>
      <c r="G35" s="158"/>
      <c r="H35" s="172"/>
      <c r="I35" s="172"/>
    </row>
    <row r="36" spans="1:9" ht="12.75">
      <c r="A36" s="154">
        <v>16</v>
      </c>
      <c r="B36" s="155">
        <f>VLOOKUP(A36,'пр.взв.'!B7:E38,2,FALSE)</f>
        <v>0</v>
      </c>
      <c r="C36" s="155">
        <f>VLOOKUP(A36,'пр.взв.'!B7:E38,3,FALSE)</f>
        <v>0</v>
      </c>
      <c r="D36" s="155">
        <f>VLOOKUP(A36,'пр.взв.'!B7:E38,4,FALSE)</f>
        <v>0</v>
      </c>
      <c r="E36" s="156"/>
      <c r="F36" s="158"/>
      <c r="G36" s="158"/>
      <c r="H36" s="172"/>
      <c r="I36" s="172"/>
    </row>
    <row r="37" spans="1:9" ht="12.75">
      <c r="A37" s="154"/>
      <c r="B37" s="155"/>
      <c r="C37" s="155"/>
      <c r="D37" s="155"/>
      <c r="E37" s="158"/>
      <c r="F37" s="150"/>
      <c r="G37" s="150"/>
      <c r="H37" s="172"/>
      <c r="I37" s="172"/>
    </row>
    <row r="38" ht="8.25" customHeight="1"/>
    <row r="39" spans="2:9" ht="12.75">
      <c r="B39" s="180"/>
      <c r="C39" s="181"/>
      <c r="D39" s="182" t="s">
        <v>106</v>
      </c>
      <c r="E39" s="183"/>
      <c r="F39" s="183"/>
      <c r="G39" s="183"/>
      <c r="H39" s="183"/>
      <c r="I39" s="183"/>
    </row>
    <row r="40" spans="2:9" ht="12" customHeight="1">
      <c r="B40" s="184"/>
      <c r="C40" s="180"/>
      <c r="D40" s="182"/>
      <c r="E40" s="183"/>
      <c r="F40" s="183"/>
      <c r="G40" s="183"/>
      <c r="H40" s="183"/>
      <c r="I40" s="183"/>
    </row>
    <row r="41" spans="2:10" ht="12" customHeight="1">
      <c r="B41" s="180"/>
      <c r="C41" s="180"/>
      <c r="E41" s="183"/>
      <c r="F41" s="183"/>
      <c r="G41" s="183"/>
      <c r="H41" s="183"/>
      <c r="I41" s="183"/>
      <c r="J41" s="183"/>
    </row>
    <row r="42" spans="2:11" ht="12" customHeight="1">
      <c r="B42" s="180"/>
      <c r="C42" s="180"/>
      <c r="E42" s="185"/>
      <c r="F42" s="186"/>
      <c r="G42" s="183"/>
      <c r="H42" s="183"/>
      <c r="I42" s="183"/>
      <c r="J42" s="183"/>
      <c r="K42" s="183"/>
    </row>
    <row r="43" spans="2:11" ht="12" customHeight="1">
      <c r="B43" s="180"/>
      <c r="C43" s="180"/>
      <c r="E43" s="178"/>
      <c r="F43" s="187"/>
      <c r="G43" s="188"/>
      <c r="H43" s="186"/>
      <c r="I43" s="183"/>
      <c r="J43" s="183"/>
      <c r="K43" s="180"/>
    </row>
    <row r="44" spans="2:11" ht="12" customHeight="1">
      <c r="B44" s="184"/>
      <c r="C44" s="180"/>
      <c r="F44" s="183"/>
      <c r="G44" s="180"/>
      <c r="H44" s="189"/>
      <c r="I44" s="183"/>
      <c r="J44" s="183"/>
      <c r="K44" s="180"/>
    </row>
    <row r="45" spans="2:11" ht="12" customHeight="1">
      <c r="B45" s="180"/>
      <c r="C45" s="180"/>
      <c r="F45" s="183"/>
      <c r="G45" s="180"/>
      <c r="H45" s="189"/>
      <c r="I45" s="188"/>
      <c r="J45" s="186"/>
      <c r="K45" s="180"/>
    </row>
    <row r="46" spans="2:12" ht="12" customHeight="1">
      <c r="B46" s="180"/>
      <c r="C46" s="180"/>
      <c r="E46" s="185"/>
      <c r="F46" s="186"/>
      <c r="G46" s="190"/>
      <c r="H46" s="187"/>
      <c r="I46" s="180"/>
      <c r="J46" s="189"/>
      <c r="K46" s="153"/>
      <c r="L46" s="44"/>
    </row>
    <row r="47" spans="2:13" ht="12" customHeight="1">
      <c r="B47" s="180"/>
      <c r="C47" s="180"/>
      <c r="E47" s="178"/>
      <c r="F47" s="187"/>
      <c r="G47" s="183"/>
      <c r="H47" s="183"/>
      <c r="I47" s="180"/>
      <c r="J47" s="189"/>
      <c r="K47" s="156"/>
      <c r="L47" s="44"/>
      <c r="M47" s="44"/>
    </row>
    <row r="48" spans="2:13" ht="12" customHeight="1">
      <c r="B48" s="183"/>
      <c r="C48" s="183"/>
      <c r="D48" s="182" t="s">
        <v>107</v>
      </c>
      <c r="F48" s="183"/>
      <c r="G48" s="183"/>
      <c r="H48" s="183"/>
      <c r="I48" s="190"/>
      <c r="J48" s="187"/>
      <c r="K48" s="180"/>
      <c r="L48" s="44"/>
      <c r="M48" s="44"/>
    </row>
    <row r="49" spans="2:13" ht="12" customHeight="1">
      <c r="B49" s="184"/>
      <c r="C49" s="180"/>
      <c r="D49" s="182"/>
      <c r="F49" s="183"/>
      <c r="G49" s="183"/>
      <c r="H49" s="183"/>
      <c r="I49" s="183"/>
      <c r="J49" s="183"/>
      <c r="K49" s="44"/>
      <c r="L49" s="44"/>
      <c r="M49" s="44"/>
    </row>
    <row r="50" spans="2:13" ht="15.75" customHeight="1">
      <c r="B50" s="180"/>
      <c r="C50" s="180"/>
      <c r="D50" s="44"/>
      <c r="F50" s="183"/>
      <c r="G50" s="183"/>
      <c r="H50" s="183"/>
      <c r="I50" s="183"/>
      <c r="J50" s="183"/>
      <c r="K50" s="180"/>
      <c r="L50" s="150"/>
      <c r="M50" s="44"/>
    </row>
    <row r="51" spans="2:13" ht="15.75" customHeight="1">
      <c r="B51" s="180"/>
      <c r="C51" s="180"/>
      <c r="D51" s="44"/>
      <c r="E51" s="185"/>
      <c r="F51" s="186"/>
      <c r="G51" s="183"/>
      <c r="H51" s="183"/>
      <c r="I51" s="183"/>
      <c r="J51" s="183"/>
      <c r="K51" s="180"/>
      <c r="L51" s="158"/>
      <c r="M51" s="44"/>
    </row>
    <row r="52" spans="2:13" ht="12" customHeight="1">
      <c r="B52" s="180"/>
      <c r="C52" s="180"/>
      <c r="D52" s="44"/>
      <c r="E52" s="178"/>
      <c r="F52" s="187"/>
      <c r="G52" s="188"/>
      <c r="H52" s="186"/>
      <c r="I52" s="183"/>
      <c r="J52" s="183"/>
      <c r="K52" s="180"/>
      <c r="L52" s="44"/>
      <c r="M52" s="44"/>
    </row>
    <row r="53" spans="2:13" ht="12" customHeight="1">
      <c r="B53" s="184"/>
      <c r="C53" s="180"/>
      <c r="D53" s="180"/>
      <c r="F53" s="183"/>
      <c r="G53" s="180"/>
      <c r="H53" s="189"/>
      <c r="I53" s="183"/>
      <c r="J53" s="183"/>
      <c r="K53" s="180"/>
      <c r="L53" s="44"/>
      <c r="M53" s="44"/>
    </row>
    <row r="54" spans="2:13" ht="12" customHeight="1">
      <c r="B54" s="180"/>
      <c r="C54" s="180"/>
      <c r="D54" s="44"/>
      <c r="F54" s="183"/>
      <c r="G54" s="180"/>
      <c r="H54" s="189"/>
      <c r="I54" s="188"/>
      <c r="J54" s="186"/>
      <c r="K54" s="180"/>
      <c r="L54" s="44"/>
      <c r="M54" s="44"/>
    </row>
    <row r="55" spans="2:13" ht="12" customHeight="1">
      <c r="B55" s="180"/>
      <c r="C55" s="180"/>
      <c r="D55" s="44"/>
      <c r="E55" s="185"/>
      <c r="F55" s="186"/>
      <c r="G55" s="190"/>
      <c r="H55" s="187"/>
      <c r="I55" s="180"/>
      <c r="J55" s="189"/>
      <c r="K55" s="153"/>
      <c r="L55" s="44"/>
      <c r="M55" s="44"/>
    </row>
    <row r="56" spans="2:13" ht="12" customHeight="1">
      <c r="B56" s="180"/>
      <c r="C56" s="183"/>
      <c r="E56" s="178"/>
      <c r="F56" s="187"/>
      <c r="G56" s="183"/>
      <c r="H56" s="183"/>
      <c r="I56" s="180"/>
      <c r="J56" s="189"/>
      <c r="K56" s="156"/>
      <c r="L56" s="44"/>
      <c r="M56" s="44"/>
    </row>
    <row r="57" spans="2:12" ht="12.75">
      <c r="B57" s="183"/>
      <c r="C57" s="183"/>
      <c r="F57" s="183"/>
      <c r="G57" s="183"/>
      <c r="H57" s="183"/>
      <c r="I57" s="190"/>
      <c r="J57" s="187"/>
      <c r="K57" s="150"/>
      <c r="L57" s="44"/>
    </row>
    <row r="58" spans="7:12" ht="12.75">
      <c r="G58" s="44"/>
      <c r="H58" s="44"/>
      <c r="I58" s="158"/>
      <c r="J58" s="44"/>
      <c r="L58" s="44"/>
    </row>
    <row r="59" spans="7:12" ht="12.75">
      <c r="G59" s="44"/>
      <c r="H59" s="44"/>
      <c r="I59" s="180"/>
      <c r="J59" s="44"/>
      <c r="L59" s="44"/>
    </row>
  </sheetData>
  <sheetProtection selectLockedCells="1" selectUnlockedCells="1"/>
  <mergeCells count="71">
    <mergeCell ref="A1:K1"/>
    <mergeCell ref="A2:K2"/>
    <mergeCell ref="A4:B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F12:G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F29:G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D39:D40"/>
    <mergeCell ref="D48:D49"/>
  </mergeCells>
  <printOptions horizont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2" sqref="A2"/>
    </sheetView>
  </sheetViews>
  <sheetFormatPr defaultColWidth="9.140625" defaultRowHeight="12.75"/>
  <cols>
    <col min="8" max="8" width="13.421875" style="0" customWidth="1"/>
  </cols>
  <sheetData>
    <row r="1" spans="1:8" ht="34.5" customHeight="1">
      <c r="A1" s="191" t="s">
        <v>17</v>
      </c>
      <c r="B1" s="191"/>
      <c r="C1" s="191"/>
      <c r="D1" s="191"/>
      <c r="E1" s="191"/>
      <c r="F1" s="191"/>
      <c r="G1" s="191"/>
      <c r="H1" s="191"/>
    </row>
    <row r="2" spans="1:8" ht="25.5" customHeight="1">
      <c r="A2" s="192" t="s">
        <v>3</v>
      </c>
      <c r="B2" s="192"/>
      <c r="C2" s="192"/>
      <c r="D2" s="192"/>
      <c r="E2" s="192"/>
      <c r="F2" s="192"/>
      <c r="G2" s="192"/>
      <c r="H2" s="192"/>
    </row>
    <row r="3" spans="1:8" ht="18.75" customHeight="1">
      <c r="A3" s="193" t="s">
        <v>108</v>
      </c>
      <c r="B3" s="193"/>
      <c r="C3" s="193"/>
      <c r="D3" s="193"/>
      <c r="E3" s="193"/>
      <c r="F3" s="193"/>
      <c r="G3" s="193"/>
      <c r="H3" s="193"/>
    </row>
    <row r="4" spans="2:8" ht="18.75" customHeight="1">
      <c r="B4" s="194"/>
      <c r="C4" s="195"/>
      <c r="D4" s="196" t="str">
        <f>HYPERLINK('пр.взв.'!D4)</f>
        <v>в.к. 82 кг.</v>
      </c>
      <c r="E4" s="196"/>
      <c r="F4" s="196"/>
      <c r="G4" s="195"/>
      <c r="H4" s="195"/>
    </row>
    <row r="5" spans="1:8" ht="12.75">
      <c r="A5" s="195"/>
      <c r="B5" s="195"/>
      <c r="C5" s="195"/>
      <c r="D5" s="195"/>
      <c r="E5" s="195"/>
      <c r="F5" s="195"/>
      <c r="G5" s="195"/>
      <c r="H5" s="195"/>
    </row>
    <row r="6" spans="1:10" ht="12.75">
      <c r="A6" s="197" t="s">
        <v>109</v>
      </c>
      <c r="B6" s="198" t="str">
        <f>VLOOKUP(J6,'пр.взв.'!B7:G38,2,FALSE)</f>
        <v>Слепченко Евгений</v>
      </c>
      <c r="C6" s="198"/>
      <c r="D6" s="198"/>
      <c r="E6" s="198"/>
      <c r="F6" s="198"/>
      <c r="G6" s="198"/>
      <c r="H6" s="199" t="str">
        <f>VLOOKUP(J6,'пр.взв.'!B7:G38,3,FALSE)</f>
        <v>1992,мс</v>
      </c>
      <c r="I6" s="195"/>
      <c r="J6" s="200">
        <f>'пр.хода'!H8</f>
        <v>9</v>
      </c>
    </row>
    <row r="7" spans="1:10" ht="12.75">
      <c r="A7" s="197"/>
      <c r="B7" s="198"/>
      <c r="C7" s="198"/>
      <c r="D7" s="198"/>
      <c r="E7" s="198"/>
      <c r="F7" s="198"/>
      <c r="G7" s="198"/>
      <c r="H7" s="199"/>
      <c r="I7" s="195"/>
      <c r="J7" s="200"/>
    </row>
    <row r="8" spans="1:10" ht="12.75">
      <c r="A8" s="197"/>
      <c r="B8" s="201" t="str">
        <f>VLOOKUP(J6,'пр.взв.'!B7:G38,4,FALSE)</f>
        <v>Севастополь</v>
      </c>
      <c r="C8" s="201"/>
      <c r="D8" s="201"/>
      <c r="E8" s="201"/>
      <c r="F8" s="201"/>
      <c r="G8" s="201"/>
      <c r="H8" s="201"/>
      <c r="I8" s="195"/>
      <c r="J8" s="200"/>
    </row>
    <row r="9" spans="1:10" ht="12.75">
      <c r="A9" s="197"/>
      <c r="B9" s="201"/>
      <c r="C9" s="201"/>
      <c r="D9" s="201"/>
      <c r="E9" s="201"/>
      <c r="F9" s="201"/>
      <c r="G9" s="201"/>
      <c r="H9" s="201"/>
      <c r="I9" s="195"/>
      <c r="J9" s="200"/>
    </row>
    <row r="10" spans="1:10" ht="12.75">
      <c r="A10" s="195"/>
      <c r="B10" s="195"/>
      <c r="C10" s="195"/>
      <c r="D10" s="195"/>
      <c r="E10" s="195"/>
      <c r="F10" s="195"/>
      <c r="G10" s="195"/>
      <c r="H10" s="195"/>
      <c r="I10" s="195"/>
      <c r="J10" s="200"/>
    </row>
    <row r="11" spans="1:10" ht="18" customHeight="1">
      <c r="A11" s="202" t="s">
        <v>110</v>
      </c>
      <c r="B11" s="198" t="str">
        <f>VLOOKUP(J11,'пр.взв.'!B2:G43,2,FALSE)</f>
        <v>Алейник Алексей</v>
      </c>
      <c r="C11" s="198"/>
      <c r="D11" s="198"/>
      <c r="E11" s="198"/>
      <c r="F11" s="198"/>
      <c r="G11" s="198"/>
      <c r="H11" s="199" t="str">
        <f>VLOOKUP(J11,'пр.взв.'!B2:G43,3,FALSE)</f>
        <v>1991,кмс</v>
      </c>
      <c r="I11" s="195"/>
      <c r="J11" s="200">
        <f>'пр.хода'!H20</f>
        <v>4</v>
      </c>
    </row>
    <row r="12" spans="1:10" ht="18" customHeight="1">
      <c r="A12" s="202"/>
      <c r="B12" s="198"/>
      <c r="C12" s="198"/>
      <c r="D12" s="198"/>
      <c r="E12" s="198"/>
      <c r="F12" s="198"/>
      <c r="G12" s="198"/>
      <c r="H12" s="199"/>
      <c r="I12" s="195"/>
      <c r="J12" s="200"/>
    </row>
    <row r="13" spans="1:10" ht="12.75">
      <c r="A13" s="202"/>
      <c r="B13" s="201" t="str">
        <f>VLOOKUP(J11,'пр.взв.'!B2:G43,4,FALSE)</f>
        <v>Уразово</v>
      </c>
      <c r="C13" s="201"/>
      <c r="D13" s="201"/>
      <c r="E13" s="201"/>
      <c r="F13" s="201"/>
      <c r="G13" s="201"/>
      <c r="H13" s="201"/>
      <c r="I13" s="195"/>
      <c r="J13" s="200"/>
    </row>
    <row r="14" spans="1:10" ht="12.75">
      <c r="A14" s="202"/>
      <c r="B14" s="201"/>
      <c r="C14" s="201"/>
      <c r="D14" s="201"/>
      <c r="E14" s="201"/>
      <c r="F14" s="201"/>
      <c r="G14" s="201"/>
      <c r="H14" s="201"/>
      <c r="I14" s="195"/>
      <c r="J14" s="200"/>
    </row>
    <row r="15" spans="1:10" ht="12.75">
      <c r="A15" s="195"/>
      <c r="B15" s="195"/>
      <c r="C15" s="195"/>
      <c r="D15" s="195"/>
      <c r="E15" s="195"/>
      <c r="F15" s="195"/>
      <c r="G15" s="195"/>
      <c r="H15" s="195"/>
      <c r="I15" s="195"/>
      <c r="J15" s="200"/>
    </row>
    <row r="16" spans="1:10" ht="18" customHeight="1">
      <c r="A16" s="203" t="s">
        <v>111</v>
      </c>
      <c r="B16" s="198" t="str">
        <f>VLOOKUP(J16,'пр.взв.'!B4:G17,2,FALSE)</f>
        <v>Ермолаев Сергей</v>
      </c>
      <c r="C16" s="198"/>
      <c r="D16" s="198"/>
      <c r="E16" s="198"/>
      <c r="F16" s="198"/>
      <c r="G16" s="198"/>
      <c r="H16" s="199" t="str">
        <f>VLOOKUP(J16,'пр.взв.'!B4:G17,3,FALSE)</f>
        <v>1989,кмс</v>
      </c>
      <c r="I16" s="195"/>
      <c r="J16" s="200">
        <f>'пр.хода'!E32</f>
        <v>2</v>
      </c>
    </row>
    <row r="17" spans="1:10" ht="18" customHeight="1">
      <c r="A17" s="203"/>
      <c r="B17" s="198"/>
      <c r="C17" s="198"/>
      <c r="D17" s="198"/>
      <c r="E17" s="198"/>
      <c r="F17" s="198"/>
      <c r="G17" s="198"/>
      <c r="H17" s="199"/>
      <c r="I17" s="195"/>
      <c r="J17" s="200"/>
    </row>
    <row r="18" spans="1:10" ht="12.75">
      <c r="A18" s="203"/>
      <c r="B18" s="201" t="str">
        <f>VLOOKUP(J16,'пр.взв.'!B7:G48,4,FALSE)</f>
        <v>Феодосия</v>
      </c>
      <c r="C18" s="201"/>
      <c r="D18" s="201"/>
      <c r="E18" s="201"/>
      <c r="F18" s="201"/>
      <c r="G18" s="201"/>
      <c r="H18" s="201"/>
      <c r="I18" s="195"/>
      <c r="J18" s="200"/>
    </row>
    <row r="19" spans="1:10" ht="12.75">
      <c r="A19" s="203"/>
      <c r="B19" s="201"/>
      <c r="C19" s="201"/>
      <c r="D19" s="201"/>
      <c r="E19" s="201"/>
      <c r="F19" s="201"/>
      <c r="G19" s="201"/>
      <c r="H19" s="201"/>
      <c r="I19" s="195"/>
      <c r="J19" s="200"/>
    </row>
    <row r="20" spans="1:10" ht="12.75">
      <c r="A20" s="195"/>
      <c r="B20" s="195"/>
      <c r="C20" s="195"/>
      <c r="D20" s="195"/>
      <c r="E20" s="195"/>
      <c r="F20" s="195"/>
      <c r="G20" s="195"/>
      <c r="H20" s="195"/>
      <c r="I20" s="195"/>
      <c r="J20" s="200"/>
    </row>
    <row r="21" spans="1:10" ht="18" customHeight="1">
      <c r="A21" s="203" t="s">
        <v>111</v>
      </c>
      <c r="B21" s="198" t="str">
        <f>VLOOKUP(J21,'пр.взв.'!B2:G53,2,FALSE)</f>
        <v>Гадыршин Булат</v>
      </c>
      <c r="C21" s="198"/>
      <c r="D21" s="198"/>
      <c r="E21" s="198"/>
      <c r="F21" s="198"/>
      <c r="G21" s="198"/>
      <c r="H21" s="199" t="str">
        <f>VLOOKUP(J21,'пр.взв.'!B3:G22,3,FALSE)</f>
        <v>1992,мс</v>
      </c>
      <c r="I21" s="195"/>
      <c r="J21" s="200">
        <f>'пр.хода'!Q32</f>
        <v>3</v>
      </c>
    </row>
    <row r="22" spans="1:10" ht="18" customHeight="1">
      <c r="A22" s="203"/>
      <c r="B22" s="198"/>
      <c r="C22" s="198"/>
      <c r="D22" s="198"/>
      <c r="E22" s="198"/>
      <c r="F22" s="198"/>
      <c r="G22" s="198"/>
      <c r="H22" s="199"/>
      <c r="I22" s="195"/>
      <c r="J22" s="200"/>
    </row>
    <row r="23" spans="1:9" ht="12.75">
      <c r="A23" s="203"/>
      <c r="B23" s="201" t="str">
        <f>VLOOKUP(J21,'пр.взв.'!B6:G53,4,FALSE)</f>
        <v>Казань</v>
      </c>
      <c r="C23" s="201"/>
      <c r="D23" s="201"/>
      <c r="E23" s="201"/>
      <c r="F23" s="201"/>
      <c r="G23" s="201"/>
      <c r="H23" s="201"/>
      <c r="I23" s="195"/>
    </row>
    <row r="24" spans="1:9" ht="12.75">
      <c r="A24" s="203"/>
      <c r="B24" s="201"/>
      <c r="C24" s="201"/>
      <c r="D24" s="201"/>
      <c r="E24" s="201"/>
      <c r="F24" s="201"/>
      <c r="G24" s="201"/>
      <c r="H24" s="201"/>
      <c r="I24" s="195"/>
    </row>
    <row r="25" spans="1:8" ht="12.75">
      <c r="A25" s="195"/>
      <c r="B25" s="195"/>
      <c r="C25" s="195"/>
      <c r="D25" s="195"/>
      <c r="E25" s="195"/>
      <c r="F25" s="195"/>
      <c r="G25" s="195"/>
      <c r="H25" s="195"/>
    </row>
    <row r="26" spans="1:8" ht="12.75">
      <c r="A26" s="195" t="s">
        <v>112</v>
      </c>
      <c r="B26" s="195"/>
      <c r="C26" s="195"/>
      <c r="D26" s="195"/>
      <c r="E26" s="195"/>
      <c r="F26" s="195"/>
      <c r="G26" s="195"/>
      <c r="H26" s="195"/>
    </row>
    <row r="28" spans="1:10" ht="12.75">
      <c r="A28" s="204">
        <f>VLOOKUP(J28,'пр.взв.'!B7:H38,7,FALSE)</f>
        <v>0</v>
      </c>
      <c r="B28" s="204"/>
      <c r="C28" s="204"/>
      <c r="D28" s="204"/>
      <c r="E28" s="204"/>
      <c r="F28" s="204"/>
      <c r="G28" s="204"/>
      <c r="H28" s="204"/>
      <c r="J28" s="137">
        <f>'пр.хода'!H8</f>
        <v>9</v>
      </c>
    </row>
    <row r="29" spans="1:8" ht="12.75">
      <c r="A29" s="204"/>
      <c r="B29" s="204"/>
      <c r="C29" s="204"/>
      <c r="D29" s="204"/>
      <c r="E29" s="204"/>
      <c r="F29" s="204"/>
      <c r="G29" s="204"/>
      <c r="H29" s="204"/>
    </row>
    <row r="36" spans="1:8" ht="12.75">
      <c r="A36" s="195" t="s">
        <v>113</v>
      </c>
      <c r="B36" s="195"/>
      <c r="C36" s="195"/>
      <c r="D36" s="195"/>
      <c r="E36" s="195"/>
      <c r="F36" s="195"/>
      <c r="G36" s="195"/>
      <c r="H36" s="195"/>
    </row>
    <row r="37" spans="1:8" ht="12.75">
      <c r="A37" s="195"/>
      <c r="B37" s="195"/>
      <c r="C37" s="195"/>
      <c r="D37" s="195"/>
      <c r="E37" s="195"/>
      <c r="F37" s="195"/>
      <c r="G37" s="195"/>
      <c r="H37" s="195"/>
    </row>
    <row r="38" spans="1:8" ht="12.75">
      <c r="A38" s="195"/>
      <c r="B38" s="195"/>
      <c r="C38" s="195"/>
      <c r="D38" s="195"/>
      <c r="E38" s="195"/>
      <c r="F38" s="195"/>
      <c r="G38" s="195"/>
      <c r="H38" s="195"/>
    </row>
    <row r="39" spans="1:8" ht="12.75">
      <c r="A39" s="205"/>
      <c r="B39" s="205"/>
      <c r="C39" s="205"/>
      <c r="D39" s="205"/>
      <c r="E39" s="205"/>
      <c r="F39" s="205"/>
      <c r="G39" s="205"/>
      <c r="H39" s="205"/>
    </row>
    <row r="40" spans="1:8" ht="12.75">
      <c r="A40" s="206"/>
      <c r="B40" s="206"/>
      <c r="C40" s="206"/>
      <c r="D40" s="206"/>
      <c r="E40" s="206"/>
      <c r="F40" s="206"/>
      <c r="G40" s="206"/>
      <c r="H40" s="206"/>
    </row>
    <row r="41" spans="1:8" ht="12.75">
      <c r="A41" s="205"/>
      <c r="B41" s="205"/>
      <c r="C41" s="205"/>
      <c r="D41" s="205"/>
      <c r="E41" s="205"/>
      <c r="F41" s="205"/>
      <c r="G41" s="205"/>
      <c r="H41" s="205"/>
    </row>
    <row r="42" spans="1:8" ht="12.75">
      <c r="A42" s="207"/>
      <c r="B42" s="207"/>
      <c r="C42" s="207"/>
      <c r="D42" s="207"/>
      <c r="E42" s="207"/>
      <c r="F42" s="207"/>
      <c r="G42" s="207"/>
      <c r="H42" s="207"/>
    </row>
    <row r="43" spans="1:8" ht="12.75">
      <c r="A43" s="205"/>
      <c r="B43" s="205"/>
      <c r="C43" s="205"/>
      <c r="D43" s="205"/>
      <c r="E43" s="205"/>
      <c r="F43" s="205"/>
      <c r="G43" s="205"/>
      <c r="H43" s="205"/>
    </row>
    <row r="44" spans="1:8" ht="12.75">
      <c r="A44" s="207"/>
      <c r="B44" s="207"/>
      <c r="C44" s="207"/>
      <c r="D44" s="207"/>
      <c r="E44" s="207"/>
      <c r="F44" s="207"/>
      <c r="G44" s="207"/>
      <c r="H44" s="207"/>
    </row>
  </sheetData>
  <sheetProtection selectLockedCells="1" selectUnlockedCells="1"/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  <mergeCell ref="B21:G22"/>
    <mergeCell ref="H21:H22"/>
    <mergeCell ref="B23:H24"/>
    <mergeCell ref="A28:H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D45" sqref="D45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>
      <c r="A2" s="2" t="s">
        <v>114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18" ht="45" customHeight="1"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5.75" customHeight="1">
      <c r="A4" s="145"/>
      <c r="B4" s="145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45"/>
    </row>
    <row r="5" spans="9:15" ht="20.25" customHeight="1">
      <c r="I5" s="208"/>
      <c r="J5" s="209" t="str">
        <f>HYPERLINK('пр.взв.'!D4)</f>
        <v>в.к. 82 кг.</v>
      </c>
      <c r="K5" s="209"/>
      <c r="L5" s="209"/>
      <c r="M5" s="210"/>
      <c r="N5" s="210"/>
      <c r="O5" s="210"/>
    </row>
    <row r="6" spans="1:21" ht="18" customHeight="1">
      <c r="A6" s="147" t="s">
        <v>32</v>
      </c>
      <c r="B6" s="147"/>
      <c r="C6" s="43"/>
      <c r="R6" s="173"/>
      <c r="S6" s="173"/>
      <c r="U6" s="173" t="s">
        <v>33</v>
      </c>
    </row>
    <row r="7" spans="1:29" ht="12.75" customHeight="1">
      <c r="A7" s="148">
        <v>1</v>
      </c>
      <c r="B7" s="149" t="str">
        <f>VLOOKUP(A7,'пр.взв.'!B7:C38,2,FALSE)</f>
        <v>Сухойкин Олег</v>
      </c>
      <c r="C7" s="149" t="str">
        <f>VLOOKUP(A7,'пр.взв.'!B7:F38,3,FALSE)</f>
        <v>1988,кмс</v>
      </c>
      <c r="D7" s="149" t="str">
        <f>VLOOKUP(A7,'пр.взв.'!B7:E38,4,FALSE)</f>
        <v>Севастополь</v>
      </c>
      <c r="E7" s="211"/>
      <c r="F7" s="212"/>
      <c r="G7" s="212"/>
      <c r="H7" s="212"/>
      <c r="I7" s="213" t="s">
        <v>115</v>
      </c>
      <c r="J7" s="212"/>
      <c r="K7" s="212"/>
      <c r="L7" s="212"/>
      <c r="M7" s="214"/>
      <c r="N7" s="214"/>
      <c r="O7" s="214"/>
      <c r="P7" s="214"/>
      <c r="Q7" s="137"/>
      <c r="R7" s="149" t="str">
        <f>VLOOKUP(U7,'пр.взв.'!B7:E38,2,FALSE)</f>
        <v>Ермолаев Сергей</v>
      </c>
      <c r="S7" s="149" t="str">
        <f>VLOOKUP(U7,'пр.взв.'!B7:E38,3,FALSE)</f>
        <v>1989,кмс</v>
      </c>
      <c r="T7" s="149" t="str">
        <f>VLOOKUP(U7,'пр.взв.'!B7:E38,4,FALSE)</f>
        <v>Феодосия</v>
      </c>
      <c r="U7" s="215">
        <v>2</v>
      </c>
      <c r="Y7" s="44"/>
      <c r="Z7" s="44"/>
      <c r="AA7" s="44"/>
      <c r="AB7" s="44"/>
      <c r="AC7" s="44"/>
    </row>
    <row r="8" spans="1:29" ht="12.75" customHeight="1">
      <c r="A8" s="148"/>
      <c r="B8" s="149"/>
      <c r="C8" s="149"/>
      <c r="D8" s="149"/>
      <c r="E8" s="216">
        <v>9</v>
      </c>
      <c r="F8" s="214"/>
      <c r="G8" s="214"/>
      <c r="H8" s="217">
        <v>9</v>
      </c>
      <c r="I8" s="218" t="str">
        <f>VLOOKUP(H8,'пр.взв.'!B7:E38,2,FALSE)</f>
        <v>Слепченко Евгений</v>
      </c>
      <c r="J8" s="218"/>
      <c r="K8" s="218"/>
      <c r="L8" s="218"/>
      <c r="M8" s="218"/>
      <c r="N8" s="214"/>
      <c r="O8" s="214"/>
      <c r="P8" s="214"/>
      <c r="Q8" s="216">
        <v>2</v>
      </c>
      <c r="R8" s="149"/>
      <c r="S8" s="149"/>
      <c r="T8" s="149"/>
      <c r="U8" s="215"/>
      <c r="Y8" s="44"/>
      <c r="Z8" s="44"/>
      <c r="AA8" s="44"/>
      <c r="AB8" s="44"/>
      <c r="AC8" s="44"/>
    </row>
    <row r="9" spans="1:29" ht="12.75" customHeight="1">
      <c r="A9" s="154">
        <v>9</v>
      </c>
      <c r="B9" s="155" t="str">
        <f>VLOOKUP(A9,'пр.взв.'!B9:C40,2,FALSE)</f>
        <v>Слепченко Евгений</v>
      </c>
      <c r="C9" s="155" t="str">
        <f>VLOOKUP(A9,'пр.взв.'!B7:F38,3,FALSE)</f>
        <v>1992,мс</v>
      </c>
      <c r="D9" s="155" t="str">
        <f>VLOOKUP(A9,'пр.взв.'!B7:G38,4,FALSE)</f>
        <v>Севастополь</v>
      </c>
      <c r="E9" s="156"/>
      <c r="F9" s="219"/>
      <c r="G9" s="214"/>
      <c r="H9" s="212"/>
      <c r="I9" s="218"/>
      <c r="J9" s="218"/>
      <c r="K9" s="218"/>
      <c r="L9" s="218"/>
      <c r="M9" s="218"/>
      <c r="N9" s="214"/>
      <c r="O9" s="214"/>
      <c r="P9" s="220"/>
      <c r="Q9" s="156"/>
      <c r="R9" s="155" t="str">
        <f>VLOOKUP(U9,'пр.взв.'!B9:E40,2,FALSE)</f>
        <v>Ялпачик Даниил</v>
      </c>
      <c r="S9" s="155" t="str">
        <f>VLOOKUP(U9,'пр.взв.'!B9:E40,3,FALSE)</f>
        <v>1991,1р</v>
      </c>
      <c r="T9" s="155" t="str">
        <f>VLOOKUP(U9,'пр.взв.'!B9:E40,4,FALSE)</f>
        <v>Ялта</v>
      </c>
      <c r="U9" s="221">
        <v>10</v>
      </c>
      <c r="Y9" s="44"/>
      <c r="Z9" s="44"/>
      <c r="AA9" s="44"/>
      <c r="AB9" s="44"/>
      <c r="AC9" s="44"/>
    </row>
    <row r="10" spans="1:29" ht="12.75" customHeight="1">
      <c r="A10" s="154"/>
      <c r="B10" s="155"/>
      <c r="C10" s="155"/>
      <c r="D10" s="155"/>
      <c r="E10" s="222"/>
      <c r="F10" s="223"/>
      <c r="G10" s="216">
        <v>9</v>
      </c>
      <c r="H10" s="212"/>
      <c r="I10" s="137"/>
      <c r="J10" s="137"/>
      <c r="K10" s="137"/>
      <c r="L10" s="137"/>
      <c r="M10" s="214"/>
      <c r="N10" s="214"/>
      <c r="O10" s="216">
        <v>2</v>
      </c>
      <c r="P10" s="224"/>
      <c r="Q10" s="137"/>
      <c r="R10" s="155"/>
      <c r="S10" s="155"/>
      <c r="T10" s="155"/>
      <c r="U10" s="221"/>
      <c r="Y10" s="44"/>
      <c r="Z10" s="44"/>
      <c r="AA10" s="44"/>
      <c r="AB10" s="44"/>
      <c r="AC10" s="44"/>
    </row>
    <row r="11" spans="1:29" ht="12.75" customHeight="1">
      <c r="A11" s="148">
        <v>5</v>
      </c>
      <c r="B11" s="149" t="str">
        <f>VLOOKUP(A11,'пр.взв.'!B11:C42,2,FALSE)</f>
        <v>Кяндарян Константин</v>
      </c>
      <c r="C11" s="149" t="str">
        <f>VLOOKUP(A11,'пр.взв.'!B7:E38,3,FALSE)</f>
        <v>1989,кмс</v>
      </c>
      <c r="D11" s="149" t="str">
        <f>VLOOKUP(A11,'пр.взв.'!B7:E38,4,FALSE)</f>
        <v>Ленинградская обл.</v>
      </c>
      <c r="E11" s="211"/>
      <c r="F11" s="223"/>
      <c r="G11" s="156"/>
      <c r="H11" s="225"/>
      <c r="I11" s="212"/>
      <c r="J11" s="137"/>
      <c r="K11" s="137"/>
      <c r="L11" s="137"/>
      <c r="M11" s="214"/>
      <c r="N11" s="220"/>
      <c r="O11" s="156"/>
      <c r="P11" s="224"/>
      <c r="Q11" s="137"/>
      <c r="R11" s="149" t="str">
        <f>VLOOKUP(U11,'пр.взв.'!B11:E42,2,FALSE)</f>
        <v>Тыщенко Никита</v>
      </c>
      <c r="S11" s="149" t="str">
        <f>VLOOKUP(U11,'пр.взв.'!B11:E42,3,FALSE)</f>
        <v>1990,мс</v>
      </c>
      <c r="T11" s="149" t="str">
        <f>VLOOKUP(U11,'пр.взв.'!B11:E42,4,FALSE)</f>
        <v>Севастополь</v>
      </c>
      <c r="U11" s="226">
        <v>6</v>
      </c>
      <c r="Y11" s="44"/>
      <c r="Z11" s="44"/>
      <c r="AA11" s="44"/>
      <c r="AB11" s="44"/>
      <c r="AC11" s="44"/>
    </row>
    <row r="12" spans="1:29" ht="12.75" customHeight="1">
      <c r="A12" s="148"/>
      <c r="B12" s="149"/>
      <c r="C12" s="149"/>
      <c r="D12" s="149"/>
      <c r="E12" s="216">
        <v>5</v>
      </c>
      <c r="F12" s="227"/>
      <c r="G12" s="214"/>
      <c r="H12" s="228"/>
      <c r="I12" s="212"/>
      <c r="J12" s="229" t="s">
        <v>36</v>
      </c>
      <c r="K12" s="229"/>
      <c r="L12" s="229"/>
      <c r="M12" s="214"/>
      <c r="N12" s="224"/>
      <c r="O12" s="214"/>
      <c r="P12" s="230"/>
      <c r="Q12" s="216">
        <v>14</v>
      </c>
      <c r="R12" s="149"/>
      <c r="S12" s="149"/>
      <c r="T12" s="149"/>
      <c r="U12" s="226"/>
      <c r="Y12" s="44"/>
      <c r="Z12" s="44"/>
      <c r="AA12" s="44"/>
      <c r="AB12" s="44"/>
      <c r="AC12" s="44"/>
    </row>
    <row r="13" spans="1:29" ht="12.75" customHeight="1">
      <c r="A13" s="154">
        <v>13</v>
      </c>
      <c r="B13" s="155" t="str">
        <f>VLOOKUP(A13,'пр.взв.'!B7:C38,2,FALSE)</f>
        <v>Гриценко Егор</v>
      </c>
      <c r="C13" s="155" t="str">
        <f>VLOOKUP(A13,'пр.взв.'!B7:E38,3,FALSE)</f>
        <v>1991,1р</v>
      </c>
      <c r="D13" s="155" t="str">
        <f>VLOOKUP(A13,'пр.взв.'!B7:E38,4,FALSE)</f>
        <v>Симферополь</v>
      </c>
      <c r="E13" s="156"/>
      <c r="F13" s="214"/>
      <c r="G13" s="214"/>
      <c r="H13" s="228"/>
      <c r="I13" s="231"/>
      <c r="J13" s="232"/>
      <c r="K13" s="232"/>
      <c r="L13" s="212"/>
      <c r="M13" s="214"/>
      <c r="N13" s="224"/>
      <c r="O13" s="214"/>
      <c r="P13" s="214"/>
      <c r="Q13" s="156"/>
      <c r="R13" s="155" t="str">
        <f>VLOOKUP(U13,'пр.взв.'!B13:E44,2,FALSE)</f>
        <v>Сейдаметов Эскендер</v>
      </c>
      <c r="S13" s="155" t="str">
        <f>VLOOKUP(U13,'пр.взв.'!B13:E44,3,FALSE)</f>
        <v>1993,кмс</v>
      </c>
      <c r="T13" s="155" t="str">
        <f>VLOOKUP(U13,'пр.взв.'!B13:E44,4,FALSE)</f>
        <v>Феодосия</v>
      </c>
      <c r="U13" s="233">
        <v>14</v>
      </c>
      <c r="Y13" s="44"/>
      <c r="Z13" s="44"/>
      <c r="AA13" s="44"/>
      <c r="AB13" s="44"/>
      <c r="AC13" s="44"/>
    </row>
    <row r="14" spans="1:29" ht="12.75" customHeight="1">
      <c r="A14" s="154"/>
      <c r="B14" s="155"/>
      <c r="C14" s="155"/>
      <c r="D14" s="155"/>
      <c r="E14" s="222"/>
      <c r="F14" s="214"/>
      <c r="G14" s="214"/>
      <c r="H14" s="228"/>
      <c r="I14" s="216">
        <v>9</v>
      </c>
      <c r="J14" s="212"/>
      <c r="K14" s="212"/>
      <c r="L14" s="212"/>
      <c r="M14" s="216">
        <v>4</v>
      </c>
      <c r="N14" s="231"/>
      <c r="O14" s="214"/>
      <c r="P14" s="214"/>
      <c r="Q14" s="137"/>
      <c r="R14" s="155"/>
      <c r="S14" s="155"/>
      <c r="T14" s="155"/>
      <c r="U14" s="233"/>
      <c r="Y14" s="44"/>
      <c r="Z14" s="44"/>
      <c r="AA14" s="44"/>
      <c r="AB14" s="44"/>
      <c r="AC14" s="44"/>
    </row>
    <row r="15" spans="1:29" ht="12.75" customHeight="1">
      <c r="A15" s="148">
        <v>3</v>
      </c>
      <c r="B15" s="149" t="str">
        <f>VLOOKUP(A15,'пр.взв.'!B7:C38,2,FALSE)</f>
        <v>Гадыршин Булат</v>
      </c>
      <c r="C15" s="149" t="str">
        <f>VLOOKUP(A15,'пр.взв.'!B7:E38,3,FALSE)</f>
        <v>1992,мс</v>
      </c>
      <c r="D15" s="149" t="str">
        <f>VLOOKUP(A15,'пр.взв.'!B7:E38,4,FALSE)</f>
        <v>Казань</v>
      </c>
      <c r="E15" s="211"/>
      <c r="F15" s="214"/>
      <c r="G15" s="214"/>
      <c r="H15" s="228"/>
      <c r="I15" s="156"/>
      <c r="J15" s="212"/>
      <c r="K15" s="212"/>
      <c r="L15" s="212"/>
      <c r="M15" s="156"/>
      <c r="N15" s="224"/>
      <c r="O15" s="214"/>
      <c r="P15" s="214"/>
      <c r="Q15" s="137"/>
      <c r="R15" s="149" t="str">
        <f>VLOOKUP(U15,'пр.взв.'!B7:C38,2,FALSE)</f>
        <v>Алейник Алексей</v>
      </c>
      <c r="S15" s="149" t="str">
        <f>VLOOKUP(U15,'пр.взв.'!B7:E38,3,FALSE)</f>
        <v>1991,кмс</v>
      </c>
      <c r="T15" s="149" t="str">
        <f>VLOOKUP(U15,'пр.взв.'!B7:E38,4,FALSE)</f>
        <v>Уразово</v>
      </c>
      <c r="U15" s="215">
        <v>4</v>
      </c>
      <c r="Y15" s="44"/>
      <c r="Z15" s="44"/>
      <c r="AA15" s="44"/>
      <c r="AB15" s="44"/>
      <c r="AC15" s="44"/>
    </row>
    <row r="16" spans="1:29" ht="12.75" customHeight="1">
      <c r="A16" s="148"/>
      <c r="B16" s="149"/>
      <c r="C16" s="149"/>
      <c r="D16" s="149"/>
      <c r="E16" s="216">
        <v>3</v>
      </c>
      <c r="F16" s="214"/>
      <c r="G16" s="214"/>
      <c r="H16" s="228"/>
      <c r="I16" s="212"/>
      <c r="J16" s="212"/>
      <c r="K16" s="212"/>
      <c r="L16" s="212"/>
      <c r="M16" s="214"/>
      <c r="N16" s="224"/>
      <c r="O16" s="214"/>
      <c r="P16" s="214"/>
      <c r="Q16" s="216">
        <v>4</v>
      </c>
      <c r="R16" s="149"/>
      <c r="S16" s="149"/>
      <c r="T16" s="149"/>
      <c r="U16" s="215"/>
      <c r="Y16" s="44"/>
      <c r="Z16" s="44"/>
      <c r="AA16" s="44"/>
      <c r="AB16" s="44"/>
      <c r="AC16" s="44"/>
    </row>
    <row r="17" spans="1:29" ht="12.75" customHeight="1">
      <c r="A17" s="154">
        <v>11</v>
      </c>
      <c r="B17" s="155" t="str">
        <f>VLOOKUP(A17,'пр.взв.'!B17:C47,2,FALSE)</f>
        <v>Урусов Мусса</v>
      </c>
      <c r="C17" s="155" t="str">
        <f>VLOOKUP(A17,'пр.взв.'!B7:E38,3,FALSE)</f>
        <v>1989,кмс</v>
      </c>
      <c r="D17" s="155" t="str">
        <f>VLOOKUP(A17,'пр.взв.'!B7:F38,4,FALSE)</f>
        <v>Карачаево-Черкессия</v>
      </c>
      <c r="E17" s="156"/>
      <c r="F17" s="219"/>
      <c r="G17" s="214"/>
      <c r="H17" s="228"/>
      <c r="I17" s="212"/>
      <c r="J17" s="212"/>
      <c r="K17" s="212"/>
      <c r="L17" s="212"/>
      <c r="M17" s="214"/>
      <c r="N17" s="224"/>
      <c r="O17" s="214"/>
      <c r="P17" s="220"/>
      <c r="Q17" s="156"/>
      <c r="R17" s="155" t="str">
        <f>VLOOKUP(U17,'пр.взв.'!B17:E47,2,FALSE)</f>
        <v>Костенко Игорь</v>
      </c>
      <c r="S17" s="155" t="str">
        <f>VLOOKUP(U17,'пр.взв.'!B17:E47,3,FALSE)</f>
        <v>1980,кмс</v>
      </c>
      <c r="T17" s="155" t="str">
        <f>VLOOKUP(U17,'пр.взв.'!B17:E47,4,FALSE)</f>
        <v>Севастополь</v>
      </c>
      <c r="U17" s="221">
        <v>12</v>
      </c>
      <c r="Y17" s="44"/>
      <c r="Z17" s="44"/>
      <c r="AA17" s="44"/>
      <c r="AB17" s="44"/>
      <c r="AC17" s="44"/>
    </row>
    <row r="18" spans="1:21" ht="12.75" customHeight="1">
      <c r="A18" s="154"/>
      <c r="B18" s="155"/>
      <c r="C18" s="155"/>
      <c r="D18" s="155"/>
      <c r="E18" s="222"/>
      <c r="F18" s="223"/>
      <c r="G18" s="216">
        <v>3</v>
      </c>
      <c r="H18" s="234"/>
      <c r="I18" s="213" t="s">
        <v>116</v>
      </c>
      <c r="J18" s="212"/>
      <c r="K18" s="212"/>
      <c r="L18" s="212"/>
      <c r="M18" s="214"/>
      <c r="N18" s="230"/>
      <c r="O18" s="216">
        <v>4</v>
      </c>
      <c r="P18" s="224"/>
      <c r="Q18" s="137"/>
      <c r="R18" s="155"/>
      <c r="S18" s="155"/>
      <c r="T18" s="155"/>
      <c r="U18" s="221"/>
    </row>
    <row r="19" spans="1:21" ht="12.75" customHeight="1">
      <c r="A19" s="148">
        <v>7</v>
      </c>
      <c r="B19" s="149" t="str">
        <f>VLOOKUP(A19,'пр.взв.'!B19:C49,2,FALSE)</f>
        <v>Романенко Николай</v>
      </c>
      <c r="C19" s="149" t="str">
        <f>VLOOKUP(A19,'пр.взв.'!B7:E38,3,FALSE)</f>
        <v>1998,1р</v>
      </c>
      <c r="D19" s="149" t="str">
        <f>VLOOKUP(A19,'пр.взв.'!B7:E38,4,FALSE)</f>
        <v>Уразово</v>
      </c>
      <c r="E19" s="211"/>
      <c r="F19" s="235"/>
      <c r="G19" s="156"/>
      <c r="H19" s="217"/>
      <c r="I19" s="137"/>
      <c r="J19" s="137"/>
      <c r="K19" s="137"/>
      <c r="L19" s="137"/>
      <c r="M19" s="137"/>
      <c r="N19" s="214"/>
      <c r="O19" s="156"/>
      <c r="P19" s="224"/>
      <c r="Q19" s="137"/>
      <c r="R19" s="149" t="str">
        <f>VLOOKUP(U19,'пр.взв.'!B19:E49,2,FALSE)</f>
        <v>Туриев Василий</v>
      </c>
      <c r="S19" s="149" t="str">
        <f>VLOOKUP(U19,'пр.взв.'!B19:E49,3,FALSE)</f>
        <v>1992,мсмк</v>
      </c>
      <c r="T19" s="149" t="str">
        <f>VLOOKUP(U19,'пр.взв.'!B19:E49,4,FALSE)</f>
        <v>Алушта</v>
      </c>
      <c r="U19" s="226">
        <v>8</v>
      </c>
    </row>
    <row r="20" spans="1:21" ht="12.75" customHeight="1">
      <c r="A20" s="148"/>
      <c r="B20" s="149"/>
      <c r="C20" s="149"/>
      <c r="D20" s="149"/>
      <c r="E20" s="216">
        <v>15</v>
      </c>
      <c r="F20" s="236"/>
      <c r="G20" s="222"/>
      <c r="H20" s="217">
        <v>4</v>
      </c>
      <c r="I20" s="237" t="str">
        <f>VLOOKUP(H20,'пр.взв.'!B7:H38,2,FALSE)</f>
        <v>Алейник Алексей</v>
      </c>
      <c r="J20" s="237"/>
      <c r="K20" s="237"/>
      <c r="L20" s="237"/>
      <c r="M20" s="237"/>
      <c r="N20" s="214"/>
      <c r="O20" s="214"/>
      <c r="P20" s="238"/>
      <c r="Q20" s="216">
        <v>8</v>
      </c>
      <c r="R20" s="149"/>
      <c r="S20" s="149"/>
      <c r="T20" s="149"/>
      <c r="U20" s="226"/>
    </row>
    <row r="21" spans="1:21" ht="12.75" customHeight="1">
      <c r="A21" s="154">
        <v>15</v>
      </c>
      <c r="B21" s="155" t="str">
        <f>VLOOKUP(A21,'пр.взв.'!B21:C51,2,FALSE)</f>
        <v>Мамулян Давид</v>
      </c>
      <c r="C21" s="155" t="str">
        <f>VLOOKUP(A21,'пр.взв.'!B7:E38,3,FALSE)</f>
        <v>1998,кмс</v>
      </c>
      <c r="D21" s="155" t="str">
        <f>VLOOKUP(A21,'пр.взв.'!B7:E38,4,FALSE)</f>
        <v>Севастополь</v>
      </c>
      <c r="E21" s="156"/>
      <c r="F21" s="222"/>
      <c r="G21" s="222"/>
      <c r="H21" s="239"/>
      <c r="I21" s="237"/>
      <c r="J21" s="237"/>
      <c r="K21" s="237"/>
      <c r="L21" s="237"/>
      <c r="M21" s="237"/>
      <c r="N21" s="214"/>
      <c r="O21" s="214"/>
      <c r="P21" s="214"/>
      <c r="Q21" s="156"/>
      <c r="R21" s="155" t="str">
        <f>VLOOKUP(U21,'пр.взв.'!B21:E51,2,FALSE)</f>
        <v>Сейдалиев Рустем</v>
      </c>
      <c r="S21" s="155" t="str">
        <f>VLOOKUP(U21,'пр.взв.'!B21:E51,3,FALSE)</f>
        <v>1988,мс</v>
      </c>
      <c r="T21" s="155" t="str">
        <f>VLOOKUP(U21,'пр.взв.'!B7:E38,4,FALSE)</f>
        <v>Феодосия</v>
      </c>
      <c r="U21" s="221">
        <v>16</v>
      </c>
    </row>
    <row r="22" spans="1:21" ht="12.75" customHeight="1">
      <c r="A22" s="154"/>
      <c r="B22" s="155"/>
      <c r="C22" s="155"/>
      <c r="D22" s="155"/>
      <c r="E22" s="222"/>
      <c r="F22" s="211"/>
      <c r="G22" s="211"/>
      <c r="H22" s="137"/>
      <c r="I22" s="137"/>
      <c r="J22" s="137"/>
      <c r="K22" s="137"/>
      <c r="L22" s="137"/>
      <c r="M22" s="137"/>
      <c r="N22" s="137"/>
      <c r="O22" s="212"/>
      <c r="P22" s="212"/>
      <c r="Q22" s="137"/>
      <c r="R22" s="155"/>
      <c r="S22" s="155"/>
      <c r="T22" s="155"/>
      <c r="U22" s="221"/>
    </row>
    <row r="23" spans="1:20" ht="12.75" customHeight="1">
      <c r="A23" s="174"/>
      <c r="B23" s="174"/>
      <c r="C23" s="175"/>
      <c r="D23" s="44"/>
      <c r="E23" s="240"/>
      <c r="F23" s="240"/>
      <c r="G23" s="240"/>
      <c r="H23" s="229" t="s">
        <v>117</v>
      </c>
      <c r="I23" s="229"/>
      <c r="J23" s="229"/>
      <c r="K23" s="229"/>
      <c r="L23" s="229"/>
      <c r="M23" s="229"/>
      <c r="N23" s="229"/>
      <c r="O23" s="241"/>
      <c r="P23" s="241"/>
      <c r="Q23" s="137"/>
      <c r="R23" s="242"/>
      <c r="S23" s="242"/>
      <c r="T23" s="242"/>
    </row>
    <row r="24" spans="4:22" ht="12" customHeight="1">
      <c r="D24" s="243" t="s">
        <v>106</v>
      </c>
      <c r="K24" s="44"/>
      <c r="L24" s="44"/>
      <c r="M24" s="44"/>
      <c r="N24" s="44"/>
      <c r="O24" s="243" t="s">
        <v>107</v>
      </c>
      <c r="P24" s="44"/>
      <c r="Q24" s="44"/>
      <c r="R24" s="44"/>
      <c r="S24" s="44"/>
      <c r="T24" s="44"/>
      <c r="U24" s="244"/>
      <c r="V24" s="44"/>
    </row>
    <row r="25" spans="1:22" ht="12.75" customHeight="1">
      <c r="A25" s="245">
        <v>1</v>
      </c>
      <c r="B25" s="246" t="str">
        <f>VLOOKUP(A25,'пр.взв.'!B7:E38,2,FALSE)</f>
        <v>Сухойкин Олег</v>
      </c>
      <c r="I25" s="200">
        <v>10</v>
      </c>
      <c r="J25" s="246" t="str">
        <f>VLOOKUP(I25,'пр.взв.'!B5:D38,2,FALSE)</f>
        <v>Ялпачик Даниил</v>
      </c>
      <c r="K25" s="246"/>
      <c r="L25" s="246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2.75" customHeight="1">
      <c r="A26" s="245"/>
      <c r="B26" s="246"/>
      <c r="C26" s="247" t="s">
        <v>118</v>
      </c>
      <c r="D26" s="180"/>
      <c r="E26" s="183"/>
      <c r="F26" s="183"/>
      <c r="G26" s="183"/>
      <c r="H26" s="183"/>
      <c r="I26" s="248"/>
      <c r="J26" s="246"/>
      <c r="K26" s="246"/>
      <c r="L26" s="246"/>
      <c r="M26" s="152" t="s">
        <v>119</v>
      </c>
      <c r="N26" s="180"/>
      <c r="O26" s="180"/>
      <c r="P26" s="180"/>
      <c r="Q26" s="180"/>
      <c r="R26" s="184"/>
      <c r="S26" s="180"/>
      <c r="T26" s="180"/>
      <c r="U26" s="244"/>
      <c r="V26" s="44"/>
    </row>
    <row r="27" spans="1:22" ht="12.75" customHeight="1">
      <c r="A27" s="40">
        <v>5</v>
      </c>
      <c r="B27" s="249" t="str">
        <f>VLOOKUP(A27,'пр.взв.'!B7:D38,2,FALSE)</f>
        <v>Кяндарян Константин</v>
      </c>
      <c r="C27" s="157"/>
      <c r="D27" s="180"/>
      <c r="E27" s="250"/>
      <c r="F27" s="250"/>
      <c r="G27" s="250"/>
      <c r="H27" s="250"/>
      <c r="I27" s="251">
        <v>14</v>
      </c>
      <c r="J27" s="252" t="str">
        <f>VLOOKUP(I27,'пр.взв.'!B7:D38,2,FALSE)</f>
        <v>Сейдаметов Эскендер</v>
      </c>
      <c r="K27" s="252"/>
      <c r="L27" s="252"/>
      <c r="M27" s="157"/>
      <c r="N27" s="213"/>
      <c r="O27" s="213"/>
      <c r="P27" s="213"/>
      <c r="Q27" s="213"/>
      <c r="R27" s="180"/>
      <c r="S27" s="180"/>
      <c r="T27" s="180"/>
      <c r="U27" s="44"/>
      <c r="V27" s="44"/>
    </row>
    <row r="28" spans="1:22" ht="12.75" customHeight="1">
      <c r="A28" s="40"/>
      <c r="B28" s="249"/>
      <c r="C28" s="159"/>
      <c r="D28" s="180"/>
      <c r="E28" s="213"/>
      <c r="F28" s="213"/>
      <c r="G28" s="250"/>
      <c r="H28" s="250"/>
      <c r="I28" s="251"/>
      <c r="J28" s="252"/>
      <c r="K28" s="252"/>
      <c r="L28" s="252"/>
      <c r="M28" s="159"/>
      <c r="N28" s="213"/>
      <c r="O28" s="213"/>
      <c r="P28" s="213"/>
      <c r="Q28" s="213"/>
      <c r="R28" s="180"/>
      <c r="S28" s="180"/>
      <c r="T28" s="180"/>
      <c r="U28" s="44"/>
      <c r="V28" s="44"/>
    </row>
    <row r="29" spans="1:22" ht="12.75" customHeight="1">
      <c r="A29" s="44"/>
      <c r="B29" s="151"/>
      <c r="C29" s="159"/>
      <c r="D29" s="212">
        <v>11</v>
      </c>
      <c r="E29" s="213"/>
      <c r="F29" s="213"/>
      <c r="G29" s="250"/>
      <c r="H29" s="250"/>
      <c r="I29" s="251"/>
      <c r="J29" s="239"/>
      <c r="K29" s="151"/>
      <c r="L29" s="73"/>
      <c r="M29" s="159"/>
      <c r="N29" s="253"/>
      <c r="O29" s="254">
        <v>14</v>
      </c>
      <c r="P29" s="213"/>
      <c r="Q29" s="213"/>
      <c r="R29" s="180"/>
      <c r="S29" s="180"/>
      <c r="T29" s="180"/>
      <c r="U29" s="44"/>
      <c r="V29" s="44"/>
    </row>
    <row r="30" spans="1:22" ht="12.75" customHeight="1">
      <c r="A30" s="44"/>
      <c r="B30" s="255"/>
      <c r="C30" s="159"/>
      <c r="D30" s="161"/>
      <c r="E30" s="213"/>
      <c r="F30" t="s">
        <v>120</v>
      </c>
      <c r="G30" s="250"/>
      <c r="H30" s="250"/>
      <c r="I30" s="251"/>
      <c r="J30" s="239"/>
      <c r="K30" s="255"/>
      <c r="L30" s="73"/>
      <c r="M30" s="159"/>
      <c r="N30" s="213"/>
      <c r="O30" s="213"/>
      <c r="P30" s="186"/>
      <c r="Q30" s="213"/>
      <c r="R30" t="s">
        <v>120</v>
      </c>
      <c r="S30" s="180"/>
      <c r="T30" s="180"/>
      <c r="U30" s="44"/>
      <c r="V30" s="44"/>
    </row>
    <row r="31" spans="1:22" ht="12.75">
      <c r="A31" s="256">
        <v>11</v>
      </c>
      <c r="B31" s="246" t="str">
        <f>VLOOKUP(A31,'пр.взв.'!B7:D38,2,FALSE)</f>
        <v>Урусов Мусса</v>
      </c>
      <c r="C31" s="257"/>
      <c r="D31" s="163"/>
      <c r="E31" s="217"/>
      <c r="F31" s="213"/>
      <c r="G31" s="213"/>
      <c r="H31" s="213"/>
      <c r="I31" s="217">
        <v>12</v>
      </c>
      <c r="J31" s="246" t="str">
        <f>VLOOKUP(I31,'пр.взв.'!B7:D38,2,FALSE)</f>
        <v>Костенко Игорь</v>
      </c>
      <c r="K31" s="246"/>
      <c r="L31" s="246"/>
      <c r="M31" s="257"/>
      <c r="N31" s="213"/>
      <c r="O31" s="213"/>
      <c r="P31" s="189"/>
      <c r="Q31" s="213"/>
      <c r="R31" s="180"/>
      <c r="S31" s="180"/>
      <c r="T31" s="180"/>
      <c r="U31" s="44"/>
      <c r="V31" s="44"/>
    </row>
    <row r="32" spans="1:22" ht="13.5" customHeight="1">
      <c r="A32" s="256"/>
      <c r="B32" s="246"/>
      <c r="C32" s="258" t="s">
        <v>121</v>
      </c>
      <c r="D32" s="163"/>
      <c r="E32" s="259">
        <v>2</v>
      </c>
      <c r="F32" s="260" t="str">
        <f>VLOOKUP(E32,'пр.взв.'!B7:D38,2,FALSE)</f>
        <v>Ермолаев Сергей</v>
      </c>
      <c r="G32" s="260"/>
      <c r="H32" s="260"/>
      <c r="I32" s="261"/>
      <c r="J32" s="246"/>
      <c r="K32" s="246"/>
      <c r="L32" s="246"/>
      <c r="M32" s="258" t="s">
        <v>122</v>
      </c>
      <c r="N32" s="262"/>
      <c r="O32" s="262"/>
      <c r="P32" s="189"/>
      <c r="Q32" s="259">
        <v>3</v>
      </c>
      <c r="R32" s="260" t="str">
        <f>VLOOKUP(Q32,'пр.взв.'!B7:D38,2,FALSE)</f>
        <v>Гадыршин Булат</v>
      </c>
      <c r="S32" s="262"/>
      <c r="T32" s="262"/>
      <c r="U32" s="262"/>
      <c r="V32" s="44"/>
    </row>
    <row r="33" spans="1:22" ht="13.5" customHeight="1">
      <c r="A33" s="256">
        <v>15</v>
      </c>
      <c r="B33" s="249" t="str">
        <f>VLOOKUP(A33,'пр.взв.'!B7:E38,2,FALSE)</f>
        <v>Мамулян Давид</v>
      </c>
      <c r="C33" s="152"/>
      <c r="D33" s="163"/>
      <c r="E33" s="263"/>
      <c r="F33" s="260"/>
      <c r="G33" s="260"/>
      <c r="H33" s="260"/>
      <c r="I33" s="264">
        <v>8</v>
      </c>
      <c r="J33" s="252" t="str">
        <f>VLOOKUP(I33,'пр.взв.'!B7:D38,2,FALSE)</f>
        <v>Туриев Василий</v>
      </c>
      <c r="K33" s="252"/>
      <c r="L33" s="252"/>
      <c r="M33" s="265"/>
      <c r="N33" s="262"/>
      <c r="O33" s="262"/>
      <c r="P33" s="189"/>
      <c r="Q33" s="213"/>
      <c r="R33" s="260"/>
      <c r="S33" s="262"/>
      <c r="T33" s="262"/>
      <c r="U33" s="262"/>
      <c r="V33" s="44"/>
    </row>
    <row r="34" spans="1:22" ht="13.5" customHeight="1">
      <c r="A34" s="256"/>
      <c r="B34" s="249"/>
      <c r="C34" s="180"/>
      <c r="D34" s="163"/>
      <c r="E34" s="213"/>
      <c r="F34" s="213"/>
      <c r="G34" s="213"/>
      <c r="H34" s="213"/>
      <c r="I34" s="266"/>
      <c r="J34" s="252"/>
      <c r="K34" s="252"/>
      <c r="L34" s="252"/>
      <c r="M34" s="213"/>
      <c r="N34" s="213"/>
      <c r="O34" s="213"/>
      <c r="P34" s="189"/>
      <c r="Q34" s="213"/>
      <c r="R34" s="180"/>
      <c r="S34" s="180"/>
      <c r="T34" s="180"/>
      <c r="U34" s="44"/>
      <c r="V34" s="44"/>
    </row>
    <row r="35" spans="1:22" ht="12.75">
      <c r="A35" s="44"/>
      <c r="B35" s="180"/>
      <c r="C35" s="217">
        <v>2</v>
      </c>
      <c r="D35" s="267" t="str">
        <f>VLOOKUP(C35,'пр.взв.'!B7:D38,2,FALSE)</f>
        <v>Ермолаев Сергей</v>
      </c>
      <c r="E35" s="213"/>
      <c r="F35" s="213"/>
      <c r="G35" s="213"/>
      <c r="H35" s="213"/>
      <c r="I35" s="217"/>
      <c r="J35" s="250"/>
      <c r="K35" s="213"/>
      <c r="L35" s="213"/>
      <c r="M35" s="217">
        <v>3</v>
      </c>
      <c r="N35" s="267" t="str">
        <f>VLOOKUP(M35,'пр.взв.'!B7:D38,2,FALSE)</f>
        <v>Гадыршин Булат</v>
      </c>
      <c r="O35" s="267"/>
      <c r="P35" s="267"/>
      <c r="Q35" s="213"/>
      <c r="R35" s="180"/>
      <c r="S35" s="180"/>
      <c r="T35" s="180"/>
      <c r="U35" s="44"/>
      <c r="V35" s="44"/>
    </row>
    <row r="36" spans="2:22" ht="12.75">
      <c r="B36" s="180"/>
      <c r="C36" s="180"/>
      <c r="D36" s="267"/>
      <c r="E36" s="213"/>
      <c r="F36" s="213"/>
      <c r="G36" s="213"/>
      <c r="H36" s="213"/>
      <c r="I36" s="213"/>
      <c r="J36" s="250"/>
      <c r="K36" s="213"/>
      <c r="L36" s="213"/>
      <c r="M36" s="213"/>
      <c r="N36" s="267"/>
      <c r="O36" s="267"/>
      <c r="P36" s="267"/>
      <c r="Q36" s="213"/>
      <c r="R36" s="180"/>
      <c r="S36" s="180"/>
      <c r="T36" s="180"/>
      <c r="U36" s="44"/>
      <c r="V36" s="44"/>
    </row>
    <row r="37" spans="1:7" ht="12.75">
      <c r="A37" s="37" t="s">
        <v>12</v>
      </c>
      <c r="B37" s="38"/>
      <c r="C37" s="39"/>
      <c r="D37" s="40"/>
      <c r="E37" s="40"/>
      <c r="F37" s="40"/>
      <c r="G37" s="41" t="s">
        <v>13</v>
      </c>
    </row>
    <row r="38" spans="1:7" ht="12.75">
      <c r="A38" s="38"/>
      <c r="B38" s="38"/>
      <c r="C38" s="39"/>
      <c r="D38" s="40"/>
      <c r="E38" s="40"/>
      <c r="F38" s="40"/>
      <c r="G38" s="42" t="s">
        <v>14</v>
      </c>
    </row>
    <row r="39" spans="1:7" ht="12.75">
      <c r="A39" s="37" t="s">
        <v>15</v>
      </c>
      <c r="B39" s="38"/>
      <c r="C39" s="39"/>
      <c r="D39" s="40"/>
      <c r="E39" s="40"/>
      <c r="F39" s="40"/>
      <c r="G39" s="41" t="s">
        <v>16</v>
      </c>
    </row>
    <row r="40" spans="1:8" ht="12.75">
      <c r="A40" s="38"/>
      <c r="B40" s="38"/>
      <c r="C40" s="38"/>
      <c r="D40" s="40"/>
      <c r="E40" s="40"/>
      <c r="F40" s="40"/>
      <c r="G40" s="42" t="s">
        <v>14</v>
      </c>
      <c r="H40" s="43"/>
    </row>
    <row r="41" spans="4:20" ht="12.75">
      <c r="D41" s="39"/>
      <c r="E41" s="39"/>
      <c r="F41" s="39"/>
      <c r="G41" s="40"/>
      <c r="H41" s="40"/>
      <c r="I41" s="44"/>
      <c r="J41" s="44"/>
      <c r="K41" s="44"/>
      <c r="L41" s="44"/>
      <c r="M41" s="240"/>
      <c r="N41" s="240"/>
      <c r="O41" s="240"/>
      <c r="P41" s="240"/>
      <c r="Q41" s="44"/>
      <c r="R41" s="43"/>
      <c r="S41" s="137"/>
      <c r="T41" s="137"/>
    </row>
    <row r="42" spans="4:20" ht="12.75">
      <c r="D42" s="38"/>
      <c r="E42" s="38"/>
      <c r="F42" s="39"/>
      <c r="G42" s="40"/>
      <c r="H42" s="40"/>
      <c r="I42" s="44"/>
      <c r="J42" s="44"/>
      <c r="K42" s="44"/>
      <c r="L42" s="44"/>
      <c r="M42" s="240"/>
      <c r="N42" s="240"/>
      <c r="O42" s="240"/>
      <c r="P42" s="240"/>
      <c r="Q42" s="40"/>
      <c r="R42" s="43"/>
      <c r="S42" s="137"/>
      <c r="T42" s="137"/>
    </row>
    <row r="43" spans="10:20" ht="12.75">
      <c r="J43" s="44"/>
      <c r="K43" s="44"/>
      <c r="L43" s="44"/>
      <c r="M43" s="44"/>
      <c r="N43" s="44"/>
      <c r="O43" s="44"/>
      <c r="P43" s="44"/>
      <c r="Q43" s="44"/>
      <c r="S43" s="137"/>
      <c r="T43" s="137"/>
    </row>
    <row r="44" spans="2:18" ht="12.75">
      <c r="B44" s="74">
        <f>HYPERLINK('[1]реквизиты'!$A$22)</f>
      </c>
      <c r="C44" s="70"/>
      <c r="D44" s="38"/>
      <c r="E44" s="38"/>
      <c r="F44" s="38"/>
      <c r="G44" s="43"/>
      <c r="H44" s="43"/>
      <c r="M44" s="72">
        <f>HYPERLINK('[1]реквизиты'!$G$23)</f>
      </c>
      <c r="O44" s="137"/>
      <c r="P44" s="137"/>
      <c r="R44" s="43"/>
    </row>
    <row r="45" spans="5:17" ht="12.75"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55" ht="12.75">
      <c r="D55" s="44"/>
    </row>
    <row r="57" spans="5:9" ht="12.75">
      <c r="E57" s="44"/>
      <c r="F57" s="44"/>
      <c r="G57" s="44"/>
      <c r="H57" s="44"/>
      <c r="I57" s="44"/>
    </row>
  </sheetData>
  <sheetProtection selectLockedCells="1" selectUnlockedCells="1"/>
  <mergeCells count="88">
    <mergeCell ref="A1:U1"/>
    <mergeCell ref="A2:U2"/>
    <mergeCell ref="C3:R3"/>
    <mergeCell ref="C4:R4"/>
    <mergeCell ref="J5:L5"/>
    <mergeCell ref="M5:O5"/>
    <mergeCell ref="A6:B6"/>
    <mergeCell ref="A7:A8"/>
    <mergeCell ref="B7:B8"/>
    <mergeCell ref="C7:C8"/>
    <mergeCell ref="D7:D8"/>
    <mergeCell ref="R7:R8"/>
    <mergeCell ref="S7:S8"/>
    <mergeCell ref="T7:T8"/>
    <mergeCell ref="U7:U8"/>
    <mergeCell ref="I8:M9"/>
    <mergeCell ref="A9:A10"/>
    <mergeCell ref="B9:B10"/>
    <mergeCell ref="C9:C10"/>
    <mergeCell ref="D9:D10"/>
    <mergeCell ref="R9:R10"/>
    <mergeCell ref="S9:S10"/>
    <mergeCell ref="T9:T10"/>
    <mergeCell ref="U9:U10"/>
    <mergeCell ref="A11:A12"/>
    <mergeCell ref="B11:B12"/>
    <mergeCell ref="C11:C12"/>
    <mergeCell ref="D11:D12"/>
    <mergeCell ref="R11:R12"/>
    <mergeCell ref="S11:S12"/>
    <mergeCell ref="T11:T12"/>
    <mergeCell ref="U11:U12"/>
    <mergeCell ref="J12:L12"/>
    <mergeCell ref="A13:A14"/>
    <mergeCell ref="B13:B14"/>
    <mergeCell ref="C13:C14"/>
    <mergeCell ref="D13:D14"/>
    <mergeCell ref="R13:R14"/>
    <mergeCell ref="S13:S14"/>
    <mergeCell ref="T13:T14"/>
    <mergeCell ref="U13:U14"/>
    <mergeCell ref="F14:G14"/>
    <mergeCell ref="A15:A16"/>
    <mergeCell ref="B15:B16"/>
    <mergeCell ref="C15:C16"/>
    <mergeCell ref="D15:D16"/>
    <mergeCell ref="R15:R16"/>
    <mergeCell ref="S15:S16"/>
    <mergeCell ref="T15:T16"/>
    <mergeCell ref="U15:U16"/>
    <mergeCell ref="A17:A18"/>
    <mergeCell ref="B17:B18"/>
    <mergeCell ref="C17:C18"/>
    <mergeCell ref="D17:D18"/>
    <mergeCell ref="R17:R18"/>
    <mergeCell ref="S17:S18"/>
    <mergeCell ref="T17:T18"/>
    <mergeCell ref="U17:U18"/>
    <mergeCell ref="A19:A20"/>
    <mergeCell ref="B19:B20"/>
    <mergeCell ref="C19:C20"/>
    <mergeCell ref="D19:D20"/>
    <mergeCell ref="R19:R20"/>
    <mergeCell ref="S19:S20"/>
    <mergeCell ref="T19:T20"/>
    <mergeCell ref="U19:U20"/>
    <mergeCell ref="I20:M21"/>
    <mergeCell ref="A21:A22"/>
    <mergeCell ref="B21:B22"/>
    <mergeCell ref="C21:C22"/>
    <mergeCell ref="D21:D22"/>
    <mergeCell ref="R21:R22"/>
    <mergeCell ref="S21:S22"/>
    <mergeCell ref="T21:T22"/>
    <mergeCell ref="U21:U22"/>
    <mergeCell ref="H23:N23"/>
    <mergeCell ref="B25:B26"/>
    <mergeCell ref="J25:L26"/>
    <mergeCell ref="B27:B28"/>
    <mergeCell ref="J27:L28"/>
    <mergeCell ref="B31:B32"/>
    <mergeCell ref="J31:L32"/>
    <mergeCell ref="F32:H33"/>
    <mergeCell ref="R32:R33"/>
    <mergeCell ref="B33:B34"/>
    <mergeCell ref="J33:L34"/>
    <mergeCell ref="D35:D36"/>
    <mergeCell ref="N35:P36"/>
  </mergeCells>
  <printOptions horizontalCentered="1" verticalCentered="1"/>
  <pageMargins left="0.39375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2015-06-13T15:56:27Z</cp:lastPrinted>
  <dcterms:modified xsi:type="dcterms:W3CDTF">2015-06-18T17:35:11Z</dcterms:modified>
  <cp:category/>
  <cp:version/>
  <cp:contentType/>
  <cp:contentStatus/>
  <cp:revision>4</cp:revision>
</cp:coreProperties>
</file>