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<sst xmlns="http://schemas.openxmlformats.org/spreadsheetml/2006/main" count="270" uniqueCount="69">
  <si>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</si>
  <si>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</si>
  <si>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</si>
  <si>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</si>
  <si>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</si>
  <si>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</si>
  <si>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</si>
  <si>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</si>
  <si>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</si>
  <si>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</si>
  <si>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</si>
  <si>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</si>
  <si>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</si>
  <si>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</si>
  <si>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</si>
  <si>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</si>
  <si>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</si>
  <si>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</si>
  <si>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</si>
  <si>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</si>
  <si>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</si>
  <si>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</si>
  <si>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</si>
  <si>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</si>
  <si>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</si>
  <si>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</si>
  <si>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</si>
  <si>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</si>
  <si>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</si>
  <si>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</si>
  <si>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</si>
  <si>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</si>
  <si>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</si>
  <si>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</si>
  <si>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</si>
  <si>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</si>
  <si>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</si>
  <si>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</si>
  <si>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</si>
  <si>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</si>
  <si>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</si>
  <si>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</si>
  <si>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</si>
  <si>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</si>
  <si>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</si>
  <si>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</si>
  <si>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</si>
  <si>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</si>
  <si>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</si>
  <si>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</si>
  <si>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</si>
  <si>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</si>
  <si>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</si>
  <si>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</si>
  <si>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</si>
  <si>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</si>
  <si>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</si>
  <si>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</si>
  <si>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</si>
  <si>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 62. кг.</t>
  </si>
  <si>
    <t>4/0</t>
  </si>
  <si>
    <t>неявка</t>
  </si>
  <si>
    <t>3/0</t>
  </si>
  <si>
    <t>3/1</t>
  </si>
  <si>
    <t>3,5/0</t>
  </si>
  <si>
    <t>3,5/0,5</t>
  </si>
  <si>
    <t>б/м</t>
  </si>
  <si>
    <t>Гериев Х., Кушхаунов З.</t>
  </si>
  <si>
    <t>Булатов К., Булатов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</si>
</sst>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7" fillId="0" borderId="0" xfId="0" applyNumberFormat="1" applyFont="1" applyAlignment="1">
      <alignment/>
    </xf>
    <xf numFmtId="49" fontId="28" fillId="0" borderId="29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4" fontId="7" fillId="0" borderId="46" xfId="42" applyNumberFormat="1" applyFont="1" applyBorder="1" applyAlignment="1" applyProtection="1">
      <alignment horizontal="left" vertical="center" wrapText="1"/>
      <protection/>
    </xf>
    <xf numFmtId="14" fontId="7" fillId="0" borderId="35" xfId="0" applyNumberFormat="1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8" fillId="0" borderId="65" xfId="42" applyNumberFormat="1" applyFont="1" applyBorder="1" applyAlignment="1" applyProtection="1">
      <alignment horizontal="left" vertical="center" wrapText="1"/>
      <protection/>
    </xf>
    <xf numFmtId="0" fontId="68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8" fillId="0" borderId="70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0557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40">
          <cell r="E40" t="str">
            <v>Базаев Апти Шарудиевич</v>
          </cell>
          <cell r="F40" t="str">
            <v>11.03.1992 КМС</v>
          </cell>
          <cell r="G40" t="str">
            <v>ЧР</v>
          </cell>
          <cell r="H40" t="str">
            <v>МО</v>
          </cell>
          <cell r="J40" t="str">
            <v>Кагерманов Р. Б., Ибрагимов А. Н.</v>
          </cell>
        </row>
        <row r="42">
          <cell r="E42" t="str">
            <v>Шагинян Карен Юрьевич</v>
          </cell>
          <cell r="F42" t="str">
            <v>05.05.95 КМС</v>
          </cell>
          <cell r="G42" t="str">
            <v>КБР</v>
          </cell>
          <cell r="H42" t="str">
            <v> ДИНАМО</v>
          </cell>
          <cell r="J42" t="str">
            <v>А.В.Журавицкий С.В.Журавицкий</v>
          </cell>
        </row>
        <row r="44">
          <cell r="E44" t="str">
            <v>Дзамихов Мулид Володьевич</v>
          </cell>
          <cell r="F44" t="str">
            <v>21.08.94 КМС</v>
          </cell>
          <cell r="G44" t="str">
            <v>КБР</v>
          </cell>
          <cell r="H44" t="str">
            <v> ДИНАМО</v>
          </cell>
          <cell r="J44" t="str">
            <v>Дыгов А.Х.</v>
          </cell>
        </row>
        <row r="46">
          <cell r="E46" t="str">
            <v>Аргашоков Рустам Русланович</v>
          </cell>
          <cell r="F46" t="str">
            <v>19.10.89 КМС</v>
          </cell>
          <cell r="G46" t="str">
            <v>КБР</v>
          </cell>
          <cell r="H46" t="str">
            <v> ДИНАМО</v>
          </cell>
          <cell r="J46" t="str">
            <v>Дыгов А.Х.</v>
          </cell>
        </row>
        <row r="48">
          <cell r="E48" t="str">
            <v>Керефов Азамат Мухамедович</v>
          </cell>
          <cell r="F48" t="str">
            <v>17.05.91 КМС</v>
          </cell>
          <cell r="G48" t="str">
            <v>КБР</v>
          </cell>
          <cell r="H48" t="str">
            <v> ДИНАМО</v>
          </cell>
          <cell r="J48" t="str">
            <v>Хашукоев А., Кушхаунов З.</v>
          </cell>
        </row>
        <row r="50">
          <cell r="E50" t="str">
            <v>Келиметов Амир Алимович</v>
          </cell>
          <cell r="F50" t="str">
            <v>30.11.90 КМС</v>
          </cell>
          <cell r="G50" t="str">
            <v>КБР</v>
          </cell>
          <cell r="H50" t="str">
            <v> ДИНАМО</v>
          </cell>
          <cell r="J50" t="str">
            <v>Пшуков З.</v>
          </cell>
        </row>
        <row r="52">
          <cell r="E52" t="str">
            <v>Тхагапсов Алибек Амирович</v>
          </cell>
          <cell r="F52" t="str">
            <v>19.02.96 КМС</v>
          </cell>
          <cell r="G52" t="str">
            <v>КБР</v>
          </cell>
          <cell r="H52" t="str">
            <v> ДИНАМО</v>
          </cell>
          <cell r="J52" t="str">
            <v>Бейтуганов Р, Кушхаунов З.</v>
          </cell>
        </row>
        <row r="54">
          <cell r="E54" t="str">
            <v>Шопагов Эльдар Заурович</v>
          </cell>
          <cell r="F54" t="str">
            <v>04.01.95 КМС</v>
          </cell>
          <cell r="G54" t="str">
            <v>КБР</v>
          </cell>
          <cell r="H54" t="str">
            <v> ДИНАМО</v>
          </cell>
          <cell r="J54" t="str">
            <v>Шомахов К.</v>
          </cell>
        </row>
        <row r="56">
          <cell r="E56" t="str">
            <v>Магомедсаидов Абдула Магомедович</v>
          </cell>
          <cell r="F56" t="str">
            <v>26.10.1990 КМС</v>
          </cell>
          <cell r="G56" t="str">
            <v>СК</v>
          </cell>
          <cell r="H56" t="str">
            <v>Новоселецкий</v>
          </cell>
          <cell r="J56" t="str">
            <v>Бийбулатов У. Б.</v>
          </cell>
        </row>
        <row r="58">
          <cell r="E58" t="str">
            <v>Мустафаев ильяс Бейдерханович</v>
          </cell>
          <cell r="F58" t="str">
            <v>16.12.1989 КМС</v>
          </cell>
          <cell r="G58" t="str">
            <v>СК</v>
          </cell>
          <cell r="H58" t="str">
            <v>Новоселецкий</v>
          </cell>
          <cell r="J58" t="str">
            <v>Бийбулатов У. Б.</v>
          </cell>
        </row>
        <row r="60">
          <cell r="E60" t="str">
            <v>Ибрагимов Мурад Хабибович</v>
          </cell>
          <cell r="F60" t="str">
            <v>2.11.1993 МС</v>
          </cell>
          <cell r="G60" t="str">
            <v>РД</v>
          </cell>
          <cell r="H60" t="str">
            <v>ПР</v>
          </cell>
          <cell r="J60" t="str">
            <v>Булатов К., Булатов Г.</v>
          </cell>
        </row>
        <row r="62">
          <cell r="E62" t="str">
            <v>Гасанханов Магомед Зайнулавович</v>
          </cell>
          <cell r="F62" t="str">
            <v>01.06.1986 КМС</v>
          </cell>
          <cell r="G62" t="str">
            <v>РД</v>
          </cell>
          <cell r="H62" t="str">
            <v>ПР</v>
          </cell>
          <cell r="J62" t="str">
            <v>Гасанханов З. М.</v>
          </cell>
        </row>
        <row r="64">
          <cell r="E64" t="str">
            <v>Хабибулаев Шейх-Мансур</v>
          </cell>
          <cell r="F64" t="str">
            <v>27.04.1994 МС</v>
          </cell>
          <cell r="G64" t="str">
            <v>ЧР</v>
          </cell>
          <cell r="H64" t="str">
            <v>МО</v>
          </cell>
          <cell r="J64" t="str">
            <v>Мустыгов М. З., Кагерманов Р. Б.</v>
          </cell>
        </row>
        <row r="66">
          <cell r="E66" t="str">
            <v>Хуртыгов Билал Харонович</v>
          </cell>
          <cell r="F66" t="str">
            <v>17.11.1989 КМС</v>
          </cell>
          <cell r="G66" t="str">
            <v>ЧР</v>
          </cell>
          <cell r="H66" t="str">
            <v>МО</v>
          </cell>
          <cell r="J66" t="str">
            <v>Аюбов З. И.</v>
          </cell>
        </row>
        <row r="68">
          <cell r="E68" t="str">
            <v>Ксалов Тимур Хамидович</v>
          </cell>
          <cell r="F68" t="str">
            <v>12.07.1987 КМС</v>
          </cell>
          <cell r="G68" t="str">
            <v>КЧР</v>
          </cell>
          <cell r="H68" t="str">
            <v>ВС</v>
          </cell>
          <cell r="J68" t="str">
            <v>Жужуев Т. М.</v>
          </cell>
        </row>
        <row r="70">
          <cell r="E70" t="str">
            <v>Хуранов Азамат Мухамедович</v>
          </cell>
          <cell r="F70" t="str">
            <v>25.02.98 КМС</v>
          </cell>
          <cell r="G70" t="str">
            <v>КБР</v>
          </cell>
          <cell r="H70" t="str">
            <v> ДИНАМО</v>
          </cell>
          <cell r="J70" t="str">
            <v>Дыгов А.Х.</v>
          </cell>
        </row>
        <row r="72">
          <cell r="E72" t="str">
            <v>Гаджиев Курбан Гажэиевич</v>
          </cell>
          <cell r="F72" t="str">
            <v>08.06.1993 КМС</v>
          </cell>
          <cell r="G72" t="str">
            <v>РД</v>
          </cell>
          <cell r="H72" t="str">
            <v>ПР</v>
          </cell>
        </row>
        <row r="74">
          <cell r="E74" t="str">
            <v>Хафицев Мурат Мухамедович</v>
          </cell>
          <cell r="F74">
            <v>35289</v>
          </cell>
          <cell r="G74" t="str">
            <v>КБР</v>
          </cell>
          <cell r="H74" t="str">
            <v>ДИНАМО</v>
          </cell>
          <cell r="J74" t="str">
            <v>Битуганов</v>
          </cell>
        </row>
        <row r="76">
          <cell r="E76" t="str">
            <v>Мокаев Аскерби Асланович</v>
          </cell>
          <cell r="F76" t="str">
            <v>10.03.1995 КМС</v>
          </cell>
          <cell r="G76" t="str">
            <v>КБР</v>
          </cell>
          <cell r="H76" t="str">
            <v>ДИНАМО</v>
          </cell>
        </row>
        <row r="78">
          <cell r="E78" t="str">
            <v>Бердуков Альберт Мухадинович</v>
          </cell>
          <cell r="F78" t="str">
            <v>10.01.1996 КМС</v>
          </cell>
          <cell r="G78" t="str">
            <v>КЧР</v>
          </cell>
          <cell r="J78" t="str">
            <v>Коробейников</v>
          </cell>
        </row>
        <row r="310">
          <cell r="E310" t="str">
            <v>Тагаев Уллуби Данияловия</v>
          </cell>
          <cell r="F310" t="str">
            <v>13.10.1996 КМС</v>
          </cell>
          <cell r="G310" t="str">
            <v>РСО-А</v>
          </cell>
          <cell r="H310" t="str">
            <v>ДИНАМО</v>
          </cell>
          <cell r="J310" t="str">
            <v>Циклаури И., Кадиев 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4" t="s">
        <v>25</v>
      </c>
      <c r="B1" s="214"/>
      <c r="C1" s="214"/>
      <c r="D1" s="214"/>
      <c r="E1" s="214"/>
      <c r="F1" s="214"/>
      <c r="G1" s="214"/>
      <c r="H1" s="214"/>
    </row>
    <row r="2" spans="2:8" ht="22.5" customHeight="1" thickBot="1">
      <c r="B2" s="161" t="s">
        <v>27</v>
      </c>
      <c r="C2" s="161"/>
      <c r="D2" s="211" t="str">
        <f>HYPERLINK('[1]реквизиты'!$A$2)</f>
        <v>ЧЕМПИОНАТ СКФО ПО БОЕВОМУ САМБО</v>
      </c>
      <c r="E2" s="212"/>
      <c r="F2" s="212"/>
      <c r="G2" s="212"/>
      <c r="H2" s="213"/>
    </row>
    <row r="3" spans="2:7" ht="15" customHeight="1" thickBot="1">
      <c r="B3" s="70"/>
      <c r="C3" s="167" t="str">
        <f>HYPERLINK('[1]реквизиты'!$A$3)</f>
        <v>20-25 декабря 2014г.                             г.Нальчик</v>
      </c>
      <c r="D3" s="167"/>
      <c r="F3" s="168" t="str">
        <f>HYPERLINK('пр.взв.'!D4)</f>
        <v>в.к 62. кг.</v>
      </c>
      <c r="G3" s="169"/>
    </row>
    <row r="4" spans="1:8" ht="12.75" customHeight="1">
      <c r="A4" s="189" t="s">
        <v>50</v>
      </c>
      <c r="B4" s="191" t="s">
        <v>5</v>
      </c>
      <c r="C4" s="193" t="s">
        <v>6</v>
      </c>
      <c r="D4" s="186" t="s">
        <v>7</v>
      </c>
      <c r="E4" s="185" t="s">
        <v>8</v>
      </c>
      <c r="F4" s="186"/>
      <c r="G4" s="178" t="s">
        <v>10</v>
      </c>
      <c r="H4" s="206" t="s">
        <v>9</v>
      </c>
    </row>
    <row r="5" spans="1:8" ht="9.75" customHeight="1" thickBot="1">
      <c r="A5" s="190"/>
      <c r="B5" s="192"/>
      <c r="C5" s="194"/>
      <c r="D5" s="188"/>
      <c r="E5" s="187"/>
      <c r="F5" s="188"/>
      <c r="G5" s="179"/>
      <c r="H5" s="207"/>
    </row>
    <row r="6" spans="1:8" ht="11.25" customHeight="1">
      <c r="A6" s="195">
        <v>1</v>
      </c>
      <c r="B6" s="196">
        <v>17</v>
      </c>
      <c r="C6" s="175" t="str">
        <f>VLOOKUP(B6,'пр.взв.'!B4:H133,2,FALSE)</f>
        <v>Хабибулаев Шейх-Мансур</v>
      </c>
      <c r="D6" s="176" t="str">
        <f>VLOOKUP(B6,'пр.взв.'!B7:H70,3,FALSE)</f>
        <v>27.04.1994 МС</v>
      </c>
      <c r="E6" s="180" t="str">
        <f>VLOOKUP(B6,'пр.взв.'!B7:H70,4,FALSE)</f>
        <v>ЧР</v>
      </c>
      <c r="F6" s="184" t="str">
        <f>VLOOKUP(B6,'пр.взв.'!B7:H70,5,FALSE)</f>
        <v>МО</v>
      </c>
      <c r="G6" s="182">
        <f>VLOOKUP(B6,'пр.взв.'!B7:H70,6,FALSE)</f>
        <v>0</v>
      </c>
      <c r="H6" s="208" t="str">
        <f>VLOOKUP(B6,'пр.взв.'!B7:H70,7,FALSE)</f>
        <v>Мустыгов М. З., Кагерманов Р. Б.</v>
      </c>
    </row>
    <row r="7" spans="1:8" ht="11.25" customHeight="1">
      <c r="A7" s="173"/>
      <c r="B7" s="163"/>
      <c r="C7" s="164"/>
      <c r="D7" s="177"/>
      <c r="E7" s="181"/>
      <c r="F7" s="171"/>
      <c r="G7" s="183"/>
      <c r="H7" s="209"/>
    </row>
    <row r="8" spans="1:8" ht="11.25" customHeight="1">
      <c r="A8" s="173">
        <v>2</v>
      </c>
      <c r="B8" s="163">
        <v>12</v>
      </c>
      <c r="C8" s="174" t="str">
        <f>VLOOKUP(B8,'пр.взв.'!B1:H135,2,FALSE)</f>
        <v>Ибрагимов Мурад Хабибович</v>
      </c>
      <c r="D8" s="166" t="str">
        <f>VLOOKUP(B8,'пр.взв.'!B9:H72,3,FALSE)</f>
        <v>2.11.1993 МС</v>
      </c>
      <c r="E8" s="170" t="str">
        <f>VLOOKUP(B8,'пр.взв.'!B9:H72,4,FALSE)</f>
        <v>РД</v>
      </c>
      <c r="F8" s="171" t="str">
        <f>VLOOKUP(B8,'пр.взв.'!B9:H72,5,FALSE)</f>
        <v>ПР</v>
      </c>
      <c r="G8" s="172">
        <f>VLOOKUP(B8,'пр.взв.'!B9:H72,6,FALSE)</f>
        <v>0</v>
      </c>
      <c r="H8" s="205" t="str">
        <f>VLOOKUP(B8,'пр.взв.'!B9:H72,7,FALSE)</f>
        <v>Булатов К., Булатов Г.</v>
      </c>
    </row>
    <row r="9" spans="1:8" ht="11.25" customHeight="1">
      <c r="A9" s="173"/>
      <c r="B9" s="163"/>
      <c r="C9" s="165"/>
      <c r="D9" s="166"/>
      <c r="E9" s="170"/>
      <c r="F9" s="171"/>
      <c r="G9" s="172"/>
      <c r="H9" s="205"/>
    </row>
    <row r="10" spans="1:8" ht="11.25" customHeight="1">
      <c r="A10" s="173">
        <v>3</v>
      </c>
      <c r="B10" s="163">
        <f>'пр.хода'!O6</f>
        <v>10</v>
      </c>
      <c r="C10" s="174" t="str">
        <f>VLOOKUP(B10,'пр.взв.'!B1:H137,2,FALSE)</f>
        <v>Мокаев Аскерби Асланович</v>
      </c>
      <c r="D10" s="166" t="str">
        <f>VLOOKUP(B10,'пр.взв.'!B1:H74,3,FALSE)</f>
        <v>10.03.1995 КМС</v>
      </c>
      <c r="E10" s="170" t="str">
        <f>VLOOKUP(B10,'пр.взв.'!B1:H74,4,FALSE)</f>
        <v>КБР</v>
      </c>
      <c r="F10" s="171" t="str">
        <f>VLOOKUP(B10,'пр.взв.'!B1:H74,5,FALSE)</f>
        <v>ДИНАМО</v>
      </c>
      <c r="G10" s="172">
        <f>VLOOKUP(B10,'пр.взв.'!B1:H74,6,FALSE)</f>
        <v>0</v>
      </c>
      <c r="H10" s="205" t="str">
        <f>VLOOKUP(B10,'пр.взв.'!B1:H74,7,FALSE)</f>
        <v>Гериев Х., Кушхаунов З.</v>
      </c>
    </row>
    <row r="11" spans="1:8" ht="11.25" customHeight="1">
      <c r="A11" s="173"/>
      <c r="B11" s="163"/>
      <c r="C11" s="165"/>
      <c r="D11" s="166"/>
      <c r="E11" s="170"/>
      <c r="F11" s="171"/>
      <c r="G11" s="172"/>
      <c r="H11" s="205"/>
    </row>
    <row r="12" spans="1:8" ht="11.25" customHeight="1">
      <c r="A12" s="173">
        <v>3</v>
      </c>
      <c r="B12" s="163">
        <f>'пр.хода'!P39</f>
        <v>11</v>
      </c>
      <c r="C12" s="164" t="str">
        <f>VLOOKUP(B12,'пр.взв.'!B1:H139,2,FALSE)</f>
        <v>Гасанханов Магомед Зайнулавович</v>
      </c>
      <c r="D12" s="166" t="str">
        <f>VLOOKUP(B12,'пр.взв.'!B1:H76,3,FALSE)</f>
        <v>01.06.1986 КМС</v>
      </c>
      <c r="E12" s="170" t="str">
        <f>VLOOKUP(B12,'пр.взв.'!B1:H76,4,FALSE)</f>
        <v>РД</v>
      </c>
      <c r="F12" s="171" t="str">
        <f>VLOOKUP(B12,'пр.взв.'!B1:H76,5,FALSE)</f>
        <v>ПР</v>
      </c>
      <c r="G12" s="172">
        <f>VLOOKUP(B12,'пр.взв.'!B1:H76,6,FALSE)</f>
        <v>0</v>
      </c>
      <c r="H12" s="205" t="str">
        <f>VLOOKUP(B12,'пр.взв.'!B1:H76,7,FALSE)</f>
        <v>Гасанханов З. М.</v>
      </c>
    </row>
    <row r="13" spans="1:8" ht="11.25" customHeight="1">
      <c r="A13" s="173"/>
      <c r="B13" s="163"/>
      <c r="C13" s="165"/>
      <c r="D13" s="166"/>
      <c r="E13" s="170"/>
      <c r="F13" s="171"/>
      <c r="G13" s="172"/>
      <c r="H13" s="205"/>
    </row>
    <row r="14" spans="1:8" ht="11.25" customHeight="1">
      <c r="A14" s="173">
        <v>5</v>
      </c>
      <c r="B14" s="163">
        <v>19</v>
      </c>
      <c r="C14" s="164" t="str">
        <f>VLOOKUP(B14,'пр.взв.'!B1:H141,2,FALSE)</f>
        <v>Магомедсаидов Абдула Магомедович</v>
      </c>
      <c r="D14" s="166" t="str">
        <f>VLOOKUP(B14,'пр.взв.'!B1:H78,3,FALSE)</f>
        <v>26.10.1990 КМС</v>
      </c>
      <c r="E14" s="170" t="str">
        <f>VLOOKUP(B14,'пр.взв.'!B1:H78,4,FALSE)</f>
        <v>СК</v>
      </c>
      <c r="F14" s="171" t="str">
        <f>VLOOKUP(B14,'пр.взв.'!B1:H78,5,FALSE)</f>
        <v>Новоселецкий</v>
      </c>
      <c r="G14" s="172">
        <f>VLOOKUP(B14,'пр.взв.'!B1:H78,6,FALSE)</f>
        <v>0</v>
      </c>
      <c r="H14" s="205" t="str">
        <f>VLOOKUP(B14,'пр.взв.'!B1:H78,7,FALSE)</f>
        <v>Бийбулатов У. Б.</v>
      </c>
    </row>
    <row r="15" spans="1:8" ht="11.25" customHeight="1">
      <c r="A15" s="173"/>
      <c r="B15" s="163"/>
      <c r="C15" s="165"/>
      <c r="D15" s="166"/>
      <c r="E15" s="170"/>
      <c r="F15" s="171"/>
      <c r="G15" s="172"/>
      <c r="H15" s="205"/>
    </row>
    <row r="16" spans="1:8" ht="11.25" customHeight="1">
      <c r="A16" s="173">
        <v>5</v>
      </c>
      <c r="B16" s="163">
        <v>20</v>
      </c>
      <c r="C16" s="164" t="str">
        <f>VLOOKUP(B16,'пр.взв.'!B1:H143,2,FALSE)</f>
        <v>Мустафаев ильяс Бейдерханович</v>
      </c>
      <c r="D16" s="166" t="str">
        <f>VLOOKUP(B16,'пр.взв.'!B1:H80,3,FALSE)</f>
        <v>16.12.1989 КМС</v>
      </c>
      <c r="E16" s="170" t="str">
        <f>VLOOKUP(B16,'пр.взв.'!B1:H80,4,FALSE)</f>
        <v>СК</v>
      </c>
      <c r="F16" s="171" t="str">
        <f>VLOOKUP(B16,'пр.взв.'!B1:H80,5,FALSE)</f>
        <v>Новоселецкий</v>
      </c>
      <c r="G16" s="172">
        <f>VLOOKUP(B16,'пр.взв.'!B1:H80,6,FALSE)</f>
        <v>0</v>
      </c>
      <c r="H16" s="205" t="str">
        <f>VLOOKUP(B16,'пр.взв.'!B1:H80,7,FALSE)</f>
        <v>Бийбулатов У. Б.</v>
      </c>
    </row>
    <row r="17" spans="1:8" ht="11.25" customHeight="1">
      <c r="A17" s="173"/>
      <c r="B17" s="163"/>
      <c r="C17" s="165"/>
      <c r="D17" s="166"/>
      <c r="E17" s="170"/>
      <c r="F17" s="171"/>
      <c r="G17" s="172"/>
      <c r="H17" s="205"/>
    </row>
    <row r="18" spans="1:8" ht="11.25" customHeight="1">
      <c r="A18" s="162" t="s">
        <v>51</v>
      </c>
      <c r="B18" s="163">
        <v>6</v>
      </c>
      <c r="C18" s="164" t="str">
        <f>VLOOKUP(B18,'пр.взв.'!B1:H145,2,FALSE)</f>
        <v>Тхагапсов Алибек Амирович</v>
      </c>
      <c r="D18" s="166" t="str">
        <f>VLOOKUP(B18,'пр.взв.'!B1:H82,3,FALSE)</f>
        <v>19.02.96 КМС</v>
      </c>
      <c r="E18" s="170" t="str">
        <f>VLOOKUP(B18,'пр.взв.'!B1:H82,4,FALSE)</f>
        <v>КБР</v>
      </c>
      <c r="F18" s="171" t="str">
        <f>VLOOKUP(B18,'пр.взв.'!B1:H82,5,FALSE)</f>
        <v> ДИНАМО</v>
      </c>
      <c r="G18" s="172">
        <f>VLOOKUP(B18,'пр.взв.'!B1:H82,6,FALSE)</f>
        <v>0</v>
      </c>
      <c r="H18" s="205" t="str">
        <f>VLOOKUP(B18,'пр.взв.'!B1:H82,7,FALSE)</f>
        <v>Бейтуганов Р, Кушхаунов З.</v>
      </c>
    </row>
    <row r="19" spans="1:8" ht="11.25" customHeight="1">
      <c r="A19" s="162"/>
      <c r="B19" s="163"/>
      <c r="C19" s="165"/>
      <c r="D19" s="166"/>
      <c r="E19" s="170"/>
      <c r="F19" s="171"/>
      <c r="G19" s="172"/>
      <c r="H19" s="205"/>
    </row>
    <row r="20" spans="1:8" ht="11.25" customHeight="1">
      <c r="A20" s="162" t="s">
        <v>66</v>
      </c>
      <c r="B20" s="163">
        <v>1</v>
      </c>
      <c r="C20" s="164" t="str">
        <f>VLOOKUP(B20,'пр.взв.'!B1:H147,2,FALSE)</f>
        <v>Дзамихов Мулид Володьевич</v>
      </c>
      <c r="D20" s="166" t="str">
        <f>VLOOKUP(B20,'пр.взв.'!B2:H84,3,FALSE)</f>
        <v>21.08.94 КМС</v>
      </c>
      <c r="E20" s="170" t="str">
        <f>VLOOKUP(B20,'пр.взв.'!B2:H84,4,FALSE)</f>
        <v>КБР</v>
      </c>
      <c r="F20" s="171" t="str">
        <f>VLOOKUP(B20,'пр.взв.'!B2:H84,5,FALSE)</f>
        <v> ДИНАМО</v>
      </c>
      <c r="G20" s="172">
        <f>VLOOKUP(B20,'пр.взв.'!B2:H84,6,FALSE)</f>
        <v>0</v>
      </c>
      <c r="H20" s="205" t="str">
        <f>VLOOKUP(B20,'пр.взв.'!B2:H84,7,FALSE)</f>
        <v>Дыгов А.Х.</v>
      </c>
    </row>
    <row r="21" spans="1:8" ht="11.25" customHeight="1">
      <c r="A21" s="162"/>
      <c r="B21" s="163"/>
      <c r="C21" s="165"/>
      <c r="D21" s="166"/>
      <c r="E21" s="170"/>
      <c r="F21" s="171"/>
      <c r="G21" s="172"/>
      <c r="H21" s="205"/>
    </row>
    <row r="22" spans="1:8" ht="11.25" customHeight="1">
      <c r="A22" s="162" t="s">
        <v>66</v>
      </c>
      <c r="B22" s="163">
        <v>2</v>
      </c>
      <c r="C22" s="164" t="str">
        <f>VLOOKUP(B22,'пр.взв.'!B2:H149,2,FALSE)</f>
        <v>Керефов Азамат Мухамедович</v>
      </c>
      <c r="D22" s="166" t="str">
        <f>VLOOKUP(B22,'пр.взв.'!B2:H86,3,FALSE)</f>
        <v>17.05.91 КМС</v>
      </c>
      <c r="E22" s="170" t="str">
        <f>VLOOKUP(B22,'пр.взв.'!B2:H86,4,FALSE)</f>
        <v>КБР</v>
      </c>
      <c r="F22" s="171" t="str">
        <f>VLOOKUP(B22,'пр.взв.'!B2:H86,5,FALSE)</f>
        <v> ДИНАМО</v>
      </c>
      <c r="G22" s="172">
        <f>VLOOKUP(B22,'пр.взв.'!B2:H86,6,FALSE)</f>
        <v>0</v>
      </c>
      <c r="H22" s="205" t="str">
        <f>VLOOKUP(B22,'пр.взв.'!B2:H86,7,FALSE)</f>
        <v>Хашукоев А., Кушхаунов З.</v>
      </c>
    </row>
    <row r="23" spans="1:8" ht="11.25" customHeight="1">
      <c r="A23" s="162"/>
      <c r="B23" s="163"/>
      <c r="C23" s="165"/>
      <c r="D23" s="166"/>
      <c r="E23" s="170"/>
      <c r="F23" s="171"/>
      <c r="G23" s="172"/>
      <c r="H23" s="205"/>
    </row>
    <row r="24" spans="1:8" ht="11.25" customHeight="1">
      <c r="A24" s="162" t="s">
        <v>66</v>
      </c>
      <c r="B24" s="163">
        <v>3</v>
      </c>
      <c r="C24" s="164" t="str">
        <f>VLOOKUP(B24,'пр.взв.'!B2:H151,2,FALSE)</f>
        <v>Аргашоков Рустам Русланович</v>
      </c>
      <c r="D24" s="166" t="str">
        <f>VLOOKUP(B24,'пр.взв.'!B2:H88,3,FALSE)</f>
        <v>19.10.89 КМС</v>
      </c>
      <c r="E24" s="170" t="str">
        <f>VLOOKUP(B24,'пр.взв.'!B2:H88,4,FALSE)</f>
        <v>КБР</v>
      </c>
      <c r="F24" s="171" t="str">
        <f>VLOOKUP(B24,'пр.взв.'!B2:H88,5,FALSE)</f>
        <v> ДИНАМО</v>
      </c>
      <c r="G24" s="172">
        <f>VLOOKUP(B24,'пр.взв.'!B2:H88,6,FALSE)</f>
        <v>0</v>
      </c>
      <c r="H24" s="205" t="str">
        <f>VLOOKUP(B24,'пр.взв.'!B2:H88,7,FALSE)</f>
        <v>Дыгов А.Х.</v>
      </c>
    </row>
    <row r="25" spans="1:8" ht="11.25" customHeight="1">
      <c r="A25" s="162"/>
      <c r="B25" s="163"/>
      <c r="C25" s="165"/>
      <c r="D25" s="166"/>
      <c r="E25" s="170"/>
      <c r="F25" s="171"/>
      <c r="G25" s="172"/>
      <c r="H25" s="205"/>
    </row>
    <row r="26" spans="1:8" ht="11.25" customHeight="1">
      <c r="A26" s="162" t="s">
        <v>66</v>
      </c>
      <c r="B26" s="163">
        <v>4</v>
      </c>
      <c r="C26" s="164" t="str">
        <f>VLOOKUP(B26,'пр.взв.'!B2:H153,2,FALSE)</f>
        <v>Шагинян Карен Юрьевич</v>
      </c>
      <c r="D26" s="166" t="str">
        <f>VLOOKUP(B26,'пр.взв.'!B2:H90,3,FALSE)</f>
        <v>05.05.95 КМС</v>
      </c>
      <c r="E26" s="170" t="str">
        <f>VLOOKUP(B26,'пр.взв.'!B2:H90,4,FALSE)</f>
        <v>КБР</v>
      </c>
      <c r="F26" s="171" t="str">
        <f>VLOOKUP(B26,'пр.взв.'!B2:H90,5,FALSE)</f>
        <v> ДИНАМО</v>
      </c>
      <c r="G26" s="172">
        <f>VLOOKUP(B26,'пр.взв.'!B2:H90,6,FALSE)</f>
        <v>0</v>
      </c>
      <c r="H26" s="205" t="str">
        <f>VLOOKUP(B26,'пр.взв.'!B2:H90,7,FALSE)</f>
        <v>А.В.Журавицкий С.В.Журавицкий</v>
      </c>
    </row>
    <row r="27" spans="1:8" ht="11.25" customHeight="1">
      <c r="A27" s="162"/>
      <c r="B27" s="163"/>
      <c r="C27" s="165"/>
      <c r="D27" s="166"/>
      <c r="E27" s="170"/>
      <c r="F27" s="171"/>
      <c r="G27" s="172"/>
      <c r="H27" s="205"/>
    </row>
    <row r="28" spans="1:8" ht="11.25" customHeight="1">
      <c r="A28" s="162" t="s">
        <v>66</v>
      </c>
      <c r="B28" s="163">
        <v>5</v>
      </c>
      <c r="C28" s="164" t="str">
        <f>VLOOKUP(B28,'пр.взв.'!B2:H155,2,FALSE)</f>
        <v>Келиметов Амир Алимович</v>
      </c>
      <c r="D28" s="166" t="str">
        <f>VLOOKUP(B28,'пр.взв.'!B2:H92,3,FALSE)</f>
        <v>30.11.90 КМС</v>
      </c>
      <c r="E28" s="170" t="str">
        <f>VLOOKUP(B28,'пр.взв.'!B2:H92,4,FALSE)</f>
        <v>КБР</v>
      </c>
      <c r="F28" s="171" t="str">
        <f>VLOOKUP(B28,'пр.взв.'!B2:H92,5,FALSE)</f>
        <v> ДИНАМО</v>
      </c>
      <c r="G28" s="172">
        <f>VLOOKUP(B28,'пр.взв.'!B2:H92,6,FALSE)</f>
        <v>0</v>
      </c>
      <c r="H28" s="205" t="str">
        <f>VLOOKUP(B28,'пр.взв.'!B2:H92,7,FALSE)</f>
        <v>Пшуков З.</v>
      </c>
    </row>
    <row r="29" spans="1:8" ht="11.25" customHeight="1">
      <c r="A29" s="162"/>
      <c r="B29" s="163"/>
      <c r="C29" s="165"/>
      <c r="D29" s="166"/>
      <c r="E29" s="170"/>
      <c r="F29" s="171"/>
      <c r="G29" s="172"/>
      <c r="H29" s="205"/>
    </row>
    <row r="30" spans="1:8" ht="11.25" customHeight="1">
      <c r="A30" s="162" t="s">
        <v>66</v>
      </c>
      <c r="B30" s="163">
        <v>7</v>
      </c>
      <c r="C30" s="164" t="str">
        <f>VLOOKUP(B30,'пр.взв.'!B2:H157,2,FALSE)</f>
        <v>Шопагов Эльдар Заурович</v>
      </c>
      <c r="D30" s="166" t="str">
        <f>VLOOKUP(B30,'пр.взв.'!B3:H94,3,FALSE)</f>
        <v>04.01.95 КМС</v>
      </c>
      <c r="E30" s="170" t="str">
        <f>VLOOKUP(B30,'пр.взв.'!B3:H94,4,FALSE)</f>
        <v>КБР</v>
      </c>
      <c r="F30" s="171" t="str">
        <f>VLOOKUP(B30,'пр.взв.'!B3:H94,5,FALSE)</f>
        <v> ДИНАМО</v>
      </c>
      <c r="G30" s="172">
        <f>VLOOKUP(B30,'пр.взв.'!B3:H94,6,FALSE)</f>
        <v>0</v>
      </c>
      <c r="H30" s="205" t="str">
        <f>VLOOKUP(B30,'пр.взв.'!B3:H94,7,FALSE)</f>
        <v>Шомахов К.</v>
      </c>
    </row>
    <row r="31" spans="1:8" ht="11.25" customHeight="1">
      <c r="A31" s="162"/>
      <c r="B31" s="163"/>
      <c r="C31" s="165"/>
      <c r="D31" s="166"/>
      <c r="E31" s="170"/>
      <c r="F31" s="171"/>
      <c r="G31" s="172"/>
      <c r="H31" s="205"/>
    </row>
    <row r="32" spans="1:8" ht="11.25" customHeight="1">
      <c r="A32" s="162" t="s">
        <v>66</v>
      </c>
      <c r="B32" s="163">
        <v>8</v>
      </c>
      <c r="C32" s="164" t="str">
        <f>VLOOKUP(B32,'пр.взв.'!B3:H159,2,FALSE)</f>
        <v>Хуранов Азамат Мухамедович</v>
      </c>
      <c r="D32" s="166" t="str">
        <f>VLOOKUP(B32,'пр.взв.'!B3:H96,3,FALSE)</f>
        <v>25.02.98 КМС</v>
      </c>
      <c r="E32" s="170" t="str">
        <f>VLOOKUP(B32,'пр.взв.'!B3:H96,4,FALSE)</f>
        <v>КБР</v>
      </c>
      <c r="F32" s="171" t="str">
        <f>VLOOKUP(B32,'пр.взв.'!B3:H96,5,FALSE)</f>
        <v> ДИНАМО</v>
      </c>
      <c r="G32" s="172">
        <f>VLOOKUP(B32,'пр.взв.'!B3:H96,6,FALSE)</f>
        <v>0</v>
      </c>
      <c r="H32" s="205" t="str">
        <f>VLOOKUP(B32,'пр.взв.'!B3:H96,7,FALSE)</f>
        <v>Дыгов А.Х.</v>
      </c>
    </row>
    <row r="33" spans="1:8" ht="11.25" customHeight="1">
      <c r="A33" s="162"/>
      <c r="B33" s="163"/>
      <c r="C33" s="165"/>
      <c r="D33" s="166"/>
      <c r="E33" s="170"/>
      <c r="F33" s="171"/>
      <c r="G33" s="172"/>
      <c r="H33" s="205"/>
    </row>
    <row r="34" spans="1:8" ht="11.25" customHeight="1">
      <c r="A34" s="162" t="s">
        <v>66</v>
      </c>
      <c r="B34" s="163">
        <v>9</v>
      </c>
      <c r="C34" s="164" t="str">
        <f>VLOOKUP(B34,'пр.взв.'!B3:H161,2,FALSE)</f>
        <v>Хафицев Мурат Мухамедович</v>
      </c>
      <c r="D34" s="197">
        <f>'пр.взв.'!$D$23</f>
        <v>35289</v>
      </c>
      <c r="E34" s="170" t="str">
        <f>VLOOKUP(B34,'пр.взв.'!B3:H98,4,FALSE)</f>
        <v>КБР</v>
      </c>
      <c r="F34" s="171" t="str">
        <f>VLOOKUP(B34,'пр.взв.'!B3:H98,5,FALSE)</f>
        <v>ДИНАМО</v>
      </c>
      <c r="G34" s="172">
        <f>VLOOKUP(B34,'пр.взв.'!B3:H98,6,FALSE)</f>
        <v>0</v>
      </c>
      <c r="H34" s="205" t="str">
        <f>VLOOKUP(B34,'пр.взв.'!B3:H98,7,FALSE)</f>
        <v>Битуганов</v>
      </c>
    </row>
    <row r="35" spans="1:8" ht="11.25" customHeight="1">
      <c r="A35" s="162"/>
      <c r="B35" s="163"/>
      <c r="C35" s="165"/>
      <c r="D35" s="166"/>
      <c r="E35" s="170"/>
      <c r="F35" s="171"/>
      <c r="G35" s="172"/>
      <c r="H35" s="205"/>
    </row>
    <row r="36" spans="1:8" ht="11.25" customHeight="1">
      <c r="A36" s="162" t="s">
        <v>66</v>
      </c>
      <c r="B36" s="163">
        <v>13</v>
      </c>
      <c r="C36" s="164" t="str">
        <f>VLOOKUP(B36,'пр.взв.'!B3:H163,2,FALSE)</f>
        <v>Гаджиев Курбан Гажэиевич</v>
      </c>
      <c r="D36" s="166" t="str">
        <f>VLOOKUP(B36,'пр.взв.'!B3:H100,3,FALSE)</f>
        <v>08.06.1993 КМС</v>
      </c>
      <c r="E36" s="170" t="str">
        <f>VLOOKUP(B36,'пр.взв.'!B5:H100,4,FALSE)</f>
        <v>РД</v>
      </c>
      <c r="F36" s="171" t="str">
        <f>VLOOKUP(B36,'пр.взв.'!B3:H100,5,FALSE)</f>
        <v>ПР</v>
      </c>
      <c r="G36" s="172">
        <f>VLOOKUP(B36,'пр.взв.'!B3:H100,6,FALSE)</f>
        <v>0</v>
      </c>
      <c r="H36" s="205" t="s">
        <v>68</v>
      </c>
    </row>
    <row r="37" spans="1:8" ht="11.25" customHeight="1">
      <c r="A37" s="162"/>
      <c r="B37" s="163"/>
      <c r="C37" s="165"/>
      <c r="D37" s="166"/>
      <c r="E37" s="170"/>
      <c r="F37" s="171"/>
      <c r="G37" s="172"/>
      <c r="H37" s="205"/>
    </row>
    <row r="38" spans="1:8" ht="11.25" customHeight="1">
      <c r="A38" s="162" t="s">
        <v>66</v>
      </c>
      <c r="B38" s="163">
        <v>14</v>
      </c>
      <c r="C38" s="164" t="str">
        <f>VLOOKUP(B38,'пр.взв.'!B3:H165,2,FALSE)</f>
        <v>Бердуков Альберт Мухадинович</v>
      </c>
      <c r="D38" s="166" t="str">
        <f>VLOOKUP(B38,'пр.взв.'!B3:H102,3,FALSE)</f>
        <v>10.01.1996 КМС</v>
      </c>
      <c r="E38" s="170" t="str">
        <f>VLOOKUP(B38,'пр.взв.'!B3:H102,4,FALSE)</f>
        <v>КЧР</v>
      </c>
      <c r="F38" s="171">
        <f>VLOOKUP(B38,'пр.взв.'!B3:H102,5,FALSE)</f>
        <v>0</v>
      </c>
      <c r="G38" s="172">
        <f>VLOOKUP(B38,'пр.взв.'!B3:H102,6,FALSE)</f>
        <v>0</v>
      </c>
      <c r="H38" s="205" t="str">
        <f>VLOOKUP(B38,'пр.взв.'!B3:H102,7,FALSE)</f>
        <v>Коробейников</v>
      </c>
    </row>
    <row r="39" spans="1:8" ht="11.25" customHeight="1">
      <c r="A39" s="162"/>
      <c r="B39" s="163"/>
      <c r="C39" s="165"/>
      <c r="D39" s="166"/>
      <c r="E39" s="170"/>
      <c r="F39" s="171"/>
      <c r="G39" s="172"/>
      <c r="H39" s="205"/>
    </row>
    <row r="40" spans="1:8" ht="11.25" customHeight="1">
      <c r="A40" s="162" t="s">
        <v>66</v>
      </c>
      <c r="B40" s="163">
        <v>15</v>
      </c>
      <c r="C40" s="164" t="str">
        <f>VLOOKUP(B40,'пр.взв.'!B3:H167,2,FALSE)</f>
        <v>Ксалов Тимур Хамидович</v>
      </c>
      <c r="D40" s="166" t="str">
        <f>VLOOKUP(B40,'пр.взв.'!B4:H104,3,FALSE)</f>
        <v>12.07.1987 КМС</v>
      </c>
      <c r="E40" s="170" t="str">
        <f>VLOOKUP(B40,'пр.взв.'!B4:H104,4,FALSE)</f>
        <v>КЧР</v>
      </c>
      <c r="F40" s="171" t="str">
        <f>VLOOKUP(B40,'пр.взв.'!B4:H104,5,FALSE)</f>
        <v>ВС</v>
      </c>
      <c r="G40" s="172">
        <f>VLOOKUP(B40,'пр.взв.'!B4:H104,6,FALSE)</f>
        <v>0</v>
      </c>
      <c r="H40" s="205" t="str">
        <f>VLOOKUP(B40,'пр.взв.'!B4:H104,7,FALSE)</f>
        <v>Жужуев Т. М.</v>
      </c>
    </row>
    <row r="41" spans="1:8" ht="11.25" customHeight="1">
      <c r="A41" s="162"/>
      <c r="B41" s="163"/>
      <c r="C41" s="165"/>
      <c r="D41" s="166"/>
      <c r="E41" s="170"/>
      <c r="F41" s="171"/>
      <c r="G41" s="172"/>
      <c r="H41" s="205"/>
    </row>
    <row r="42" spans="1:8" ht="11.25" customHeight="1">
      <c r="A42" s="162" t="s">
        <v>66</v>
      </c>
      <c r="B42" s="163">
        <v>16</v>
      </c>
      <c r="C42" s="164" t="str">
        <f>VLOOKUP(B42,'пр.взв.'!B4:H169,2,FALSE)</f>
        <v>Базаев Апти Шарудиевич</v>
      </c>
      <c r="D42" s="166" t="str">
        <f>VLOOKUP(B42,'пр.взв.'!B6:H106,3,FALSE)</f>
        <v>11.03.1992 КМС</v>
      </c>
      <c r="E42" s="170" t="str">
        <f>VLOOKUP(B42,'пр.взв.'!B4:H106,4,FALSE)</f>
        <v>ЧР</v>
      </c>
      <c r="F42" s="171" t="str">
        <f>VLOOKUP(B42,'пр.взв.'!B4:H106,5,FALSE)</f>
        <v>МО</v>
      </c>
      <c r="G42" s="172">
        <f>VLOOKUP(B42,'пр.взв.'!B4:H106,6,FALSE)</f>
        <v>0</v>
      </c>
      <c r="H42" s="205" t="str">
        <f>VLOOKUP(B42,'пр.взв.'!B4:H106,7,FALSE)</f>
        <v>Кагерманов Р. Б., Ибрагимов А. Н.</v>
      </c>
    </row>
    <row r="43" spans="1:8" ht="11.25" customHeight="1">
      <c r="A43" s="162"/>
      <c r="B43" s="163"/>
      <c r="C43" s="165"/>
      <c r="D43" s="166"/>
      <c r="E43" s="170"/>
      <c r="F43" s="171"/>
      <c r="G43" s="172"/>
      <c r="H43" s="205"/>
    </row>
    <row r="44" spans="1:8" ht="11.25" customHeight="1">
      <c r="A44" s="162" t="s">
        <v>66</v>
      </c>
      <c r="B44" s="163">
        <v>18</v>
      </c>
      <c r="C44" s="164" t="str">
        <f>VLOOKUP(B44,'пр.взв.'!B4:H171,2,FALSE)</f>
        <v>Хуртыгов Билал Харонович</v>
      </c>
      <c r="D44" s="166" t="str">
        <f>VLOOKUP(B44,'пр.взв.'!B4:H108,3,FALSE)</f>
        <v>17.11.1989 КМС</v>
      </c>
      <c r="E44" s="170" t="str">
        <f>VLOOKUP(B44,'пр.взв.'!B4:H108,4,FALSE)</f>
        <v>ЧР</v>
      </c>
      <c r="F44" s="171" t="str">
        <f>VLOOKUP(B44,'пр.взв.'!B4:H108,5,FALSE)</f>
        <v>МО</v>
      </c>
      <c r="G44" s="172">
        <f>VLOOKUP(B44,'пр.взв.'!B4:H108,6,FALSE)</f>
        <v>0</v>
      </c>
      <c r="H44" s="205" t="str">
        <f>VLOOKUP(B44,'пр.взв.'!B4:H108,7,FALSE)</f>
        <v>Аюбов З. И.</v>
      </c>
    </row>
    <row r="45" spans="1:8" ht="11.25" customHeight="1">
      <c r="A45" s="162"/>
      <c r="B45" s="163"/>
      <c r="C45" s="165"/>
      <c r="D45" s="166"/>
      <c r="E45" s="170"/>
      <c r="F45" s="171"/>
      <c r="G45" s="172"/>
      <c r="H45" s="205"/>
    </row>
    <row r="46" spans="1:8" ht="11.25" customHeight="1">
      <c r="A46" s="162" t="s">
        <v>66</v>
      </c>
      <c r="B46" s="163">
        <v>21</v>
      </c>
      <c r="C46" s="164" t="str">
        <f>VLOOKUP(B46,'пр.взв.'!B4:H173,2,FALSE)</f>
        <v>Тагаев Уллуби Данияловия</v>
      </c>
      <c r="D46" s="166" t="str">
        <f>VLOOKUP(B46,'пр.взв.'!B4:H110,3,FALSE)</f>
        <v>13.10.1996 КМС</v>
      </c>
      <c r="E46" s="170" t="str">
        <f>VLOOKUP(B46,'пр.взв.'!B4:H110,4,FALSE)</f>
        <v>РСО-А</v>
      </c>
      <c r="F46" s="171" t="str">
        <f>VLOOKUP(B46,'пр.взв.'!B4:H110,5,FALSE)</f>
        <v>ДИНАМО</v>
      </c>
      <c r="G46" s="172">
        <f>VLOOKUP(B46,'пр.взв.'!B4:H110,6,FALSE)</f>
        <v>0</v>
      </c>
      <c r="H46" s="205" t="str">
        <f>VLOOKUP(B46,'пр.взв.'!B4:H110,7,FALSE)</f>
        <v>Циклаури И., Кадиев Н.</v>
      </c>
    </row>
    <row r="47" spans="1:8" ht="9.75" customHeight="1">
      <c r="A47" s="162"/>
      <c r="B47" s="163"/>
      <c r="C47" s="165"/>
      <c r="D47" s="166"/>
      <c r="E47" s="170"/>
      <c r="F47" s="171"/>
      <c r="G47" s="172"/>
      <c r="H47" s="205"/>
    </row>
    <row r="48" spans="1:8" ht="11.25" customHeight="1" hidden="1">
      <c r="A48" s="162" t="s">
        <v>54</v>
      </c>
      <c r="B48" s="163"/>
      <c r="C48" s="164">
        <f>VLOOKUP(B48,'пр.взв.'!B4:H175,2,FALSE)</f>
        <v>0</v>
      </c>
      <c r="D48" s="166">
        <f>VLOOKUP(B48,'пр.взв.'!B4:H112,3,FALSE)</f>
        <v>0</v>
      </c>
      <c r="E48" s="170">
        <f>VLOOKUP(B48,'пр.взв.'!B4:H112,4,FALSE)</f>
        <v>0</v>
      </c>
      <c r="F48" s="171">
        <f>VLOOKUP(B48,'пр.взв.'!B4:H112,5,FALSE)</f>
        <v>0</v>
      </c>
      <c r="G48" s="172">
        <f>VLOOKUP(B48,'пр.взв.'!B4:H112,6,FALSE)</f>
        <v>0</v>
      </c>
      <c r="H48" s="205">
        <f>VLOOKUP(B48,'пр.взв.'!B4:H112,7,FALSE)</f>
        <v>0</v>
      </c>
    </row>
    <row r="49" spans="1:8" ht="11.25" customHeight="1" hidden="1">
      <c r="A49" s="162"/>
      <c r="B49" s="163"/>
      <c r="C49" s="165"/>
      <c r="D49" s="166"/>
      <c r="E49" s="170"/>
      <c r="F49" s="171"/>
      <c r="G49" s="172"/>
      <c r="H49" s="205"/>
    </row>
    <row r="50" spans="1:8" ht="11.25" customHeight="1" hidden="1">
      <c r="A50" s="162" t="s">
        <v>54</v>
      </c>
      <c r="B50" s="163"/>
      <c r="C50" s="164">
        <f>VLOOKUP(B50,'пр.взв.'!B4:H177,2,FALSE)</f>
        <v>0</v>
      </c>
      <c r="D50" s="166">
        <f>VLOOKUP(B50,'пр.взв.'!B5:H114,3,FALSE)</f>
        <v>0</v>
      </c>
      <c r="E50" s="170">
        <f>VLOOKUP(B50,'пр.взв.'!B5:H114,4,FALSE)</f>
        <v>0</v>
      </c>
      <c r="F50" s="171">
        <f>VLOOKUP(B50,'пр.взв.'!B5:H114,5,FALSE)</f>
        <v>0</v>
      </c>
      <c r="G50" s="172">
        <f>VLOOKUP(B50,'пр.взв.'!B5:H114,6,FALSE)</f>
        <v>0</v>
      </c>
      <c r="H50" s="205">
        <f>VLOOKUP(B50,'пр.взв.'!B5:H114,7,FALSE)</f>
        <v>0</v>
      </c>
    </row>
    <row r="51" spans="1:8" ht="11.25" customHeight="1" hidden="1">
      <c r="A51" s="162"/>
      <c r="B51" s="163"/>
      <c r="C51" s="165"/>
      <c r="D51" s="166"/>
      <c r="E51" s="170"/>
      <c r="F51" s="171"/>
      <c r="G51" s="172"/>
      <c r="H51" s="205"/>
    </row>
    <row r="52" spans="1:8" ht="11.25" customHeight="1" hidden="1">
      <c r="A52" s="162" t="s">
        <v>54</v>
      </c>
      <c r="B52" s="163"/>
      <c r="C52" s="164">
        <f>VLOOKUP(B52,'пр.взв.'!B5:H179,2,FALSE)</f>
        <v>0</v>
      </c>
      <c r="D52" s="166">
        <f>VLOOKUP(B52,'пр.взв.'!B5:H116,3,FALSE)</f>
        <v>0</v>
      </c>
      <c r="E52" s="170">
        <f>VLOOKUP(B52,'пр.взв.'!B5:H116,4,FALSE)</f>
        <v>0</v>
      </c>
      <c r="F52" s="171">
        <f>VLOOKUP(B52,'пр.взв.'!B5:H116,5,FALSE)</f>
        <v>0</v>
      </c>
      <c r="G52" s="172">
        <f>VLOOKUP(B52,'пр.взв.'!B5:H116,6,FALSE)</f>
        <v>0</v>
      </c>
      <c r="H52" s="205">
        <f>VLOOKUP(B52,'пр.взв.'!B5:H116,7,FALSE)</f>
        <v>0</v>
      </c>
    </row>
    <row r="53" spans="1:8" ht="11.25" customHeight="1" hidden="1">
      <c r="A53" s="162"/>
      <c r="B53" s="163"/>
      <c r="C53" s="165"/>
      <c r="D53" s="166"/>
      <c r="E53" s="170"/>
      <c r="F53" s="171"/>
      <c r="G53" s="172"/>
      <c r="H53" s="205"/>
    </row>
    <row r="54" spans="1:8" ht="11.25" customHeight="1" hidden="1">
      <c r="A54" s="162" t="s">
        <v>54</v>
      </c>
      <c r="B54" s="163"/>
      <c r="C54" s="164">
        <f>VLOOKUP(B54,'пр.взв.'!B5:H181,2,FALSE)</f>
        <v>0</v>
      </c>
      <c r="D54" s="166">
        <f>VLOOKUP(B54,'пр.взв.'!B5:H118,3,FALSE)</f>
        <v>0</v>
      </c>
      <c r="E54" s="170">
        <f>VLOOKUP(B54,'пр.взв.'!B5:H118,4,FALSE)</f>
        <v>0</v>
      </c>
      <c r="F54" s="171">
        <f>VLOOKUP(B54,'пр.взв.'!B5:H118,5,FALSE)</f>
        <v>0</v>
      </c>
      <c r="G54" s="172">
        <f>VLOOKUP(B54,'пр.взв.'!B5:H118,6,FALSE)</f>
        <v>0</v>
      </c>
      <c r="H54" s="205">
        <f>VLOOKUP(B54,'пр.взв.'!B5:H118,7,FALSE)</f>
        <v>0</v>
      </c>
    </row>
    <row r="55" spans="1:8" ht="11.25" customHeight="1" hidden="1">
      <c r="A55" s="162"/>
      <c r="B55" s="163"/>
      <c r="C55" s="165"/>
      <c r="D55" s="166"/>
      <c r="E55" s="170"/>
      <c r="F55" s="171"/>
      <c r="G55" s="172"/>
      <c r="H55" s="205"/>
    </row>
    <row r="56" spans="1:8" ht="11.25" customHeight="1" hidden="1">
      <c r="A56" s="162" t="s">
        <v>54</v>
      </c>
      <c r="B56" s="163"/>
      <c r="C56" s="164">
        <f>VLOOKUP(B56,'пр.взв.'!B5:H183,2,FALSE)</f>
        <v>0</v>
      </c>
      <c r="D56" s="166">
        <f>VLOOKUP(B56,'пр.взв.'!B5:H120,3,FALSE)</f>
        <v>0</v>
      </c>
      <c r="E56" s="170">
        <f>VLOOKUP(B56,'пр.взв.'!B5:H120,4,FALSE)</f>
        <v>0</v>
      </c>
      <c r="F56" s="171">
        <f>VLOOKUP(B56,'пр.взв.'!B5:H120,5,FALSE)</f>
        <v>0</v>
      </c>
      <c r="G56" s="172">
        <f>VLOOKUP(B56,'пр.взв.'!B5:H120,6,FALSE)</f>
        <v>0</v>
      </c>
      <c r="H56" s="205">
        <f>VLOOKUP(B56,'пр.взв.'!B5:H120,7,FALSE)</f>
        <v>0</v>
      </c>
    </row>
    <row r="57" spans="1:8" ht="11.25" customHeight="1" hidden="1">
      <c r="A57" s="162"/>
      <c r="B57" s="163"/>
      <c r="C57" s="165"/>
      <c r="D57" s="166"/>
      <c r="E57" s="170"/>
      <c r="F57" s="171"/>
      <c r="G57" s="172"/>
      <c r="H57" s="205"/>
    </row>
    <row r="58" spans="1:8" ht="11.25" customHeight="1" hidden="1">
      <c r="A58" s="162" t="s">
        <v>54</v>
      </c>
      <c r="B58" s="163"/>
      <c r="C58" s="164">
        <f>VLOOKUP(B58,'пр.взв.'!B5:H185,2,FALSE)</f>
        <v>0</v>
      </c>
      <c r="D58" s="166">
        <f>VLOOKUP(B58,'пр.взв.'!B7:H122,3,FALSE)</f>
        <v>0</v>
      </c>
      <c r="E58" s="170">
        <f>VLOOKUP(B58,'пр.взв.'!B5:H122,4,FALSE)</f>
        <v>0</v>
      </c>
      <c r="F58" s="171">
        <f>VLOOKUP(B58,'пр.взв.'!B5:H122,5,FALSE)</f>
        <v>0</v>
      </c>
      <c r="G58" s="172">
        <f>VLOOKUP(B58,'пр.взв.'!B5:H122,6,FALSE)</f>
        <v>0</v>
      </c>
      <c r="H58" s="205">
        <f>VLOOKUP(B58,'пр.взв.'!B5:H122,7,FALSE)</f>
        <v>0</v>
      </c>
    </row>
    <row r="59" spans="1:8" ht="11.25" customHeight="1" hidden="1">
      <c r="A59" s="162"/>
      <c r="B59" s="163"/>
      <c r="C59" s="165"/>
      <c r="D59" s="166"/>
      <c r="E59" s="170"/>
      <c r="F59" s="171"/>
      <c r="G59" s="172"/>
      <c r="H59" s="205"/>
    </row>
    <row r="60" spans="1:8" ht="11.25" customHeight="1" hidden="1">
      <c r="A60" s="162" t="s">
        <v>54</v>
      </c>
      <c r="B60" s="163"/>
      <c r="C60" s="164">
        <f>VLOOKUP(B60,'пр.взв.'!B5:H187,2,FALSE)</f>
        <v>0</v>
      </c>
      <c r="D60" s="166">
        <f>VLOOKUP(B60,'пр.взв.'!B1:H124,3,FALSE)</f>
        <v>0</v>
      </c>
      <c r="E60" s="170">
        <f>VLOOKUP(B60,'пр.взв.'!B6:H124,4,FALSE)</f>
        <v>0</v>
      </c>
      <c r="F60" s="171">
        <f>VLOOKUP(B60,'пр.взв.'!B6:H124,5,FALSE)</f>
        <v>0</v>
      </c>
      <c r="G60" s="172">
        <f>VLOOKUP(B60,'пр.взв.'!B6:H124,6,FALSE)</f>
        <v>0</v>
      </c>
      <c r="H60" s="205">
        <f>VLOOKUP(B60,'пр.взв.'!B6:H124,7,FALSE)</f>
        <v>0</v>
      </c>
    </row>
    <row r="61" spans="1:8" ht="11.25" customHeight="1" hidden="1">
      <c r="A61" s="162"/>
      <c r="B61" s="163"/>
      <c r="C61" s="165"/>
      <c r="D61" s="166"/>
      <c r="E61" s="170"/>
      <c r="F61" s="171"/>
      <c r="G61" s="172"/>
      <c r="H61" s="205"/>
    </row>
    <row r="62" spans="1:8" ht="11.25" customHeight="1" hidden="1">
      <c r="A62" s="162" t="s">
        <v>54</v>
      </c>
      <c r="B62" s="163"/>
      <c r="C62" s="164">
        <f>VLOOKUP(B62,'пр.взв.'!B6:H189,2,FALSE)</f>
        <v>0</v>
      </c>
      <c r="D62" s="166">
        <f>VLOOKUP(B62,'пр.взв.'!B6:H126,3,FALSE)</f>
        <v>0</v>
      </c>
      <c r="E62" s="170">
        <f>VLOOKUP(B62,'пр.взв.'!B6:H126,4,FALSE)</f>
        <v>0</v>
      </c>
      <c r="F62" s="171">
        <f>VLOOKUP(B62,'пр.взв.'!B6:H126,5,FALSE)</f>
        <v>0</v>
      </c>
      <c r="G62" s="172">
        <f>VLOOKUP(B62,'пр.взв.'!B6:H126,6,FALSE)</f>
        <v>0</v>
      </c>
      <c r="H62" s="205">
        <f>VLOOKUP(B62,'пр.взв.'!B6:H126,7,FALSE)</f>
        <v>0</v>
      </c>
    </row>
    <row r="63" spans="1:8" ht="11.25" customHeight="1" hidden="1">
      <c r="A63" s="162"/>
      <c r="B63" s="163"/>
      <c r="C63" s="165"/>
      <c r="D63" s="166"/>
      <c r="E63" s="170"/>
      <c r="F63" s="171"/>
      <c r="G63" s="172"/>
      <c r="H63" s="205"/>
    </row>
    <row r="64" spans="1:8" ht="11.25" customHeight="1" hidden="1">
      <c r="A64" s="162" t="s">
        <v>54</v>
      </c>
      <c r="B64" s="163"/>
      <c r="C64" s="164">
        <f>VLOOKUP(B64,'пр.взв.'!B6:H191,2,FALSE)</f>
        <v>0</v>
      </c>
      <c r="D64" s="166">
        <f>VLOOKUP(B64,'пр.взв.'!B6:H128,3,FALSE)</f>
        <v>0</v>
      </c>
      <c r="E64" s="170">
        <f>VLOOKUP(B64,'пр.взв.'!B6:H128,4,FALSE)</f>
        <v>0</v>
      </c>
      <c r="F64" s="171">
        <f>VLOOKUP(B64,'пр.взв.'!B6:H128,5,FALSE)</f>
        <v>0</v>
      </c>
      <c r="G64" s="172">
        <f>VLOOKUP(B64,'пр.взв.'!B6:H128,6,FALSE)</f>
        <v>0</v>
      </c>
      <c r="H64" s="205">
        <f>VLOOKUP(B64,'пр.взв.'!B6:H128,7,FALSE)</f>
        <v>0</v>
      </c>
    </row>
    <row r="65" spans="1:8" ht="11.25" customHeight="1" hidden="1">
      <c r="A65" s="162"/>
      <c r="B65" s="163"/>
      <c r="C65" s="165"/>
      <c r="D65" s="166"/>
      <c r="E65" s="170"/>
      <c r="F65" s="171"/>
      <c r="G65" s="172"/>
      <c r="H65" s="205"/>
    </row>
    <row r="66" spans="1:8" ht="11.25" customHeight="1" hidden="1">
      <c r="A66" s="162" t="s">
        <v>54</v>
      </c>
      <c r="B66" s="163"/>
      <c r="C66" s="164">
        <f>VLOOKUP(B66,'пр.взв.'!B6:H193,2,FALSE)</f>
        <v>0</v>
      </c>
      <c r="D66" s="166">
        <f>VLOOKUP(B66,'пр.взв.'!B6:H130,3,FALSE)</f>
        <v>0</v>
      </c>
      <c r="E66" s="170">
        <f>VLOOKUP(B66,'пр.взв.'!B6:H130,4,FALSE)</f>
        <v>0</v>
      </c>
      <c r="F66" s="171">
        <f>VLOOKUP(B66,'пр.взв.'!B6:H130,5,FALSE)</f>
        <v>0</v>
      </c>
      <c r="G66" s="172">
        <f>VLOOKUP(B66,'пр.взв.'!B6:H130,6,FALSE)</f>
        <v>0</v>
      </c>
      <c r="H66" s="205">
        <f>VLOOKUP(B66,'пр.взв.'!B6:H130,7,FALSE)</f>
        <v>0</v>
      </c>
    </row>
    <row r="67" spans="1:8" ht="11.25" customHeight="1" hidden="1">
      <c r="A67" s="162"/>
      <c r="B67" s="163"/>
      <c r="C67" s="165"/>
      <c r="D67" s="166"/>
      <c r="E67" s="170"/>
      <c r="F67" s="171"/>
      <c r="G67" s="172"/>
      <c r="H67" s="205"/>
    </row>
    <row r="68" spans="1:8" ht="11.25" customHeight="1" hidden="1">
      <c r="A68" s="162" t="s">
        <v>54</v>
      </c>
      <c r="B68" s="201"/>
      <c r="C68" s="164">
        <f>VLOOKUP(B68,'пр.взв.'!B6:H195,2,FALSE)</f>
        <v>0</v>
      </c>
      <c r="D68" s="166">
        <f>VLOOKUP(B68,'пр.взв.'!B6:H132,3,FALSE)</f>
        <v>0</v>
      </c>
      <c r="E68" s="170">
        <f>VLOOKUP(B68,'пр.взв.'!B6:H132,4,FALSE)</f>
        <v>0</v>
      </c>
      <c r="F68" s="171">
        <f>VLOOKUP(B68,'пр.взв.'!B6:H132,5,FALSE)</f>
        <v>0</v>
      </c>
      <c r="G68" s="172">
        <f>VLOOKUP(B68,'пр.взв.'!B6:H132,6,FALSE)</f>
        <v>0</v>
      </c>
      <c r="H68" s="205">
        <f>VLOOKUP(B68,'пр.взв.'!B6:H132,7,FALSE)</f>
        <v>0</v>
      </c>
    </row>
    <row r="69" spans="1:8" ht="11.25" customHeight="1" hidden="1" thickBot="1">
      <c r="A69" s="162"/>
      <c r="B69" s="202"/>
      <c r="C69" s="203"/>
      <c r="D69" s="204"/>
      <c r="E69" s="198"/>
      <c r="F69" s="199"/>
      <c r="G69" s="200"/>
      <c r="H69" s="210"/>
    </row>
    <row r="70" spans="1:7" ht="12.75">
      <c r="A70" s="68" t="str">
        <f>HYPERLINK('[1]реквизиты'!$A$6)</f>
        <v>Гл. судья, судья ВК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D23" sqref="D23:D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1" t="s">
        <v>24</v>
      </c>
      <c r="B1" s="161"/>
      <c r="C1" s="161"/>
      <c r="D1" s="161"/>
      <c r="E1" s="161"/>
      <c r="F1" s="161"/>
      <c r="G1" s="161"/>
      <c r="H1" s="161"/>
    </row>
    <row r="2" spans="3:9" ht="27.75" customHeight="1" thickBot="1">
      <c r="C2" s="211" t="str">
        <f>HYPERLINK('[1]реквизиты'!$A$2)</f>
        <v>ЧЕМПИОНАТ СКФО ПО БОЕВОМУ САМБО</v>
      </c>
      <c r="D2" s="212"/>
      <c r="E2" s="212"/>
      <c r="F2" s="212"/>
      <c r="G2" s="212"/>
      <c r="H2" s="213"/>
      <c r="I2" s="67"/>
    </row>
    <row r="3" spans="1:8" ht="12.75" customHeight="1">
      <c r="A3" s="244" t="str">
        <f>HYPERLINK('[1]реквизиты'!$A$3)</f>
        <v>20-25 декабря 2014г.                             г.Нальчик</v>
      </c>
      <c r="B3" s="244"/>
      <c r="C3" s="244"/>
      <c r="D3" s="244"/>
      <c r="E3" s="244"/>
      <c r="F3" s="244"/>
      <c r="G3" s="244"/>
      <c r="H3" s="244"/>
    </row>
    <row r="4" spans="4:5" ht="12.75">
      <c r="D4" s="222" t="s">
        <v>59</v>
      </c>
      <c r="E4" s="222"/>
    </row>
    <row r="5" spans="1:8" ht="12.75" customHeight="1">
      <c r="A5" s="231" t="s">
        <v>4</v>
      </c>
      <c r="B5" s="235" t="s">
        <v>5</v>
      </c>
      <c r="C5" s="231" t="s">
        <v>6</v>
      </c>
      <c r="D5" s="231" t="s">
        <v>7</v>
      </c>
      <c r="E5" s="237" t="s">
        <v>8</v>
      </c>
      <c r="F5" s="238"/>
      <c r="G5" s="231" t="s">
        <v>10</v>
      </c>
      <c r="H5" s="231" t="s">
        <v>9</v>
      </c>
    </row>
    <row r="6" spans="1:8" ht="12.75" customHeight="1">
      <c r="A6" s="232"/>
      <c r="B6" s="236"/>
      <c r="C6" s="232"/>
      <c r="D6" s="232"/>
      <c r="E6" s="239"/>
      <c r="F6" s="240"/>
      <c r="G6" s="232"/>
      <c r="H6" s="232"/>
    </row>
    <row r="7" spans="1:8" ht="12.75" customHeight="1">
      <c r="A7" s="217">
        <v>1</v>
      </c>
      <c r="B7" s="224">
        <v>1</v>
      </c>
      <c r="C7" s="215" t="str">
        <f>'[1]регистрация'!E44</f>
        <v>Дзамихов Мулид Володьевич</v>
      </c>
      <c r="D7" s="216" t="str">
        <f>'[1]регистрация'!F44</f>
        <v>21.08.94 КМС</v>
      </c>
      <c r="E7" s="221" t="str">
        <f>'[1]регистрация'!G44</f>
        <v>КБР</v>
      </c>
      <c r="F7" s="221" t="str">
        <f>'[1]регистрация'!H44</f>
        <v> ДИНАМО</v>
      </c>
      <c r="G7" s="220">
        <f>'[1]регистрация'!I44</f>
        <v>0</v>
      </c>
      <c r="H7" s="215" t="str">
        <f>'[1]регистрация'!J44</f>
        <v>Дыгов А.Х.</v>
      </c>
    </row>
    <row r="8" spans="1:8" ht="15" customHeight="1">
      <c r="A8" s="217"/>
      <c r="B8" s="224"/>
      <c r="C8" s="215"/>
      <c r="D8" s="216"/>
      <c r="E8" s="221"/>
      <c r="F8" s="221"/>
      <c r="G8" s="220"/>
      <c r="H8" s="215"/>
    </row>
    <row r="9" spans="1:8" ht="12.75" customHeight="1">
      <c r="A9" s="217">
        <v>2</v>
      </c>
      <c r="B9" s="224">
        <v>2</v>
      </c>
      <c r="C9" s="215" t="str">
        <f>'[1]регистрация'!E48</f>
        <v>Керефов Азамат Мухамедович</v>
      </c>
      <c r="D9" s="216" t="str">
        <f>'[1]регистрация'!F48</f>
        <v>17.05.91 КМС</v>
      </c>
      <c r="E9" s="171" t="str">
        <f>'[1]регистрация'!G48</f>
        <v>КБР</v>
      </c>
      <c r="F9" s="233" t="str">
        <f>'[1]регистрация'!H48</f>
        <v> ДИНАМО</v>
      </c>
      <c r="G9" s="223">
        <f>'[1]регистрация'!I48</f>
        <v>0</v>
      </c>
      <c r="H9" s="241" t="str">
        <f>'[1]регистрация'!J48</f>
        <v>Хашукоев А., Кушхаунов З.</v>
      </c>
    </row>
    <row r="10" spans="1:8" ht="15" customHeight="1">
      <c r="A10" s="217"/>
      <c r="B10" s="224"/>
      <c r="C10" s="215"/>
      <c r="D10" s="226"/>
      <c r="E10" s="171"/>
      <c r="F10" s="234"/>
      <c r="G10" s="223"/>
      <c r="H10" s="242"/>
    </row>
    <row r="11" spans="1:8" ht="15" customHeight="1">
      <c r="A11" s="217">
        <v>3</v>
      </c>
      <c r="B11" s="224">
        <v>3</v>
      </c>
      <c r="C11" s="215" t="str">
        <f>'[1]регистрация'!E46</f>
        <v>Аргашоков Рустам Русланович</v>
      </c>
      <c r="D11" s="217" t="str">
        <f>'[1]регистрация'!F46</f>
        <v>19.10.89 КМС</v>
      </c>
      <c r="E11" s="171" t="str">
        <f>'[1]регистрация'!G46</f>
        <v>КБР</v>
      </c>
      <c r="F11" s="221" t="str">
        <f>'[1]регистрация'!H46</f>
        <v> ДИНАМО</v>
      </c>
      <c r="G11" s="220">
        <f>'[1]регистрация'!I46</f>
        <v>0</v>
      </c>
      <c r="H11" s="215" t="str">
        <f>'[1]регистрация'!J46</f>
        <v>Дыгов А.Х.</v>
      </c>
    </row>
    <row r="12" spans="1:8" ht="15.75" customHeight="1">
      <c r="A12" s="217"/>
      <c r="B12" s="224"/>
      <c r="C12" s="215"/>
      <c r="D12" s="217"/>
      <c r="E12" s="171"/>
      <c r="F12" s="221"/>
      <c r="G12" s="220"/>
      <c r="H12" s="215"/>
    </row>
    <row r="13" spans="1:8" ht="12.75" customHeight="1">
      <c r="A13" s="217">
        <v>4</v>
      </c>
      <c r="B13" s="224">
        <v>4</v>
      </c>
      <c r="C13" s="215" t="str">
        <f>'[1]регистрация'!E42</f>
        <v>Шагинян Карен Юрьевич</v>
      </c>
      <c r="D13" s="216" t="str">
        <f>'[1]регистрация'!F42</f>
        <v>05.05.95 КМС</v>
      </c>
      <c r="E13" s="221" t="str">
        <f>'[1]регистрация'!G42</f>
        <v>КБР</v>
      </c>
      <c r="F13" s="221" t="str">
        <f>'[1]регистрация'!H42</f>
        <v> ДИНАМО</v>
      </c>
      <c r="G13" s="220">
        <f>'[1]регистрация'!I42</f>
        <v>0</v>
      </c>
      <c r="H13" s="215" t="str">
        <f>'[1]регистрация'!J42</f>
        <v>А.В.Журавицкий С.В.Журавицкий</v>
      </c>
    </row>
    <row r="14" spans="1:8" ht="15" customHeight="1">
      <c r="A14" s="217"/>
      <c r="B14" s="224"/>
      <c r="C14" s="215"/>
      <c r="D14" s="216"/>
      <c r="E14" s="221"/>
      <c r="F14" s="221"/>
      <c r="G14" s="220"/>
      <c r="H14" s="215"/>
    </row>
    <row r="15" spans="1:8" ht="12.75" customHeight="1">
      <c r="A15" s="217">
        <v>5</v>
      </c>
      <c r="B15" s="224">
        <v>5</v>
      </c>
      <c r="C15" s="218" t="str">
        <f>'[1]регистрация'!E50</f>
        <v>Келиметов Амир Алимович</v>
      </c>
      <c r="D15" s="219" t="str">
        <f>'[1]регистрация'!F50</f>
        <v>30.11.90 КМС</v>
      </c>
      <c r="E15" s="219" t="str">
        <f>'[1]регистрация'!G50</f>
        <v>КБР</v>
      </c>
      <c r="F15" s="219" t="str">
        <f>'[1]регистрация'!H50</f>
        <v> ДИНАМО</v>
      </c>
      <c r="G15" s="219">
        <f>'[1]регистрация'!I50</f>
        <v>0</v>
      </c>
      <c r="H15" s="218" t="str">
        <f>'[1]регистрация'!J50</f>
        <v>Пшуков З.</v>
      </c>
    </row>
    <row r="16" spans="1:8" ht="15" customHeight="1">
      <c r="A16" s="217"/>
      <c r="B16" s="224"/>
      <c r="C16" s="218"/>
      <c r="D16" s="219"/>
      <c r="E16" s="219"/>
      <c r="F16" s="219"/>
      <c r="G16" s="219"/>
      <c r="H16" s="218"/>
    </row>
    <row r="17" spans="1:8" ht="12.75" customHeight="1">
      <c r="A17" s="217">
        <v>6</v>
      </c>
      <c r="B17" s="224">
        <v>6</v>
      </c>
      <c r="C17" s="218" t="str">
        <f>'[1]регистрация'!E52</f>
        <v>Тхагапсов Алибек Амирович</v>
      </c>
      <c r="D17" s="219" t="str">
        <f>'[1]регистрация'!F52</f>
        <v>19.02.96 КМС</v>
      </c>
      <c r="E17" s="219" t="str">
        <f>'[1]регистрация'!G52</f>
        <v>КБР</v>
      </c>
      <c r="F17" s="218" t="str">
        <f>'[1]регистрация'!H52</f>
        <v> ДИНАМО</v>
      </c>
      <c r="G17" s="219">
        <f>'[1]регистрация'!I52</f>
        <v>0</v>
      </c>
      <c r="H17" s="218" t="str">
        <f>'[1]регистрация'!J52</f>
        <v>Бейтуганов Р, Кушхаунов З.</v>
      </c>
    </row>
    <row r="18" spans="1:8" ht="15" customHeight="1">
      <c r="A18" s="217"/>
      <c r="B18" s="224"/>
      <c r="C18" s="218"/>
      <c r="D18" s="219"/>
      <c r="E18" s="219"/>
      <c r="F18" s="218"/>
      <c r="G18" s="219"/>
      <c r="H18" s="218"/>
    </row>
    <row r="19" spans="1:8" ht="12.75" customHeight="1">
      <c r="A19" s="217">
        <v>7</v>
      </c>
      <c r="B19" s="224">
        <v>7</v>
      </c>
      <c r="C19" s="215" t="str">
        <f>'[1]регистрация'!E54</f>
        <v>Шопагов Эльдар Заурович</v>
      </c>
      <c r="D19" s="217" t="str">
        <f>'[1]регистрация'!F54</f>
        <v>04.01.95 КМС</v>
      </c>
      <c r="E19" s="171" t="str">
        <f>'[1]регистрация'!G54</f>
        <v>КБР</v>
      </c>
      <c r="F19" s="221" t="str">
        <f>'[1]регистрация'!H54</f>
        <v> ДИНАМО</v>
      </c>
      <c r="G19" s="220">
        <f>'[1]регистрация'!I54</f>
        <v>0</v>
      </c>
      <c r="H19" s="215" t="str">
        <f>'[1]регистрация'!J54</f>
        <v>Шомахов К.</v>
      </c>
    </row>
    <row r="20" spans="1:8" ht="15" customHeight="1">
      <c r="A20" s="217"/>
      <c r="B20" s="224"/>
      <c r="C20" s="215"/>
      <c r="D20" s="217"/>
      <c r="E20" s="171"/>
      <c r="F20" s="221"/>
      <c r="G20" s="220"/>
      <c r="H20" s="215"/>
    </row>
    <row r="21" spans="1:8" ht="12.75" customHeight="1">
      <c r="A21" s="217">
        <v>8</v>
      </c>
      <c r="B21" s="224">
        <v>8</v>
      </c>
      <c r="C21" s="215" t="str">
        <f>'[1]регистрация'!E70</f>
        <v>Хуранов Азамат Мухамедович</v>
      </c>
      <c r="D21" s="217" t="str">
        <f>'[1]регистрация'!F70</f>
        <v>25.02.98 КМС</v>
      </c>
      <c r="E21" s="219" t="str">
        <f>'[1]регистрация'!G70</f>
        <v>КБР</v>
      </c>
      <c r="F21" s="221" t="str">
        <f>'[1]регистрация'!H70</f>
        <v> ДИНАМО</v>
      </c>
      <c r="G21" s="220">
        <f>'[1]регистрация'!I70</f>
        <v>0</v>
      </c>
      <c r="H21" s="215" t="str">
        <f>'[1]регистрация'!J70</f>
        <v>Дыгов А.Х.</v>
      </c>
    </row>
    <row r="22" spans="1:8" ht="15" customHeight="1">
      <c r="A22" s="217"/>
      <c r="B22" s="224"/>
      <c r="C22" s="215"/>
      <c r="D22" s="217"/>
      <c r="E22" s="219"/>
      <c r="F22" s="221"/>
      <c r="G22" s="220"/>
      <c r="H22" s="215"/>
    </row>
    <row r="23" spans="1:8" ht="12.75" customHeight="1">
      <c r="A23" s="217">
        <v>9</v>
      </c>
      <c r="B23" s="224">
        <v>9</v>
      </c>
      <c r="C23" s="172" t="str">
        <f>'[1]регистрация'!E74</f>
        <v>Хафицев Мурат Мухамедович</v>
      </c>
      <c r="D23" s="216">
        <f>'[1]регистрация'!F74</f>
        <v>35289</v>
      </c>
      <c r="E23" s="171" t="str">
        <f>'[1]регистрация'!G74</f>
        <v>КБР</v>
      </c>
      <c r="F23" s="171" t="str">
        <f>'[1]регистрация'!H74</f>
        <v>ДИНАМО</v>
      </c>
      <c r="G23" s="225">
        <f>'[1]регистрация'!I74</f>
        <v>0</v>
      </c>
      <c r="H23" s="172" t="str">
        <f>'[1]регистрация'!J74</f>
        <v>Битуганов</v>
      </c>
    </row>
    <row r="24" spans="1:8" ht="15" customHeight="1">
      <c r="A24" s="217"/>
      <c r="B24" s="224"/>
      <c r="C24" s="172"/>
      <c r="D24" s="216"/>
      <c r="E24" s="171"/>
      <c r="F24" s="171"/>
      <c r="G24" s="225"/>
      <c r="H24" s="172"/>
    </row>
    <row r="25" spans="1:8" ht="12.75" customHeight="1">
      <c r="A25" s="217">
        <v>10</v>
      </c>
      <c r="B25" s="224">
        <v>10</v>
      </c>
      <c r="C25" s="215" t="str">
        <f>'[1]регистрация'!E76</f>
        <v>Мокаев Аскерби Асланович</v>
      </c>
      <c r="D25" s="216" t="str">
        <f>'[1]регистрация'!F76</f>
        <v>10.03.1995 КМС</v>
      </c>
      <c r="E25" s="171" t="str">
        <f>'[1]регистрация'!G76</f>
        <v>КБР</v>
      </c>
      <c r="F25" s="171" t="str">
        <f>'[1]регистрация'!H76</f>
        <v>ДИНАМО</v>
      </c>
      <c r="G25" s="220">
        <f>'[1]регистрация'!I76</f>
        <v>0</v>
      </c>
      <c r="H25" s="215" t="s">
        <v>67</v>
      </c>
    </row>
    <row r="26" spans="1:8" ht="15" customHeight="1">
      <c r="A26" s="217"/>
      <c r="B26" s="224"/>
      <c r="C26" s="215"/>
      <c r="D26" s="227"/>
      <c r="E26" s="171"/>
      <c r="F26" s="171"/>
      <c r="G26" s="220"/>
      <c r="H26" s="243"/>
    </row>
    <row r="27" spans="1:8" ht="12.75" customHeight="1">
      <c r="A27" s="217">
        <v>11</v>
      </c>
      <c r="B27" s="224">
        <v>11</v>
      </c>
      <c r="C27" s="218" t="str">
        <f>'[1]регистрация'!E62</f>
        <v>Гасанханов Магомед Зайнулавович</v>
      </c>
      <c r="D27" s="219" t="str">
        <f>'[1]регистрация'!F62</f>
        <v>01.06.1986 КМС</v>
      </c>
      <c r="E27" s="219" t="str">
        <f>'[1]регистрация'!G62</f>
        <v>РД</v>
      </c>
      <c r="F27" s="219" t="str">
        <f>'[1]регистрация'!H62</f>
        <v>ПР</v>
      </c>
      <c r="G27" s="219">
        <f>'[1]регистрация'!I62</f>
        <v>0</v>
      </c>
      <c r="H27" s="218" t="str">
        <f>'[1]регистрация'!J62</f>
        <v>Гасанханов З. М.</v>
      </c>
    </row>
    <row r="28" spans="1:8" ht="15" customHeight="1">
      <c r="A28" s="217"/>
      <c r="B28" s="224"/>
      <c r="C28" s="218"/>
      <c r="D28" s="219"/>
      <c r="E28" s="219"/>
      <c r="F28" s="219"/>
      <c r="G28" s="219"/>
      <c r="H28" s="218"/>
    </row>
    <row r="29" spans="1:8" ht="15.75" customHeight="1">
      <c r="A29" s="217">
        <v>12</v>
      </c>
      <c r="B29" s="224">
        <v>12</v>
      </c>
      <c r="C29" s="218" t="str">
        <f>'[1]регистрация'!E60</f>
        <v>Ибрагимов Мурад Хабибович</v>
      </c>
      <c r="D29" s="219" t="str">
        <f>'[1]регистрация'!F60</f>
        <v>2.11.1993 МС</v>
      </c>
      <c r="E29" s="219" t="str">
        <f>'[1]регистрация'!G60</f>
        <v>РД</v>
      </c>
      <c r="F29" s="219" t="str">
        <f>'[1]регистрация'!H60</f>
        <v>ПР</v>
      </c>
      <c r="G29" s="219">
        <f>'[1]регистрация'!I60</f>
        <v>0</v>
      </c>
      <c r="H29" s="218" t="str">
        <f>'[1]регистрация'!J60</f>
        <v>Булатов К., Булатов Г.</v>
      </c>
    </row>
    <row r="30" spans="1:8" ht="15" customHeight="1">
      <c r="A30" s="217"/>
      <c r="B30" s="224"/>
      <c r="C30" s="218"/>
      <c r="D30" s="219"/>
      <c r="E30" s="219"/>
      <c r="F30" s="219"/>
      <c r="G30" s="219"/>
      <c r="H30" s="218"/>
    </row>
    <row r="31" spans="1:8" ht="12.75" customHeight="1">
      <c r="A31" s="217">
        <v>13</v>
      </c>
      <c r="B31" s="224">
        <v>13</v>
      </c>
      <c r="C31" s="215" t="str">
        <f>'[1]регистрация'!E72</f>
        <v>Гаджиев Курбан Гажэиевич</v>
      </c>
      <c r="D31" s="217" t="str">
        <f>'[1]регистрация'!F72</f>
        <v>08.06.1993 КМС</v>
      </c>
      <c r="E31" s="219" t="str">
        <f>'[1]регистрация'!G72</f>
        <v>РД</v>
      </c>
      <c r="F31" s="221" t="str">
        <f>'[1]регистрация'!H72</f>
        <v>ПР</v>
      </c>
      <c r="G31" s="220">
        <f>'[1]регистрация'!I72</f>
        <v>0</v>
      </c>
      <c r="H31" s="215">
        <f>'[1]регистрация'!J72</f>
        <v>0</v>
      </c>
    </row>
    <row r="32" spans="1:8" ht="15" customHeight="1">
      <c r="A32" s="217"/>
      <c r="B32" s="224"/>
      <c r="C32" s="215"/>
      <c r="D32" s="217"/>
      <c r="E32" s="219"/>
      <c r="F32" s="221"/>
      <c r="G32" s="220"/>
      <c r="H32" s="215"/>
    </row>
    <row r="33" spans="1:8" ht="12.75" customHeight="1">
      <c r="A33" s="217">
        <v>14</v>
      </c>
      <c r="B33" s="224">
        <v>14</v>
      </c>
      <c r="C33" s="218" t="str">
        <f>'[1]регистрация'!E78</f>
        <v>Бердуков Альберт Мухадинович</v>
      </c>
      <c r="D33" s="219" t="str">
        <f>'[1]регистрация'!F78</f>
        <v>10.01.1996 КМС</v>
      </c>
      <c r="E33" s="219" t="str">
        <f>'[1]регистрация'!G78</f>
        <v>КЧР</v>
      </c>
      <c r="F33" s="219">
        <f>'[1]регистрация'!H78</f>
        <v>0</v>
      </c>
      <c r="G33" s="223">
        <f>'[1]регистрация'!I78</f>
        <v>0</v>
      </c>
      <c r="H33" s="218" t="str">
        <f>'[1]регистрация'!J78</f>
        <v>Коробейников</v>
      </c>
    </row>
    <row r="34" spans="1:8" ht="15" customHeight="1">
      <c r="A34" s="217"/>
      <c r="B34" s="224"/>
      <c r="C34" s="218"/>
      <c r="D34" s="219"/>
      <c r="E34" s="219"/>
      <c r="F34" s="219"/>
      <c r="G34" s="223"/>
      <c r="H34" s="218"/>
    </row>
    <row r="35" spans="1:8" ht="12.75" customHeight="1">
      <c r="A35" s="217">
        <v>15</v>
      </c>
      <c r="B35" s="224">
        <v>15</v>
      </c>
      <c r="C35" s="215" t="str">
        <f>'[1]регистрация'!E68</f>
        <v>Ксалов Тимур Хамидович</v>
      </c>
      <c r="D35" s="217" t="str">
        <f>'[1]регистрация'!F68</f>
        <v>12.07.1987 КМС</v>
      </c>
      <c r="E35" s="217" t="str">
        <f>'[1]регистрация'!G68</f>
        <v>КЧР</v>
      </c>
      <c r="F35" s="221" t="str">
        <f>'[1]регистрация'!H68</f>
        <v>ВС</v>
      </c>
      <c r="G35" s="215">
        <f>'[1]регистрация'!I68</f>
        <v>0</v>
      </c>
      <c r="H35" s="215" t="str">
        <f>'[1]регистрация'!J68</f>
        <v>Жужуев Т. М.</v>
      </c>
    </row>
    <row r="36" spans="1:8" ht="15" customHeight="1">
      <c r="A36" s="217"/>
      <c r="B36" s="224"/>
      <c r="C36" s="215"/>
      <c r="D36" s="217"/>
      <c r="E36" s="217"/>
      <c r="F36" s="221"/>
      <c r="G36" s="215"/>
      <c r="H36" s="215"/>
    </row>
    <row r="37" spans="1:8" ht="15.75" customHeight="1">
      <c r="A37" s="217">
        <v>16</v>
      </c>
      <c r="B37" s="228">
        <v>16</v>
      </c>
      <c r="C37" s="218" t="str">
        <f>'[1]регистрация'!E40</f>
        <v>Базаев Апти Шарудиевич</v>
      </c>
      <c r="D37" s="219" t="str">
        <f>'[1]регистрация'!F40</f>
        <v>11.03.1992 КМС</v>
      </c>
      <c r="E37" s="219" t="str">
        <f>'[1]регистрация'!G40</f>
        <v>ЧР</v>
      </c>
      <c r="F37" s="219" t="str">
        <f>'[1]регистрация'!H40</f>
        <v>МО</v>
      </c>
      <c r="G37" s="219">
        <f>'[1]регистрация'!I40</f>
        <v>0</v>
      </c>
      <c r="H37" s="218" t="str">
        <f>'[1]регистрация'!J40</f>
        <v>Кагерманов Р. Б., Ибрагимов А. Н.</v>
      </c>
    </row>
    <row r="38" spans="1:8" ht="12.75" customHeight="1">
      <c r="A38" s="217"/>
      <c r="B38" s="228"/>
      <c r="C38" s="218"/>
      <c r="D38" s="219"/>
      <c r="E38" s="219"/>
      <c r="F38" s="219"/>
      <c r="G38" s="219"/>
      <c r="H38" s="218"/>
    </row>
    <row r="39" spans="1:8" ht="12.75" customHeight="1">
      <c r="A39" s="217">
        <v>17</v>
      </c>
      <c r="B39" s="224">
        <v>17</v>
      </c>
      <c r="C39" s="215" t="str">
        <f>'[1]регистрация'!E64</f>
        <v>Хабибулаев Шейх-Мансур</v>
      </c>
      <c r="D39" s="217" t="str">
        <f>'[1]регистрация'!F64</f>
        <v>27.04.1994 МС</v>
      </c>
      <c r="E39" s="221" t="str">
        <f>'[1]регистрация'!G64</f>
        <v>ЧР</v>
      </c>
      <c r="F39" s="221" t="str">
        <f>'[1]регистрация'!H64</f>
        <v>МО</v>
      </c>
      <c r="G39" s="220">
        <f>'[1]регистрация'!I64</f>
        <v>0</v>
      </c>
      <c r="H39" s="215" t="str">
        <f>'[1]регистрация'!J64</f>
        <v>Мустыгов М. З., Кагерманов Р. Б.</v>
      </c>
    </row>
    <row r="40" spans="1:8" ht="12.75" customHeight="1">
      <c r="A40" s="217"/>
      <c r="B40" s="224"/>
      <c r="C40" s="215"/>
      <c r="D40" s="217"/>
      <c r="E40" s="221"/>
      <c r="F40" s="221"/>
      <c r="G40" s="220"/>
      <c r="H40" s="215"/>
    </row>
    <row r="41" spans="1:8" ht="12.75" customHeight="1">
      <c r="A41" s="217">
        <v>18</v>
      </c>
      <c r="B41" s="224">
        <v>18</v>
      </c>
      <c r="C41" s="215" t="str">
        <f>'[1]регистрация'!E66</f>
        <v>Хуртыгов Билал Харонович</v>
      </c>
      <c r="D41" s="217" t="str">
        <f>'[1]регистрация'!F66</f>
        <v>17.11.1989 КМС</v>
      </c>
      <c r="E41" s="221" t="str">
        <f>'[1]регистрация'!G66</f>
        <v>ЧР</v>
      </c>
      <c r="F41" s="221" t="str">
        <f>'[1]регистрация'!H66</f>
        <v>МО</v>
      </c>
      <c r="G41" s="220">
        <f>'[1]регистрация'!I66</f>
        <v>0</v>
      </c>
      <c r="H41" s="215" t="str">
        <f>'[1]регистрация'!J66</f>
        <v>Аюбов З. И.</v>
      </c>
    </row>
    <row r="42" spans="1:8" ht="12.75" customHeight="1">
      <c r="A42" s="217"/>
      <c r="B42" s="224"/>
      <c r="C42" s="215"/>
      <c r="D42" s="217"/>
      <c r="E42" s="221"/>
      <c r="F42" s="221"/>
      <c r="G42" s="220"/>
      <c r="H42" s="215"/>
    </row>
    <row r="43" spans="1:8" ht="12.75" customHeight="1">
      <c r="A43" s="217">
        <v>19</v>
      </c>
      <c r="B43" s="224">
        <v>19</v>
      </c>
      <c r="C43" s="218" t="str">
        <f>'[1]регистрация'!E56</f>
        <v>Магомедсаидов Абдула Магомедович</v>
      </c>
      <c r="D43" s="219" t="str">
        <f>'[1]регистрация'!F56</f>
        <v>26.10.1990 КМС</v>
      </c>
      <c r="E43" s="219" t="str">
        <f>'[1]регистрация'!G56</f>
        <v>СК</v>
      </c>
      <c r="F43" s="219" t="str">
        <f>'[1]регистрация'!H56</f>
        <v>Новоселецкий</v>
      </c>
      <c r="G43" s="219">
        <f>'[1]регистрация'!I56</f>
        <v>0</v>
      </c>
      <c r="H43" s="218" t="str">
        <f>'[1]регистрация'!J56</f>
        <v>Бийбулатов У. Б.</v>
      </c>
    </row>
    <row r="44" spans="1:8" ht="12.75" customHeight="1">
      <c r="A44" s="217"/>
      <c r="B44" s="224"/>
      <c r="C44" s="218"/>
      <c r="D44" s="219"/>
      <c r="E44" s="219"/>
      <c r="F44" s="219"/>
      <c r="G44" s="219"/>
      <c r="H44" s="218"/>
    </row>
    <row r="45" spans="1:8" ht="12.75" customHeight="1">
      <c r="A45" s="217">
        <v>20</v>
      </c>
      <c r="B45" s="224">
        <v>20</v>
      </c>
      <c r="C45" s="215" t="str">
        <f>'[1]регистрация'!E58</f>
        <v>Мустафаев ильяс Бейдерханович</v>
      </c>
      <c r="D45" s="217" t="str">
        <f>'[1]регистрация'!F58</f>
        <v>16.12.1989 КМС</v>
      </c>
      <c r="E45" s="171" t="str">
        <f>'[1]регистрация'!G58</f>
        <v>СК</v>
      </c>
      <c r="F45" s="221" t="str">
        <f>'[1]регистрация'!H58</f>
        <v>Новоселецкий</v>
      </c>
      <c r="G45" s="220">
        <f>'[1]регистрация'!I58</f>
        <v>0</v>
      </c>
      <c r="H45" s="215" t="str">
        <f>'[1]регистрация'!J58</f>
        <v>Бийбулатов У. Б.</v>
      </c>
    </row>
    <row r="46" spans="1:8" ht="12.75" customHeight="1">
      <c r="A46" s="217"/>
      <c r="B46" s="224"/>
      <c r="C46" s="215"/>
      <c r="D46" s="217"/>
      <c r="E46" s="171"/>
      <c r="F46" s="221"/>
      <c r="G46" s="220"/>
      <c r="H46" s="215"/>
    </row>
    <row r="47" spans="1:8" ht="12.75" customHeight="1">
      <c r="A47" s="217">
        <v>21</v>
      </c>
      <c r="B47" s="224">
        <v>21</v>
      </c>
      <c r="C47" s="218" t="str">
        <f>'[1]регистрация'!E310</f>
        <v>Тагаев Уллуби Данияловия</v>
      </c>
      <c r="D47" s="219" t="str">
        <f>'[1]регистрация'!F310</f>
        <v>13.10.1996 КМС</v>
      </c>
      <c r="E47" s="219" t="str">
        <f>'[1]регистрация'!G310</f>
        <v>РСО-А</v>
      </c>
      <c r="F47" s="219" t="str">
        <f>'[1]регистрация'!H310</f>
        <v>ДИНАМО</v>
      </c>
      <c r="G47" s="219">
        <f>'[1]регистрация'!I310</f>
        <v>0</v>
      </c>
      <c r="H47" s="218" t="str">
        <f>'[1]регистрация'!J310</f>
        <v>Циклаури И., Кадиев Н.</v>
      </c>
    </row>
    <row r="48" spans="1:8" ht="12.75" customHeight="1">
      <c r="A48" s="217"/>
      <c r="B48" s="224"/>
      <c r="C48" s="218"/>
      <c r="D48" s="219"/>
      <c r="E48" s="219"/>
      <c r="F48" s="219"/>
      <c r="G48" s="219"/>
      <c r="H48" s="218"/>
    </row>
    <row r="49" spans="1:8" ht="12.75" customHeight="1">
      <c r="A49" s="217">
        <v>22</v>
      </c>
      <c r="B49" s="224">
        <f>'[1]регистрация'!D82</f>
        <v>0</v>
      </c>
      <c r="C49" s="215"/>
      <c r="D49" s="217"/>
      <c r="E49" s="219"/>
      <c r="F49" s="221"/>
      <c r="G49" s="220"/>
      <c r="H49" s="215"/>
    </row>
    <row r="50" spans="1:8" ht="12.75" customHeight="1">
      <c r="A50" s="217"/>
      <c r="B50" s="224"/>
      <c r="C50" s="215"/>
      <c r="D50" s="217"/>
      <c r="E50" s="219"/>
      <c r="F50" s="221"/>
      <c r="G50" s="220"/>
      <c r="H50" s="215"/>
    </row>
    <row r="51" spans="1:8" ht="12.75" customHeight="1">
      <c r="A51" s="217">
        <v>23</v>
      </c>
      <c r="B51" s="224">
        <f>'[1]регистрация'!D84</f>
        <v>0</v>
      </c>
      <c r="C51" s="215"/>
      <c r="D51" s="217"/>
      <c r="E51" s="171"/>
      <c r="F51" s="221"/>
      <c r="G51" s="220"/>
      <c r="H51" s="215"/>
    </row>
    <row r="52" spans="1:8" ht="12.75" customHeight="1">
      <c r="A52" s="217"/>
      <c r="B52" s="224"/>
      <c r="C52" s="215"/>
      <c r="D52" s="217"/>
      <c r="E52" s="171"/>
      <c r="F52" s="221"/>
      <c r="G52" s="220"/>
      <c r="H52" s="215"/>
    </row>
    <row r="53" spans="1:8" ht="12.75" customHeight="1">
      <c r="A53" s="217">
        <v>24</v>
      </c>
      <c r="B53" s="224">
        <f>'[1]регистрация'!D86</f>
        <v>0</v>
      </c>
      <c r="C53" s="215"/>
      <c r="D53" s="217"/>
      <c r="E53" s="171"/>
      <c r="F53" s="221"/>
      <c r="G53" s="220"/>
      <c r="H53" s="215"/>
    </row>
    <row r="54" spans="1:8" ht="12.75" customHeight="1">
      <c r="A54" s="217"/>
      <c r="B54" s="224"/>
      <c r="C54" s="215"/>
      <c r="D54" s="217"/>
      <c r="E54" s="171"/>
      <c r="F54" s="221"/>
      <c r="G54" s="220"/>
      <c r="H54" s="215"/>
    </row>
    <row r="55" spans="1:8" ht="12.75" customHeight="1">
      <c r="A55" s="217">
        <v>25</v>
      </c>
      <c r="B55" s="224">
        <f>'[1]регистрация'!D88</f>
        <v>0</v>
      </c>
      <c r="C55" s="215"/>
      <c r="D55" s="216"/>
      <c r="E55" s="171"/>
      <c r="F55" s="171"/>
      <c r="G55" s="220"/>
      <c r="H55" s="215"/>
    </row>
    <row r="56" spans="1:8" ht="12.75" customHeight="1">
      <c r="A56" s="217"/>
      <c r="B56" s="224"/>
      <c r="C56" s="215"/>
      <c r="D56" s="227"/>
      <c r="E56" s="171"/>
      <c r="F56" s="171"/>
      <c r="G56" s="220"/>
      <c r="H56" s="243"/>
    </row>
    <row r="57" spans="1:8" ht="12.75" customHeight="1">
      <c r="A57" s="217">
        <v>26</v>
      </c>
      <c r="B57" s="224">
        <f>'[1]регистрация'!D90</f>
        <v>0</v>
      </c>
      <c r="C57" s="172"/>
      <c r="D57" s="171"/>
      <c r="E57" s="171"/>
      <c r="F57" s="171"/>
      <c r="G57" s="225"/>
      <c r="H57" s="172"/>
    </row>
    <row r="58" spans="1:8" ht="12.75" customHeight="1">
      <c r="A58" s="217"/>
      <c r="B58" s="224"/>
      <c r="C58" s="172"/>
      <c r="D58" s="171"/>
      <c r="E58" s="171"/>
      <c r="F58" s="171"/>
      <c r="G58" s="225"/>
      <c r="H58" s="172"/>
    </row>
    <row r="59" spans="1:8" ht="12.75" customHeight="1">
      <c r="A59" s="217">
        <v>27</v>
      </c>
      <c r="B59" s="224"/>
      <c r="C59" s="215"/>
      <c r="D59" s="216"/>
      <c r="E59" s="171"/>
      <c r="F59" s="171"/>
      <c r="G59" s="220"/>
      <c r="H59" s="215"/>
    </row>
    <row r="60" spans="1:8" ht="12.75" customHeight="1">
      <c r="A60" s="217"/>
      <c r="B60" s="224"/>
      <c r="C60" s="215"/>
      <c r="D60" s="226"/>
      <c r="E60" s="171"/>
      <c r="F60" s="171"/>
      <c r="G60" s="220"/>
      <c r="H60" s="245"/>
    </row>
    <row r="61" spans="1:8" ht="12.75" customHeight="1">
      <c r="A61" s="217">
        <v>28</v>
      </c>
      <c r="B61" s="224"/>
      <c r="C61" s="215"/>
      <c r="D61" s="216"/>
      <c r="E61" s="171"/>
      <c r="F61" s="171"/>
      <c r="G61" s="220"/>
      <c r="H61" s="215"/>
    </row>
    <row r="62" spans="1:8" ht="12.75" customHeight="1">
      <c r="A62" s="217"/>
      <c r="B62" s="224"/>
      <c r="C62" s="215"/>
      <c r="D62" s="226"/>
      <c r="E62" s="171"/>
      <c r="F62" s="171"/>
      <c r="G62" s="220"/>
      <c r="H62" s="245"/>
    </row>
    <row r="63" spans="1:8" ht="12.75" customHeight="1">
      <c r="A63" s="217">
        <v>29</v>
      </c>
      <c r="B63" s="224"/>
      <c r="C63" s="215"/>
      <c r="D63" s="216"/>
      <c r="E63" s="171"/>
      <c r="F63" s="229"/>
      <c r="G63" s="220"/>
      <c r="H63" s="215"/>
    </row>
    <row r="64" spans="1:8" ht="12.75" customHeight="1">
      <c r="A64" s="217"/>
      <c r="B64" s="224"/>
      <c r="C64" s="215"/>
      <c r="D64" s="230"/>
      <c r="E64" s="171"/>
      <c r="F64" s="229"/>
      <c r="G64" s="220"/>
      <c r="H64" s="243"/>
    </row>
    <row r="65" spans="1:8" ht="12.75" customHeight="1">
      <c r="A65" s="217">
        <v>30</v>
      </c>
      <c r="B65" s="224"/>
      <c r="C65" s="215"/>
      <c r="D65" s="216"/>
      <c r="E65" s="171"/>
      <c r="F65" s="171"/>
      <c r="G65" s="225"/>
      <c r="H65" s="172"/>
    </row>
    <row r="66" spans="1:8" ht="12.75" customHeight="1">
      <c r="A66" s="217"/>
      <c r="B66" s="224"/>
      <c r="C66" s="215"/>
      <c r="D66" s="217"/>
      <c r="E66" s="171"/>
      <c r="F66" s="171"/>
      <c r="G66" s="225"/>
      <c r="H66" s="172"/>
    </row>
    <row r="67" spans="1:8" ht="12.75">
      <c r="A67" s="217">
        <v>31</v>
      </c>
      <c r="B67" s="224"/>
      <c r="C67" s="215"/>
      <c r="D67" s="217"/>
      <c r="E67" s="171"/>
      <c r="F67" s="221"/>
      <c r="G67" s="220"/>
      <c r="H67" s="215"/>
    </row>
    <row r="68" spans="1:8" ht="12.75">
      <c r="A68" s="217"/>
      <c r="B68" s="224"/>
      <c r="C68" s="215"/>
      <c r="D68" s="217"/>
      <c r="E68" s="171"/>
      <c r="F68" s="221"/>
      <c r="G68" s="220"/>
      <c r="H68" s="215"/>
    </row>
    <row r="69" spans="1:8" ht="12.75">
      <c r="A69" s="217">
        <v>32</v>
      </c>
      <c r="B69" s="224"/>
      <c r="C69" s="215"/>
      <c r="D69" s="217"/>
      <c r="E69" s="171"/>
      <c r="F69" s="221"/>
      <c r="G69" s="220"/>
      <c r="H69" s="215"/>
    </row>
    <row r="70" spans="1:8" ht="12.75">
      <c r="A70" s="217"/>
      <c r="B70" s="224"/>
      <c r="C70" s="215"/>
      <c r="D70" s="217"/>
      <c r="E70" s="171"/>
      <c r="F70" s="221"/>
      <c r="G70" s="220"/>
      <c r="H70" s="215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6" t="s">
        <v>42</v>
      </c>
      <c r="C1" s="246"/>
      <c r="D1" s="246"/>
      <c r="E1" s="246"/>
      <c r="F1" s="246"/>
      <c r="G1" s="246"/>
      <c r="H1" s="246"/>
      <c r="I1" s="246"/>
      <c r="K1" s="246" t="s">
        <v>42</v>
      </c>
      <c r="L1" s="246"/>
      <c r="M1" s="246"/>
      <c r="N1" s="246"/>
      <c r="O1" s="246"/>
      <c r="P1" s="246"/>
      <c r="Q1" s="246"/>
      <c r="R1" s="246"/>
    </row>
    <row r="2" spans="2:18" ht="15.75" customHeight="1">
      <c r="B2" s="247" t="str">
        <f>'пр.взв.'!D4</f>
        <v>в.к 62. кг.</v>
      </c>
      <c r="C2" s="248"/>
      <c r="D2" s="248"/>
      <c r="E2" s="248"/>
      <c r="F2" s="248"/>
      <c r="G2" s="248"/>
      <c r="H2" s="248"/>
      <c r="I2" s="248"/>
      <c r="K2" s="247" t="str">
        <f>'пр.взв.'!D4</f>
        <v>в.к 62. кг.</v>
      </c>
      <c r="L2" s="248"/>
      <c r="M2" s="248"/>
      <c r="N2" s="248"/>
      <c r="O2" s="248"/>
      <c r="P2" s="248"/>
      <c r="Q2" s="248"/>
      <c r="R2" s="248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7" t="s">
        <v>44</v>
      </c>
      <c r="B4" s="259" t="s">
        <v>5</v>
      </c>
      <c r="C4" s="251" t="s">
        <v>6</v>
      </c>
      <c r="D4" s="249" t="s">
        <v>15</v>
      </c>
      <c r="E4" s="249" t="s">
        <v>16</v>
      </c>
      <c r="F4" s="251" t="s">
        <v>17</v>
      </c>
      <c r="G4" s="253" t="s">
        <v>45</v>
      </c>
      <c r="H4" s="255" t="s">
        <v>46</v>
      </c>
      <c r="I4" s="261" t="s">
        <v>19</v>
      </c>
      <c r="J4" s="257" t="s">
        <v>44</v>
      </c>
      <c r="K4" s="259" t="s">
        <v>5</v>
      </c>
      <c r="L4" s="251" t="s">
        <v>6</v>
      </c>
      <c r="M4" s="249" t="s">
        <v>15</v>
      </c>
      <c r="N4" s="249" t="s">
        <v>16</v>
      </c>
      <c r="O4" s="251" t="s">
        <v>17</v>
      </c>
      <c r="P4" s="253" t="s">
        <v>45</v>
      </c>
      <c r="Q4" s="255" t="s">
        <v>46</v>
      </c>
      <c r="R4" s="261" t="s">
        <v>19</v>
      </c>
    </row>
    <row r="5" spans="1:18" ht="13.5" customHeight="1" thickBot="1">
      <c r="A5" s="258"/>
      <c r="B5" s="260" t="s">
        <v>38</v>
      </c>
      <c r="C5" s="252"/>
      <c r="D5" s="250"/>
      <c r="E5" s="250"/>
      <c r="F5" s="252"/>
      <c r="G5" s="254"/>
      <c r="H5" s="256"/>
      <c r="I5" s="262" t="s">
        <v>39</v>
      </c>
      <c r="J5" s="258"/>
      <c r="K5" s="260" t="s">
        <v>38</v>
      </c>
      <c r="L5" s="252"/>
      <c r="M5" s="250"/>
      <c r="N5" s="250"/>
      <c r="O5" s="252"/>
      <c r="P5" s="254"/>
      <c r="Q5" s="256"/>
      <c r="R5" s="262" t="s">
        <v>39</v>
      </c>
    </row>
    <row r="6" spans="1:18" ht="12.75">
      <c r="A6" s="263">
        <v>1</v>
      </c>
      <c r="B6" s="266">
        <v>1</v>
      </c>
      <c r="C6" s="268" t="str">
        <f>VLOOKUP(B6,'пр.взв.'!B7:G70,2,FALSE)</f>
        <v>Дзамихов Мулид Володьевич</v>
      </c>
      <c r="D6" s="270" t="str">
        <f>VLOOKUP(B6,'пр.взв.'!B7:G70,3,FALSE)</f>
        <v>21.08.94 КМС</v>
      </c>
      <c r="E6" s="270" t="str">
        <f>VLOOKUP(B6,'пр.взв.'!B7:G70,5,FALSE)</f>
        <v> ДИНАМО</v>
      </c>
      <c r="F6" s="272"/>
      <c r="G6" s="273"/>
      <c r="H6" s="274"/>
      <c r="I6" s="232"/>
      <c r="J6" s="275">
        <v>9</v>
      </c>
      <c r="K6" s="266">
        <v>2</v>
      </c>
      <c r="L6" s="268" t="str">
        <f>VLOOKUP(K6,'пр.взв.'!B7:G70,2,FALSE)</f>
        <v>Керефов Азамат Мухамедович</v>
      </c>
      <c r="M6" s="270" t="str">
        <f>VLOOKUP(K6,'пр.взв.'!B7:G70,3,FALSE)</f>
        <v>17.05.91 КМС</v>
      </c>
      <c r="N6" s="270" t="str">
        <f>VLOOKUP(K6,'пр.взв.'!B7:G70,5,FALSE)</f>
        <v> ДИНАМО</v>
      </c>
      <c r="O6" s="272"/>
      <c r="P6" s="273"/>
      <c r="Q6" s="274"/>
      <c r="R6" s="232"/>
    </row>
    <row r="7" spans="1:18" ht="12.75">
      <c r="A7" s="264"/>
      <c r="B7" s="267"/>
      <c r="C7" s="269"/>
      <c r="D7" s="271"/>
      <c r="E7" s="271"/>
      <c r="F7" s="271"/>
      <c r="G7" s="271"/>
      <c r="H7" s="220"/>
      <c r="I7" s="217"/>
      <c r="J7" s="276"/>
      <c r="K7" s="267"/>
      <c r="L7" s="269"/>
      <c r="M7" s="271"/>
      <c r="N7" s="271"/>
      <c r="O7" s="271"/>
      <c r="P7" s="271"/>
      <c r="Q7" s="220"/>
      <c r="R7" s="217"/>
    </row>
    <row r="8" spans="1:18" ht="12.75">
      <c r="A8" s="264"/>
      <c r="B8" s="278">
        <v>17</v>
      </c>
      <c r="C8" s="280" t="str">
        <f>VLOOKUP(B8,'пр.взв.'!B9:G72,2,FALSE)</f>
        <v>Хабибулаев Шейх-Мансур</v>
      </c>
      <c r="D8" s="282" t="str">
        <f>VLOOKUP(B8,'пр.взв.'!B1:G72,3,FALSE)</f>
        <v>27.04.1994 МС</v>
      </c>
      <c r="E8" s="282" t="str">
        <f>VLOOKUP(B8,'пр.взв.'!B9:G72,5,FALSE)</f>
        <v>МО</v>
      </c>
      <c r="F8" s="284"/>
      <c r="G8" s="284"/>
      <c r="H8" s="231"/>
      <c r="I8" s="231"/>
      <c r="J8" s="276"/>
      <c r="K8" s="278">
        <v>18</v>
      </c>
      <c r="L8" s="280" t="str">
        <f>VLOOKUP(K8,'пр.взв.'!B1:G72,2,FALSE)</f>
        <v>Хуртыгов Билал Харонович</v>
      </c>
      <c r="M8" s="282" t="str">
        <f>VLOOKUP(K8,'пр.взв.'!B1:G72,3,FALSE)</f>
        <v>17.11.1989 КМС</v>
      </c>
      <c r="N8" s="282" t="str">
        <f>VLOOKUP(K8,'пр.взв.'!B9:G72,5,FALSE)</f>
        <v>МО</v>
      </c>
      <c r="O8" s="284"/>
      <c r="P8" s="284"/>
      <c r="Q8" s="231"/>
      <c r="R8" s="231"/>
    </row>
    <row r="9" spans="1:18" ht="13.5" thickBot="1">
      <c r="A9" s="265"/>
      <c r="B9" s="279"/>
      <c r="C9" s="281"/>
      <c r="D9" s="283"/>
      <c r="E9" s="283"/>
      <c r="F9" s="285"/>
      <c r="G9" s="285"/>
      <c r="H9" s="179"/>
      <c r="I9" s="179"/>
      <c r="J9" s="277"/>
      <c r="K9" s="279"/>
      <c r="L9" s="281"/>
      <c r="M9" s="283"/>
      <c r="N9" s="283"/>
      <c r="O9" s="285"/>
      <c r="P9" s="285"/>
      <c r="Q9" s="179"/>
      <c r="R9" s="179"/>
    </row>
    <row r="10" spans="1:18" ht="12.75">
      <c r="A10" s="263">
        <v>2</v>
      </c>
      <c r="B10" s="266">
        <v>9</v>
      </c>
      <c r="C10" s="288" t="str">
        <f>VLOOKUP(B10,'пр.взв.'!B1:G74,2,FALSE)</f>
        <v>Хафицев Мурат Мухамедович</v>
      </c>
      <c r="D10" s="289">
        <f>VLOOKUP(B10,'пр.взв.'!B1:G74,3,FALSE)</f>
        <v>35289</v>
      </c>
      <c r="E10" s="270" t="str">
        <f>VLOOKUP(B10,'пр.взв.'!B11:G74,5,FALSE)</f>
        <v>ДИНАМО</v>
      </c>
      <c r="F10" s="290"/>
      <c r="G10" s="286"/>
      <c r="H10" s="287"/>
      <c r="I10" s="289"/>
      <c r="J10" s="275">
        <v>10</v>
      </c>
      <c r="K10" s="266">
        <v>10</v>
      </c>
      <c r="L10" s="288" t="str">
        <f>VLOOKUP(K10,'пр.взв.'!B1:G74,2,FALSE)</f>
        <v>Мокаев Аскерби Асланович</v>
      </c>
      <c r="M10" s="289" t="str">
        <f>VLOOKUP(K10,'пр.взв.'!B1:G74,3,FALSE)</f>
        <v>10.03.1995 КМС</v>
      </c>
      <c r="N10" s="270" t="str">
        <f>VLOOKUP(K10,'пр.взв.'!B11:G74,5,FALSE)</f>
        <v>ДИНАМО</v>
      </c>
      <c r="O10" s="290"/>
      <c r="P10" s="286"/>
      <c r="Q10" s="287"/>
      <c r="R10" s="289"/>
    </row>
    <row r="11" spans="1:18" ht="12.75">
      <c r="A11" s="264"/>
      <c r="B11" s="267"/>
      <c r="C11" s="269"/>
      <c r="D11" s="271"/>
      <c r="E11" s="271"/>
      <c r="F11" s="271"/>
      <c r="G11" s="271"/>
      <c r="H11" s="220"/>
      <c r="I11" s="217"/>
      <c r="J11" s="276"/>
      <c r="K11" s="267"/>
      <c r="L11" s="269"/>
      <c r="M11" s="271"/>
      <c r="N11" s="271"/>
      <c r="O11" s="271"/>
      <c r="P11" s="271"/>
      <c r="Q11" s="220"/>
      <c r="R11" s="217"/>
    </row>
    <row r="12" spans="1:18" ht="12.75">
      <c r="A12" s="264"/>
      <c r="B12" s="278">
        <v>25</v>
      </c>
      <c r="C12" s="280" t="e">
        <f>VLOOKUP(B12,'пр.взв.'!B1:G76,2,FALSE)</f>
        <v>#N/A</v>
      </c>
      <c r="D12" s="282" t="e">
        <f>VLOOKUP(B12,'пр.взв.'!B1:G76,3,FALSE)</f>
        <v>#N/A</v>
      </c>
      <c r="E12" s="282" t="e">
        <f>VLOOKUP(B12,'пр.взв.'!B13:G76,5,FALSE)</f>
        <v>#N/A</v>
      </c>
      <c r="F12" s="284"/>
      <c r="G12" s="284"/>
      <c r="H12" s="231"/>
      <c r="I12" s="231"/>
      <c r="J12" s="276"/>
      <c r="K12" s="278">
        <v>26</v>
      </c>
      <c r="L12" s="280" t="e">
        <f>VLOOKUP(K12,'пр.взв.'!B1:G76,2,FALSE)</f>
        <v>#N/A</v>
      </c>
      <c r="M12" s="282" t="e">
        <f>VLOOKUP(K12,'пр.взв.'!B1:G76,3,FALSE)</f>
        <v>#N/A</v>
      </c>
      <c r="N12" s="282" t="e">
        <f>VLOOKUP(K12,'пр.взв.'!B13:G76,5,FALSE)</f>
        <v>#N/A</v>
      </c>
      <c r="O12" s="284"/>
      <c r="P12" s="284"/>
      <c r="Q12" s="231"/>
      <c r="R12" s="231"/>
    </row>
    <row r="13" spans="1:18" ht="13.5" thickBot="1">
      <c r="A13" s="265"/>
      <c r="B13" s="279"/>
      <c r="C13" s="281"/>
      <c r="D13" s="283"/>
      <c r="E13" s="283"/>
      <c r="F13" s="285"/>
      <c r="G13" s="285"/>
      <c r="H13" s="179"/>
      <c r="I13" s="179"/>
      <c r="J13" s="277"/>
      <c r="K13" s="279"/>
      <c r="L13" s="281"/>
      <c r="M13" s="283"/>
      <c r="N13" s="283"/>
      <c r="O13" s="285"/>
      <c r="P13" s="285"/>
      <c r="Q13" s="179"/>
      <c r="R13" s="179"/>
    </row>
    <row r="14" spans="1:18" ht="12.75">
      <c r="A14" s="263">
        <v>3</v>
      </c>
      <c r="B14" s="266">
        <v>5</v>
      </c>
      <c r="C14" s="268" t="str">
        <f>VLOOKUP(B14,'пр.взв.'!B1:G78,2,FALSE)</f>
        <v>Келиметов Амир Алимович</v>
      </c>
      <c r="D14" s="270" t="str">
        <f>VLOOKUP(B14,'пр.взв.'!B1:G78,3,FALSE)</f>
        <v>30.11.90 КМС</v>
      </c>
      <c r="E14" s="270" t="str">
        <f>VLOOKUP(B14,'пр.взв.'!B15:G78,5,FALSE)</f>
        <v> ДИНАМО</v>
      </c>
      <c r="F14" s="272"/>
      <c r="G14" s="273"/>
      <c r="H14" s="274"/>
      <c r="I14" s="232"/>
      <c r="J14" s="275">
        <v>11</v>
      </c>
      <c r="K14" s="266">
        <v>6</v>
      </c>
      <c r="L14" s="268" t="str">
        <f>VLOOKUP(K14,'пр.взв.'!B1:G78,2,FALSE)</f>
        <v>Тхагапсов Алибек Амирович</v>
      </c>
      <c r="M14" s="270" t="str">
        <f>VLOOKUP(K14,'пр.взв.'!B1:G78,3,FALSE)</f>
        <v>19.02.96 КМС</v>
      </c>
      <c r="N14" s="270" t="str">
        <f>VLOOKUP(K14,'пр.взв.'!B15:G78,5,FALSE)</f>
        <v> ДИНАМО</v>
      </c>
      <c r="O14" s="272"/>
      <c r="P14" s="273"/>
      <c r="Q14" s="274"/>
      <c r="R14" s="232"/>
    </row>
    <row r="15" spans="1:18" ht="12.75">
      <c r="A15" s="264"/>
      <c r="B15" s="267"/>
      <c r="C15" s="269"/>
      <c r="D15" s="271"/>
      <c r="E15" s="271"/>
      <c r="F15" s="271"/>
      <c r="G15" s="271"/>
      <c r="H15" s="220"/>
      <c r="I15" s="217"/>
      <c r="J15" s="276"/>
      <c r="K15" s="267"/>
      <c r="L15" s="269"/>
      <c r="M15" s="271"/>
      <c r="N15" s="271"/>
      <c r="O15" s="271"/>
      <c r="P15" s="271"/>
      <c r="Q15" s="220"/>
      <c r="R15" s="217"/>
    </row>
    <row r="16" spans="1:18" ht="12.75">
      <c r="A16" s="264"/>
      <c r="B16" s="278">
        <v>21</v>
      </c>
      <c r="C16" s="280" t="str">
        <f>VLOOKUP(B16,'пр.взв.'!B1:G80,2,FALSE)</f>
        <v>Тагаев Уллуби Данияловия</v>
      </c>
      <c r="D16" s="282" t="str">
        <f>VLOOKUP(B16,'пр.взв.'!B1:G80,3,FALSE)</f>
        <v>13.10.1996 КМС</v>
      </c>
      <c r="E16" s="282" t="str">
        <f>VLOOKUP(B16,'пр.взв.'!B17:G80,5,FALSE)</f>
        <v>ДИНАМО</v>
      </c>
      <c r="F16" s="284"/>
      <c r="G16" s="284"/>
      <c r="H16" s="231"/>
      <c r="I16" s="231"/>
      <c r="J16" s="276"/>
      <c r="K16" s="278">
        <v>22</v>
      </c>
      <c r="L16" s="280" t="e">
        <f>VLOOKUP(K16,'пр.взв.'!B1:G80,2,FALSE)</f>
        <v>#N/A</v>
      </c>
      <c r="M16" s="282" t="e">
        <f>VLOOKUP(K16,'пр.взв.'!B1:G80,3,FALSE)</f>
        <v>#N/A</v>
      </c>
      <c r="N16" s="282" t="e">
        <f>VLOOKUP(K16,'пр.взв.'!B17:G80,5,FALSE)</f>
        <v>#N/A</v>
      </c>
      <c r="O16" s="284"/>
      <c r="P16" s="284"/>
      <c r="Q16" s="231"/>
      <c r="R16" s="231"/>
    </row>
    <row r="17" spans="1:18" ht="13.5" thickBot="1">
      <c r="A17" s="265"/>
      <c r="B17" s="279"/>
      <c r="C17" s="281"/>
      <c r="D17" s="283"/>
      <c r="E17" s="283"/>
      <c r="F17" s="285"/>
      <c r="G17" s="285"/>
      <c r="H17" s="179"/>
      <c r="I17" s="179"/>
      <c r="J17" s="277"/>
      <c r="K17" s="279"/>
      <c r="L17" s="281"/>
      <c r="M17" s="283"/>
      <c r="N17" s="283"/>
      <c r="O17" s="285"/>
      <c r="P17" s="285"/>
      <c r="Q17" s="179"/>
      <c r="R17" s="179"/>
    </row>
    <row r="18" spans="1:18" ht="12.75">
      <c r="A18" s="263">
        <v>4</v>
      </c>
      <c r="B18" s="266">
        <v>13</v>
      </c>
      <c r="C18" s="288" t="str">
        <f>VLOOKUP(B18,'пр.взв.'!B1:G82,2,FALSE)</f>
        <v>Гаджиев Курбан Гажэиевич</v>
      </c>
      <c r="D18" s="289" t="str">
        <f>VLOOKUP(B18,'пр.взв.'!B1:G82,3,FALSE)</f>
        <v>08.06.1993 КМС</v>
      </c>
      <c r="E18" s="270" t="str">
        <f>VLOOKUP(B18,'пр.взв.'!B19:G82,5,FALSE)</f>
        <v>ПР</v>
      </c>
      <c r="F18" s="290"/>
      <c r="G18" s="286"/>
      <c r="H18" s="287"/>
      <c r="I18" s="289"/>
      <c r="J18" s="275">
        <v>12</v>
      </c>
      <c r="K18" s="266">
        <v>14</v>
      </c>
      <c r="L18" s="288" t="str">
        <f>VLOOKUP(K18,'пр.взв.'!B1:G82,2,FALSE)</f>
        <v>Бердуков Альберт Мухадинович</v>
      </c>
      <c r="M18" s="289" t="str">
        <f>VLOOKUP(K18,'пр.взв.'!B1:G82,3,FALSE)</f>
        <v>10.01.1996 КМС</v>
      </c>
      <c r="N18" s="270">
        <f>VLOOKUP(K18,'пр.взв.'!B19:G82,5,FALSE)</f>
        <v>0</v>
      </c>
      <c r="O18" s="271"/>
      <c r="P18" s="291"/>
      <c r="Q18" s="220"/>
      <c r="R18" s="282"/>
    </row>
    <row r="19" spans="1:18" ht="12.75">
      <c r="A19" s="264"/>
      <c r="B19" s="267"/>
      <c r="C19" s="269"/>
      <c r="D19" s="271"/>
      <c r="E19" s="271"/>
      <c r="F19" s="271"/>
      <c r="G19" s="271"/>
      <c r="H19" s="220"/>
      <c r="I19" s="217"/>
      <c r="J19" s="276"/>
      <c r="K19" s="267"/>
      <c r="L19" s="269"/>
      <c r="M19" s="271"/>
      <c r="N19" s="271"/>
      <c r="O19" s="271"/>
      <c r="P19" s="271"/>
      <c r="Q19" s="220"/>
      <c r="R19" s="217"/>
    </row>
    <row r="20" spans="1:18" ht="12.75">
      <c r="A20" s="264"/>
      <c r="B20" s="278">
        <v>29</v>
      </c>
      <c r="C20" s="280" t="e">
        <f>VLOOKUP(B20,'пр.взв.'!B2:G84,2,FALSE)</f>
        <v>#N/A</v>
      </c>
      <c r="D20" s="282" t="e">
        <f>VLOOKUP(B20,'пр.взв.'!B2:G84,3,FALSE)</f>
        <v>#N/A</v>
      </c>
      <c r="E20" s="282" t="e">
        <f>VLOOKUP(B20,'пр.взв.'!B21:G84,5,FALSE)</f>
        <v>#N/A</v>
      </c>
      <c r="F20" s="284"/>
      <c r="G20" s="284"/>
      <c r="H20" s="231"/>
      <c r="I20" s="231"/>
      <c r="J20" s="276"/>
      <c r="K20" s="278">
        <v>30</v>
      </c>
      <c r="L20" s="280" t="e">
        <f>VLOOKUP(K20,'пр.взв.'!B2:G84,2,FALSE)</f>
        <v>#N/A</v>
      </c>
      <c r="M20" s="282" t="e">
        <f>VLOOKUP(K20,'пр.взв.'!B2:G84,3,FALSE)</f>
        <v>#N/A</v>
      </c>
      <c r="N20" s="282" t="e">
        <f>VLOOKUP(K20,'пр.взв.'!B21:G84,5,FALSE)</f>
        <v>#N/A</v>
      </c>
      <c r="O20" s="284"/>
      <c r="P20" s="284"/>
      <c r="Q20" s="231"/>
      <c r="R20" s="231"/>
    </row>
    <row r="21" spans="1:18" ht="13.5" thickBot="1">
      <c r="A21" s="265"/>
      <c r="B21" s="279"/>
      <c r="C21" s="281"/>
      <c r="D21" s="283"/>
      <c r="E21" s="283"/>
      <c r="F21" s="285"/>
      <c r="G21" s="285"/>
      <c r="H21" s="179"/>
      <c r="I21" s="179"/>
      <c r="J21" s="277"/>
      <c r="K21" s="279"/>
      <c r="L21" s="281"/>
      <c r="M21" s="283"/>
      <c r="N21" s="283"/>
      <c r="O21" s="285"/>
      <c r="P21" s="285"/>
      <c r="Q21" s="179"/>
      <c r="R21" s="179"/>
    </row>
    <row r="22" spans="1:18" ht="12.75">
      <c r="A22" s="264">
        <v>5</v>
      </c>
      <c r="B22" s="266">
        <v>3</v>
      </c>
      <c r="C22" s="268" t="str">
        <f>VLOOKUP(B22,'пр.взв.'!B2:G86,2,FALSE)</f>
        <v>Аргашоков Рустам Русланович</v>
      </c>
      <c r="D22" s="270" t="str">
        <f>VLOOKUP(B22,'пр.взв.'!B2:G86,3,FALSE)</f>
        <v>19.10.89 КМС</v>
      </c>
      <c r="E22" s="270" t="str">
        <f>VLOOKUP(B22,'пр.взв.'!B2:G86,5,FALSE)</f>
        <v> ДИНАМО</v>
      </c>
      <c r="F22" s="272"/>
      <c r="G22" s="273"/>
      <c r="H22" s="274"/>
      <c r="I22" s="232"/>
      <c r="J22" s="275">
        <v>13</v>
      </c>
      <c r="K22" s="266">
        <v>4</v>
      </c>
      <c r="L22" s="268" t="str">
        <f>VLOOKUP(K22,'пр.взв.'!B2:G86,2,FALSE)</f>
        <v>Шагинян Карен Юрьевич</v>
      </c>
      <c r="M22" s="270" t="str">
        <f>VLOOKUP(K22,'пр.взв.'!B2:G86,3,FALSE)</f>
        <v>05.05.95 КМС</v>
      </c>
      <c r="N22" s="270" t="str">
        <f>VLOOKUP(K22,'пр.взв.'!B3:G86,5,FALSE)</f>
        <v> ДИНАМО</v>
      </c>
      <c r="O22" s="272"/>
      <c r="P22" s="273"/>
      <c r="Q22" s="274"/>
      <c r="R22" s="232"/>
    </row>
    <row r="23" spans="1:18" ht="12.75">
      <c r="A23" s="264"/>
      <c r="B23" s="267"/>
      <c r="C23" s="269"/>
      <c r="D23" s="271"/>
      <c r="E23" s="271"/>
      <c r="F23" s="271"/>
      <c r="G23" s="271"/>
      <c r="H23" s="220"/>
      <c r="I23" s="217"/>
      <c r="J23" s="276"/>
      <c r="K23" s="267"/>
      <c r="L23" s="269"/>
      <c r="M23" s="271"/>
      <c r="N23" s="271"/>
      <c r="O23" s="271"/>
      <c r="P23" s="271"/>
      <c r="Q23" s="220"/>
      <c r="R23" s="217"/>
    </row>
    <row r="24" spans="1:18" ht="12.75">
      <c r="A24" s="264"/>
      <c r="B24" s="278">
        <v>19</v>
      </c>
      <c r="C24" s="280" t="str">
        <f>VLOOKUP(B24,'пр.взв.'!B2:G88,2,FALSE)</f>
        <v>Магомедсаидов Абдула Магомедович</v>
      </c>
      <c r="D24" s="282" t="str">
        <f>VLOOKUP(B24,'пр.взв.'!B2:G88,3,FALSE)</f>
        <v>26.10.1990 КМС</v>
      </c>
      <c r="E24" s="282" t="str">
        <f>VLOOKUP(B24,'пр.взв.'!B25:G88,5,FALSE)</f>
        <v>Новоселецкий</v>
      </c>
      <c r="F24" s="284"/>
      <c r="G24" s="284"/>
      <c r="H24" s="231"/>
      <c r="I24" s="231"/>
      <c r="J24" s="276"/>
      <c r="K24" s="278">
        <v>20</v>
      </c>
      <c r="L24" s="280" t="str">
        <f>VLOOKUP(K24,'пр.взв.'!B2:G88,2,FALSE)</f>
        <v>Мустафаев ильяс Бейдерханович</v>
      </c>
      <c r="M24" s="282" t="str">
        <f>VLOOKUP(K24,'пр.взв.'!B2:G88,3,FALSE)</f>
        <v>16.12.1989 КМС</v>
      </c>
      <c r="N24" s="282" t="str">
        <f>VLOOKUP(K24,'пр.взв.'!B25:G88,5,FALSE)</f>
        <v>Новоселецкий</v>
      </c>
      <c r="O24" s="284"/>
      <c r="P24" s="284"/>
      <c r="Q24" s="231"/>
      <c r="R24" s="231"/>
    </row>
    <row r="25" spans="1:18" ht="13.5" thickBot="1">
      <c r="A25" s="265"/>
      <c r="B25" s="279"/>
      <c r="C25" s="281"/>
      <c r="D25" s="283"/>
      <c r="E25" s="283"/>
      <c r="F25" s="285"/>
      <c r="G25" s="285"/>
      <c r="H25" s="179"/>
      <c r="I25" s="179"/>
      <c r="J25" s="277"/>
      <c r="K25" s="279"/>
      <c r="L25" s="281"/>
      <c r="M25" s="283"/>
      <c r="N25" s="283"/>
      <c r="O25" s="285"/>
      <c r="P25" s="285"/>
      <c r="Q25" s="179"/>
      <c r="R25" s="179"/>
    </row>
    <row r="26" spans="1:18" ht="12.75">
      <c r="A26" s="263">
        <v>6</v>
      </c>
      <c r="B26" s="266">
        <v>11</v>
      </c>
      <c r="C26" s="288" t="str">
        <f>VLOOKUP(B26,'пр.взв.'!B2:G90,2,FALSE)</f>
        <v>Гасанханов Магомед Зайнулавович</v>
      </c>
      <c r="D26" s="289" t="str">
        <f>VLOOKUP(B26,'пр.взв.'!B27:G90,3,FALSE)</f>
        <v>01.06.1986 КМС</v>
      </c>
      <c r="E26" s="270" t="str">
        <f>VLOOKUP(B26,'пр.взв.'!B27:G90,5,FALSE)</f>
        <v>ПР</v>
      </c>
      <c r="F26" s="290"/>
      <c r="G26" s="286"/>
      <c r="H26" s="287"/>
      <c r="I26" s="289"/>
      <c r="J26" s="275">
        <v>14</v>
      </c>
      <c r="K26" s="266">
        <v>12</v>
      </c>
      <c r="L26" s="288" t="str">
        <f>VLOOKUP(K26,'пр.взв.'!B2:G90,2,FALSE)</f>
        <v>Ибрагимов Мурад Хабибович</v>
      </c>
      <c r="M26" s="289" t="str">
        <f>VLOOKUP(K26,'пр.взв.'!B2:G90,3,FALSE)</f>
        <v>2.11.1993 МС</v>
      </c>
      <c r="N26" s="270" t="str">
        <f>VLOOKUP(K26,'пр.взв.'!B27:G90,5,FALSE)</f>
        <v>ПР</v>
      </c>
      <c r="O26" s="290"/>
      <c r="P26" s="286"/>
      <c r="Q26" s="287"/>
      <c r="R26" s="289"/>
    </row>
    <row r="27" spans="1:18" ht="12.75">
      <c r="A27" s="264"/>
      <c r="B27" s="267"/>
      <c r="C27" s="269"/>
      <c r="D27" s="271"/>
      <c r="E27" s="271"/>
      <c r="F27" s="271"/>
      <c r="G27" s="271"/>
      <c r="H27" s="220"/>
      <c r="I27" s="217"/>
      <c r="J27" s="276"/>
      <c r="K27" s="267"/>
      <c r="L27" s="269"/>
      <c r="M27" s="271"/>
      <c r="N27" s="271"/>
      <c r="O27" s="271"/>
      <c r="P27" s="271"/>
      <c r="Q27" s="220"/>
      <c r="R27" s="217"/>
    </row>
    <row r="28" spans="1:18" ht="12.75">
      <c r="A28" s="264"/>
      <c r="B28" s="278">
        <v>27</v>
      </c>
      <c r="C28" s="280" t="e">
        <f>VLOOKUP(B28,'пр.взв.'!B2:G92,2,FALSE)</f>
        <v>#N/A</v>
      </c>
      <c r="D28" s="282" t="e">
        <f>VLOOKUP(B28,'пр.взв.'!B29:G92,3,FALSE)</f>
        <v>#N/A</v>
      </c>
      <c r="E28" s="282" t="e">
        <f>VLOOKUP(B28,'пр.взв.'!B29:G92,5,FALSE)</f>
        <v>#N/A</v>
      </c>
      <c r="F28" s="284"/>
      <c r="G28" s="284"/>
      <c r="H28" s="231"/>
      <c r="I28" s="231"/>
      <c r="J28" s="276"/>
      <c r="K28" s="278">
        <v>28</v>
      </c>
      <c r="L28" s="280" t="e">
        <f>VLOOKUP(K28,'пр.взв.'!B2:G92,2,FALSE)</f>
        <v>#N/A</v>
      </c>
      <c r="M28" s="282" t="e">
        <f>VLOOKUP(K28,'пр.взв.'!B2:G92,3,FALSE)</f>
        <v>#N/A</v>
      </c>
      <c r="N28" s="282" t="e">
        <f>VLOOKUP(K28,'пр.взв.'!B29:G92,5,FALSE)</f>
        <v>#N/A</v>
      </c>
      <c r="O28" s="284"/>
      <c r="P28" s="284"/>
      <c r="Q28" s="231"/>
      <c r="R28" s="231"/>
    </row>
    <row r="29" spans="1:18" ht="13.5" thickBot="1">
      <c r="A29" s="292"/>
      <c r="B29" s="279"/>
      <c r="C29" s="281"/>
      <c r="D29" s="283"/>
      <c r="E29" s="283"/>
      <c r="F29" s="285"/>
      <c r="G29" s="285"/>
      <c r="H29" s="179"/>
      <c r="I29" s="179"/>
      <c r="J29" s="277"/>
      <c r="K29" s="279"/>
      <c r="L29" s="281"/>
      <c r="M29" s="283"/>
      <c r="N29" s="283"/>
      <c r="O29" s="285"/>
      <c r="P29" s="285"/>
      <c r="Q29" s="179"/>
      <c r="R29" s="179"/>
    </row>
    <row r="30" spans="1:18" ht="12.75">
      <c r="A30" s="263">
        <v>7</v>
      </c>
      <c r="B30" s="266">
        <v>7</v>
      </c>
      <c r="C30" s="268" t="str">
        <f>VLOOKUP(B30,'пр.взв.'!B3:G94,2,FALSE)</f>
        <v>Шопагов Эльдар Заурович</v>
      </c>
      <c r="D30" s="270" t="str">
        <f>VLOOKUP(B30,'пр.взв.'!B3:G94,3,FALSE)</f>
        <v>04.01.95 КМС</v>
      </c>
      <c r="E30" s="270" t="str">
        <f>VLOOKUP(B30,'пр.взв.'!B3:G94,5,FALSE)</f>
        <v> ДИНАМО</v>
      </c>
      <c r="F30" s="272"/>
      <c r="G30" s="273"/>
      <c r="H30" s="274"/>
      <c r="I30" s="232"/>
      <c r="J30" s="275">
        <v>15</v>
      </c>
      <c r="K30" s="266">
        <v>8</v>
      </c>
      <c r="L30" s="268" t="str">
        <f>VLOOKUP(K30,'пр.взв.'!B3:G94,2,FALSE)</f>
        <v>Хуранов Азамат Мухамедович</v>
      </c>
      <c r="M30" s="270" t="str">
        <f>VLOOKUP(K30,'пр.взв.'!B3:G94,3,FALSE)</f>
        <v>25.02.98 КМС</v>
      </c>
      <c r="N30" s="270" t="str">
        <f>VLOOKUP(K30,'пр.взв.'!B3:G94,5,FALSE)</f>
        <v> ДИНАМО</v>
      </c>
      <c r="O30" s="272"/>
      <c r="P30" s="273"/>
      <c r="Q30" s="274"/>
      <c r="R30" s="232"/>
    </row>
    <row r="31" spans="1:18" ht="12.75">
      <c r="A31" s="264"/>
      <c r="B31" s="267"/>
      <c r="C31" s="269"/>
      <c r="D31" s="271"/>
      <c r="E31" s="271"/>
      <c r="F31" s="271"/>
      <c r="G31" s="271"/>
      <c r="H31" s="220"/>
      <c r="I31" s="217"/>
      <c r="J31" s="276"/>
      <c r="K31" s="267"/>
      <c r="L31" s="269"/>
      <c r="M31" s="271"/>
      <c r="N31" s="271"/>
      <c r="O31" s="271"/>
      <c r="P31" s="271"/>
      <c r="Q31" s="220"/>
      <c r="R31" s="217"/>
    </row>
    <row r="32" spans="1:18" ht="12.75">
      <c r="A32" s="264"/>
      <c r="B32" s="278">
        <v>23</v>
      </c>
      <c r="C32" s="280" t="e">
        <f>VLOOKUP(B32,'пр.взв.'!B3:G96,2,FALSE)</f>
        <v>#N/A</v>
      </c>
      <c r="D32" s="282" t="e">
        <f>VLOOKUP(B32,'пр.взв.'!B33:G96,3,FALSE)</f>
        <v>#N/A</v>
      </c>
      <c r="E32" s="282" t="e">
        <f>VLOOKUP(B32,'пр.взв.'!B33:G96,5,FALSE)</f>
        <v>#N/A</v>
      </c>
      <c r="F32" s="284"/>
      <c r="G32" s="284"/>
      <c r="H32" s="231"/>
      <c r="I32" s="231"/>
      <c r="J32" s="276"/>
      <c r="K32" s="278">
        <v>24</v>
      </c>
      <c r="L32" s="280" t="e">
        <f>VLOOKUP(K32,'пр.взв.'!B3:G96,2,FALSE)</f>
        <v>#N/A</v>
      </c>
      <c r="M32" s="282" t="e">
        <f>VLOOKUP(K32,'пр.взв.'!B3:G96,3,FALSE)</f>
        <v>#N/A</v>
      </c>
      <c r="N32" s="282" t="e">
        <f>VLOOKUP(K32,'пр.взв.'!B33:G96,5,FALSE)</f>
        <v>#N/A</v>
      </c>
      <c r="O32" s="284"/>
      <c r="P32" s="284"/>
      <c r="Q32" s="231"/>
      <c r="R32" s="231"/>
    </row>
    <row r="33" spans="1:18" ht="13.5" thickBot="1">
      <c r="A33" s="265"/>
      <c r="B33" s="279"/>
      <c r="C33" s="281"/>
      <c r="D33" s="283"/>
      <c r="E33" s="283"/>
      <c r="F33" s="285"/>
      <c r="G33" s="285"/>
      <c r="H33" s="179"/>
      <c r="I33" s="179"/>
      <c r="J33" s="277"/>
      <c r="K33" s="279"/>
      <c r="L33" s="281"/>
      <c r="M33" s="283"/>
      <c r="N33" s="283"/>
      <c r="O33" s="285"/>
      <c r="P33" s="285"/>
      <c r="Q33" s="179"/>
      <c r="R33" s="179"/>
    </row>
    <row r="34" spans="1:18" ht="12.75">
      <c r="A34" s="263">
        <v>8</v>
      </c>
      <c r="B34" s="266">
        <v>15</v>
      </c>
      <c r="C34" s="268" t="str">
        <f>VLOOKUP(B34,'пр.взв.'!B3:G98,2,FALSE)</f>
        <v>Ксалов Тимур Хамидович</v>
      </c>
      <c r="D34" s="270" t="str">
        <f>VLOOKUP(B34,'пр.взв.'!B35:G98,3,FALSE)</f>
        <v>12.07.1987 КМС</v>
      </c>
      <c r="E34" s="270" t="str">
        <f>VLOOKUP(B34,'пр.взв.'!B35:G98,5,FALSE)</f>
        <v>ВС</v>
      </c>
      <c r="F34" s="271"/>
      <c r="G34" s="291"/>
      <c r="H34" s="220"/>
      <c r="I34" s="282"/>
      <c r="J34" s="275">
        <v>16</v>
      </c>
      <c r="K34" s="266">
        <v>16</v>
      </c>
      <c r="L34" s="268" t="str">
        <f>VLOOKUP(K34,'пр.взв.'!B3:G98,2,FALSE)</f>
        <v>Базаев Апти Шарудиевич</v>
      </c>
      <c r="M34" s="270" t="str">
        <f>VLOOKUP(K34,'пр.взв.'!B3:G98,3,FALSE)</f>
        <v>11.03.1992 КМС</v>
      </c>
      <c r="N34" s="270" t="str">
        <f>VLOOKUP(K34,'пр.взв.'!B35:G98,5,FALSE)</f>
        <v>МО</v>
      </c>
      <c r="O34" s="271"/>
      <c r="P34" s="291"/>
      <c r="Q34" s="220"/>
      <c r="R34" s="282"/>
    </row>
    <row r="35" spans="1:18" ht="12.75">
      <c r="A35" s="264"/>
      <c r="B35" s="267"/>
      <c r="C35" s="269"/>
      <c r="D35" s="271"/>
      <c r="E35" s="271"/>
      <c r="F35" s="271"/>
      <c r="G35" s="271"/>
      <c r="H35" s="220"/>
      <c r="I35" s="217"/>
      <c r="J35" s="276"/>
      <c r="K35" s="267"/>
      <c r="L35" s="269"/>
      <c r="M35" s="271"/>
      <c r="N35" s="271"/>
      <c r="O35" s="271"/>
      <c r="P35" s="271"/>
      <c r="Q35" s="220"/>
      <c r="R35" s="217"/>
    </row>
    <row r="36" spans="1:18" ht="12.75">
      <c r="A36" s="264"/>
      <c r="B36" s="278">
        <v>31</v>
      </c>
      <c r="C36" s="280" t="e">
        <f>VLOOKUP(B36,'пр.взв.'!B3:G100,2,FALSE)</f>
        <v>#N/A</v>
      </c>
      <c r="D36" s="282" t="e">
        <f>VLOOKUP(B36,'пр.взв.'!B37:G100,3,FALSE)</f>
        <v>#N/A</v>
      </c>
      <c r="E36" s="282" t="e">
        <f>VLOOKUP(B36,'пр.взв.'!B37:G100,5,FALSE)</f>
        <v>#N/A</v>
      </c>
      <c r="F36" s="284"/>
      <c r="G36" s="284"/>
      <c r="H36" s="231"/>
      <c r="I36" s="231"/>
      <c r="J36" s="276"/>
      <c r="K36" s="278">
        <v>32</v>
      </c>
      <c r="L36" s="280" t="e">
        <f>VLOOKUP(K36,'пр.взв.'!B3:G100,2,FALSE)</f>
        <v>#N/A</v>
      </c>
      <c r="M36" s="282" t="e">
        <f>VLOOKUP(K36,'пр.взв.'!B3:G100,3,FALSE)</f>
        <v>#N/A</v>
      </c>
      <c r="N36" s="270" t="e">
        <f>VLOOKUP(K36,'пр.взв.'!B37:G100,5,FALSE)</f>
        <v>#N/A</v>
      </c>
      <c r="O36" s="284"/>
      <c r="P36" s="284"/>
      <c r="Q36" s="231"/>
      <c r="R36" s="231"/>
    </row>
    <row r="37" spans="1:18" ht="13.5" thickBot="1">
      <c r="A37" s="265"/>
      <c r="B37" s="279"/>
      <c r="C37" s="281"/>
      <c r="D37" s="283"/>
      <c r="E37" s="283"/>
      <c r="F37" s="285"/>
      <c r="G37" s="285"/>
      <c r="H37" s="179"/>
      <c r="I37" s="179"/>
      <c r="J37" s="277"/>
      <c r="K37" s="279"/>
      <c r="L37" s="281"/>
      <c r="M37" s="283"/>
      <c r="N37" s="283"/>
      <c r="O37" s="285"/>
      <c r="P37" s="285"/>
      <c r="Q37" s="179"/>
      <c r="R37" s="179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 62.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 62. кг.</v>
      </c>
      <c r="P39" s="82"/>
      <c r="Q39" s="82"/>
      <c r="R39" s="82"/>
    </row>
    <row r="40" spans="1:18" ht="12.75" customHeight="1">
      <c r="A40" s="257" t="s">
        <v>44</v>
      </c>
      <c r="B40" s="259" t="s">
        <v>5</v>
      </c>
      <c r="C40" s="251" t="s">
        <v>6</v>
      </c>
      <c r="D40" s="249" t="s">
        <v>15</v>
      </c>
      <c r="E40" s="249" t="s">
        <v>16</v>
      </c>
      <c r="F40" s="251" t="s">
        <v>17</v>
      </c>
      <c r="G40" s="253" t="s">
        <v>45</v>
      </c>
      <c r="H40" s="255" t="s">
        <v>46</v>
      </c>
      <c r="I40" s="261" t="s">
        <v>19</v>
      </c>
      <c r="J40" s="257" t="s">
        <v>44</v>
      </c>
      <c r="K40" s="259" t="s">
        <v>5</v>
      </c>
      <c r="L40" s="251" t="s">
        <v>6</v>
      </c>
      <c r="M40" s="249" t="s">
        <v>15</v>
      </c>
      <c r="N40" s="251" t="s">
        <v>16</v>
      </c>
      <c r="O40" s="251" t="s">
        <v>17</v>
      </c>
      <c r="P40" s="253" t="s">
        <v>45</v>
      </c>
      <c r="Q40" s="255" t="s">
        <v>46</v>
      </c>
      <c r="R40" s="261" t="s">
        <v>19</v>
      </c>
    </row>
    <row r="41" spans="1:18" ht="13.5" customHeight="1" thickBot="1">
      <c r="A41" s="258"/>
      <c r="B41" s="260" t="s">
        <v>38</v>
      </c>
      <c r="C41" s="252"/>
      <c r="D41" s="250"/>
      <c r="E41" s="250"/>
      <c r="F41" s="252"/>
      <c r="G41" s="254"/>
      <c r="H41" s="256"/>
      <c r="I41" s="262" t="s">
        <v>39</v>
      </c>
      <c r="J41" s="258"/>
      <c r="K41" s="260" t="s">
        <v>38</v>
      </c>
      <c r="L41" s="252"/>
      <c r="M41" s="250"/>
      <c r="N41" s="252"/>
      <c r="O41" s="252"/>
      <c r="P41" s="254"/>
      <c r="Q41" s="256"/>
      <c r="R41" s="262" t="s">
        <v>39</v>
      </c>
    </row>
    <row r="42" spans="1:18" ht="12.75">
      <c r="A42" s="263">
        <v>1</v>
      </c>
      <c r="B42" s="293">
        <f>'пр.хода'!E8</f>
        <v>17</v>
      </c>
      <c r="C42" s="268" t="str">
        <f>VLOOKUP(B42,'пр.взв.'!B4:G106,2,FALSE)</f>
        <v>Хабибулаев Шейх-Мансур</v>
      </c>
      <c r="D42" s="270" t="str">
        <f>VLOOKUP(B42,'пр.взв.'!B4:G106,3,FALSE)</f>
        <v>27.04.1994 МС</v>
      </c>
      <c r="E42" s="270" t="str">
        <f>VLOOKUP(B42,'пр.взв.'!B3:G106,5,FALSE)</f>
        <v>МО</v>
      </c>
      <c r="F42" s="272"/>
      <c r="G42" s="273"/>
      <c r="H42" s="274"/>
      <c r="I42" s="232"/>
      <c r="J42" s="275">
        <v>5</v>
      </c>
      <c r="K42" s="293">
        <f>'пр.хода'!T8</f>
        <v>2</v>
      </c>
      <c r="L42" s="268" t="str">
        <f>VLOOKUP(K42,'пр.взв.'!B4:G106,2,FALSE)</f>
        <v>Керефов Азамат Мухамедович</v>
      </c>
      <c r="M42" s="270" t="str">
        <f>VLOOKUP(K42,'пр.взв.'!B4:G106,3,FALSE)</f>
        <v>17.05.91 КМС</v>
      </c>
      <c r="N42" s="270" t="str">
        <f>VLOOKUP(K42,'пр.взв.'!B4:G106,5,FALSE)</f>
        <v> ДИНАМО</v>
      </c>
      <c r="O42" s="272"/>
      <c r="P42" s="273"/>
      <c r="Q42" s="274"/>
      <c r="R42" s="232"/>
    </row>
    <row r="43" spans="1:18" ht="12.75">
      <c r="A43" s="264"/>
      <c r="B43" s="294"/>
      <c r="C43" s="269"/>
      <c r="D43" s="271"/>
      <c r="E43" s="271"/>
      <c r="F43" s="271"/>
      <c r="G43" s="271"/>
      <c r="H43" s="220"/>
      <c r="I43" s="217"/>
      <c r="J43" s="276"/>
      <c r="K43" s="294"/>
      <c r="L43" s="269"/>
      <c r="M43" s="271"/>
      <c r="N43" s="271"/>
      <c r="O43" s="271"/>
      <c r="P43" s="271"/>
      <c r="Q43" s="220"/>
      <c r="R43" s="217"/>
    </row>
    <row r="44" spans="1:18" ht="12.75">
      <c r="A44" s="264"/>
      <c r="B44" s="295">
        <f>'пр.хода'!E12</f>
        <v>9</v>
      </c>
      <c r="C44" s="280" t="str">
        <f>VLOOKUP(B44,'пр.взв.'!B4:G108,2,FALSE)</f>
        <v>Хафицев Мурат Мухамедович</v>
      </c>
      <c r="D44" s="282">
        <f>VLOOKUP(B44,'пр.взв.'!B3:G108,3,FALSE)</f>
        <v>35289</v>
      </c>
      <c r="E44" s="282" t="str">
        <f>VLOOKUP(B44,'пр.взв.'!B5:G108,5,FALSE)</f>
        <v>ДИНАМО</v>
      </c>
      <c r="F44" s="284"/>
      <c r="G44" s="284"/>
      <c r="H44" s="231"/>
      <c r="I44" s="231"/>
      <c r="J44" s="276"/>
      <c r="K44" s="295">
        <f>'пр.хода'!T12</f>
        <v>10</v>
      </c>
      <c r="L44" s="280" t="str">
        <f>VLOOKUP(K44,'пр.взв.'!B3:G108,2,FALSE)</f>
        <v>Мокаев Аскерби Асланович</v>
      </c>
      <c r="M44" s="282" t="str">
        <f>VLOOKUP(K44,'пр.взв.'!B3:G108,3,FALSE)</f>
        <v>10.03.1995 КМС</v>
      </c>
      <c r="N44" s="282" t="str">
        <f>VLOOKUP(K44,'пр.взв.'!B6:G108,5,FALSE)</f>
        <v>ДИНАМО</v>
      </c>
      <c r="O44" s="284"/>
      <c r="P44" s="284"/>
      <c r="Q44" s="231"/>
      <c r="R44" s="231"/>
    </row>
    <row r="45" spans="1:18" ht="13.5" thickBot="1">
      <c r="A45" s="265"/>
      <c r="B45" s="296"/>
      <c r="C45" s="281"/>
      <c r="D45" s="283"/>
      <c r="E45" s="283"/>
      <c r="F45" s="285"/>
      <c r="G45" s="285"/>
      <c r="H45" s="179"/>
      <c r="I45" s="179"/>
      <c r="J45" s="277"/>
      <c r="K45" s="296"/>
      <c r="L45" s="281"/>
      <c r="M45" s="283"/>
      <c r="N45" s="283"/>
      <c r="O45" s="285"/>
      <c r="P45" s="285"/>
      <c r="Q45" s="179"/>
      <c r="R45" s="179"/>
    </row>
    <row r="46" spans="1:18" ht="12.75">
      <c r="A46" s="263">
        <v>2</v>
      </c>
      <c r="B46" s="293">
        <f>'пр.хода'!E16</f>
        <v>5</v>
      </c>
      <c r="C46" s="288" t="str">
        <f>VLOOKUP(B46,'пр.взв.'!B3:G110,2,FALSE)</f>
        <v>Келиметов Амир Алимович</v>
      </c>
      <c r="D46" s="289" t="str">
        <f>VLOOKUP(B46,'пр.взв.'!B3:G110,3,FALSE)</f>
        <v>30.11.90 КМС</v>
      </c>
      <c r="E46" s="270" t="str">
        <f>VLOOKUP(B46,'пр.взв.'!B7:G110,5,FALSE)</f>
        <v> ДИНАМО</v>
      </c>
      <c r="F46" s="290"/>
      <c r="G46" s="286"/>
      <c r="H46" s="287"/>
      <c r="I46" s="289"/>
      <c r="J46" s="275">
        <v>6</v>
      </c>
      <c r="K46" s="293">
        <f>'пр.хода'!T16</f>
        <v>6</v>
      </c>
      <c r="L46" s="288" t="str">
        <f>VLOOKUP(K46,'пр.взв.'!B3:G110,2,FALSE)</f>
        <v>Тхагапсов Алибек Амирович</v>
      </c>
      <c r="M46" s="289" t="str">
        <f>VLOOKUP(K46,'пр.взв.'!B3:G110,3,FALSE)</f>
        <v>19.02.96 КМС</v>
      </c>
      <c r="N46" s="270" t="str">
        <f>VLOOKUP(K46,'пр.взв.'!B8:G110,5,FALSE)</f>
        <v> ДИНАМО</v>
      </c>
      <c r="O46" s="290"/>
      <c r="P46" s="286"/>
      <c r="Q46" s="287"/>
      <c r="R46" s="289"/>
    </row>
    <row r="47" spans="1:18" ht="12.75">
      <c r="A47" s="264"/>
      <c r="B47" s="294"/>
      <c r="C47" s="269"/>
      <c r="D47" s="271"/>
      <c r="E47" s="271"/>
      <c r="F47" s="271"/>
      <c r="G47" s="271"/>
      <c r="H47" s="220"/>
      <c r="I47" s="217"/>
      <c r="J47" s="276"/>
      <c r="K47" s="294"/>
      <c r="L47" s="269"/>
      <c r="M47" s="271"/>
      <c r="N47" s="271"/>
      <c r="O47" s="271"/>
      <c r="P47" s="271"/>
      <c r="Q47" s="220"/>
      <c r="R47" s="217"/>
    </row>
    <row r="48" spans="1:18" ht="12.75">
      <c r="A48" s="264"/>
      <c r="B48" s="295">
        <f>'пр.хода'!E20</f>
        <v>13</v>
      </c>
      <c r="C48" s="280" t="str">
        <f>VLOOKUP(B48,'пр.взв.'!B3:G112,2,FALSE)</f>
        <v>Гаджиев Курбан Гажэиевич</v>
      </c>
      <c r="D48" s="282" t="str">
        <f>VLOOKUP(B48,'пр.взв.'!B3:G112,3,FALSE)</f>
        <v>08.06.1993 КМС</v>
      </c>
      <c r="E48" s="282" t="str">
        <f>VLOOKUP(B48,'пр.взв.'!B9:G112,5,FALSE)</f>
        <v>ПР</v>
      </c>
      <c r="F48" s="284"/>
      <c r="G48" s="284"/>
      <c r="H48" s="231"/>
      <c r="I48" s="231"/>
      <c r="J48" s="276"/>
      <c r="K48" s="295">
        <f>'пр.хода'!T20</f>
        <v>14</v>
      </c>
      <c r="L48" s="280" t="str">
        <f>VLOOKUP(K48,'пр.взв.'!B3:G112,2,FALSE)</f>
        <v>Бердуков Альберт Мухадинович</v>
      </c>
      <c r="M48" s="282" t="str">
        <f>VLOOKUP(K48,'пр.взв.'!B3:G112,3,FALSE)</f>
        <v>10.01.1996 КМС</v>
      </c>
      <c r="N48" s="282">
        <f>VLOOKUP(K48,'пр.взв.'!B10:G112,5,FALSE)</f>
        <v>0</v>
      </c>
      <c r="O48" s="284"/>
      <c r="P48" s="284"/>
      <c r="Q48" s="231"/>
      <c r="R48" s="231"/>
    </row>
    <row r="49" spans="1:18" ht="13.5" thickBot="1">
      <c r="A49" s="265"/>
      <c r="B49" s="296"/>
      <c r="C49" s="281"/>
      <c r="D49" s="283"/>
      <c r="E49" s="283"/>
      <c r="F49" s="285"/>
      <c r="G49" s="285"/>
      <c r="H49" s="179"/>
      <c r="I49" s="179"/>
      <c r="J49" s="277"/>
      <c r="K49" s="296"/>
      <c r="L49" s="281"/>
      <c r="M49" s="283"/>
      <c r="N49" s="283"/>
      <c r="O49" s="285"/>
      <c r="P49" s="285"/>
      <c r="Q49" s="179"/>
      <c r="R49" s="179"/>
    </row>
    <row r="50" spans="1:18" ht="12.75">
      <c r="A50" s="263">
        <v>3</v>
      </c>
      <c r="B50" s="293">
        <f>'пр.хода'!E24</f>
        <v>19</v>
      </c>
      <c r="C50" s="268" t="str">
        <f>VLOOKUP(B50,'пр.взв.'!B3:G114,2,FALSE)</f>
        <v>Магомедсаидов Абдула Магомедович</v>
      </c>
      <c r="D50" s="270" t="str">
        <f>VLOOKUP(B50,'пр.взв.'!B3:G114,3,FALSE)</f>
        <v>26.10.1990 КМС</v>
      </c>
      <c r="E50" s="270" t="str">
        <f>VLOOKUP(B50,'пр.взв.'!B11:G114,5,FALSE)</f>
        <v>Новоселецкий</v>
      </c>
      <c r="F50" s="272"/>
      <c r="G50" s="273"/>
      <c r="H50" s="274"/>
      <c r="I50" s="232"/>
      <c r="J50" s="275">
        <v>7</v>
      </c>
      <c r="K50" s="293">
        <f>'пр.хода'!T24</f>
        <v>20</v>
      </c>
      <c r="L50" s="268" t="str">
        <f>VLOOKUP(K50,'пр.взв.'!B3:G114,2,FALSE)</f>
        <v>Мустафаев ильяс Бейдерханович</v>
      </c>
      <c r="M50" s="270" t="str">
        <f>VLOOKUP(K50,'пр.взв.'!B3:G114,3,FALSE)</f>
        <v>16.12.1989 КМС</v>
      </c>
      <c r="N50" s="270" t="str">
        <f>VLOOKUP(K50,'пр.взв.'!B12:G114,5,FALSE)</f>
        <v>Новоселецкий</v>
      </c>
      <c r="O50" s="272"/>
      <c r="P50" s="273"/>
      <c r="Q50" s="274"/>
      <c r="R50" s="232"/>
    </row>
    <row r="51" spans="1:18" ht="12.75">
      <c r="A51" s="264"/>
      <c r="B51" s="294"/>
      <c r="C51" s="269"/>
      <c r="D51" s="271"/>
      <c r="E51" s="271"/>
      <c r="F51" s="271"/>
      <c r="G51" s="271"/>
      <c r="H51" s="220"/>
      <c r="I51" s="217"/>
      <c r="J51" s="276"/>
      <c r="K51" s="294"/>
      <c r="L51" s="269"/>
      <c r="M51" s="271"/>
      <c r="N51" s="271"/>
      <c r="O51" s="271"/>
      <c r="P51" s="271"/>
      <c r="Q51" s="220"/>
      <c r="R51" s="217"/>
    </row>
    <row r="52" spans="1:18" ht="12.75">
      <c r="A52" s="264"/>
      <c r="B52" s="295">
        <f>'пр.хода'!E28</f>
        <v>11</v>
      </c>
      <c r="C52" s="280" t="str">
        <f>VLOOKUP(B52,'пр.взв.'!B3:G116,2,FALSE)</f>
        <v>Гасанханов Магомед Зайнулавович</v>
      </c>
      <c r="D52" s="282" t="str">
        <f>VLOOKUP(B52,'пр.взв.'!B3:G116,3,FALSE)</f>
        <v>01.06.1986 КМС</v>
      </c>
      <c r="E52" s="282" t="str">
        <f>VLOOKUP(B52,'пр.взв.'!B13:G116,5,FALSE)</f>
        <v>ПР</v>
      </c>
      <c r="F52" s="284"/>
      <c r="G52" s="284"/>
      <c r="H52" s="231"/>
      <c r="I52" s="231"/>
      <c r="J52" s="276"/>
      <c r="K52" s="295">
        <f>'пр.хода'!T28</f>
        <v>12</v>
      </c>
      <c r="L52" s="280" t="str">
        <f>VLOOKUP(K52,'пр.взв.'!B3:G116,2,FALSE)</f>
        <v>Ибрагимов Мурад Хабибович</v>
      </c>
      <c r="M52" s="282" t="str">
        <f>VLOOKUP(K52,'пр.взв.'!B3:G116,3,FALSE)</f>
        <v>2.11.1993 МС</v>
      </c>
      <c r="N52" s="282" t="str">
        <f>VLOOKUP(K52,'пр.взв.'!B14:G116,5,FALSE)</f>
        <v>ПР</v>
      </c>
      <c r="O52" s="284"/>
      <c r="P52" s="284"/>
      <c r="Q52" s="231"/>
      <c r="R52" s="231"/>
    </row>
    <row r="53" spans="1:18" ht="13.5" thickBot="1">
      <c r="A53" s="265"/>
      <c r="B53" s="296"/>
      <c r="C53" s="281"/>
      <c r="D53" s="283"/>
      <c r="E53" s="283"/>
      <c r="F53" s="285"/>
      <c r="G53" s="285"/>
      <c r="H53" s="179"/>
      <c r="I53" s="179"/>
      <c r="J53" s="277"/>
      <c r="K53" s="296"/>
      <c r="L53" s="281"/>
      <c r="M53" s="283"/>
      <c r="N53" s="283"/>
      <c r="O53" s="285"/>
      <c r="P53" s="285"/>
      <c r="Q53" s="179"/>
      <c r="R53" s="179"/>
    </row>
    <row r="54" spans="1:18" ht="12.75">
      <c r="A54" s="263">
        <v>4</v>
      </c>
      <c r="B54" s="293">
        <f>'пр.хода'!E32</f>
        <v>7</v>
      </c>
      <c r="C54" s="288" t="str">
        <f>VLOOKUP(B54,'пр.взв.'!B3:G118,2,FALSE)</f>
        <v>Шопагов Эльдар Заурович</v>
      </c>
      <c r="D54" s="289" t="str">
        <f>VLOOKUP(B54,'пр.взв.'!B3:G118,3,FALSE)</f>
        <v>04.01.95 КМС</v>
      </c>
      <c r="E54" s="289" t="str">
        <f>VLOOKUP(B54,'пр.взв.'!B15:G118,5,FALSE)</f>
        <v> ДИНАМО</v>
      </c>
      <c r="F54" s="290"/>
      <c r="G54" s="286"/>
      <c r="H54" s="287"/>
      <c r="I54" s="289"/>
      <c r="J54" s="275">
        <v>8</v>
      </c>
      <c r="K54" s="293">
        <f>'пр.хода'!T32</f>
        <v>8</v>
      </c>
      <c r="L54" s="288" t="str">
        <f>VLOOKUP(K54,'пр.взв.'!B3:G118,2,FALSE)</f>
        <v>Хуранов Азамат Мухамедович</v>
      </c>
      <c r="M54" s="289" t="str">
        <f>VLOOKUP(K54,'пр.взв.'!B3:G118,3,FALSE)</f>
        <v>25.02.98 КМС</v>
      </c>
      <c r="N54" s="270" t="str">
        <f>VLOOKUP(K54,'пр.взв.'!B16:G118,5,FALSE)</f>
        <v> ДИНАМО</v>
      </c>
      <c r="O54" s="290"/>
      <c r="P54" s="286"/>
      <c r="Q54" s="287"/>
      <c r="R54" s="289"/>
    </row>
    <row r="55" spans="1:18" ht="12.75">
      <c r="A55" s="264"/>
      <c r="B55" s="294"/>
      <c r="C55" s="269"/>
      <c r="D55" s="271"/>
      <c r="E55" s="271"/>
      <c r="F55" s="271"/>
      <c r="G55" s="271"/>
      <c r="H55" s="220"/>
      <c r="I55" s="217"/>
      <c r="J55" s="276"/>
      <c r="K55" s="294"/>
      <c r="L55" s="269"/>
      <c r="M55" s="271"/>
      <c r="N55" s="271"/>
      <c r="O55" s="271"/>
      <c r="P55" s="271"/>
      <c r="Q55" s="220"/>
      <c r="R55" s="217"/>
    </row>
    <row r="56" spans="1:18" ht="12.75">
      <c r="A56" s="264"/>
      <c r="B56" s="295">
        <f>'пр.хода'!E36</f>
        <v>15</v>
      </c>
      <c r="C56" s="280" t="str">
        <f>VLOOKUP(B56,'пр.взв.'!B3:G120,2,FALSE)</f>
        <v>Ксалов Тимур Хамидович</v>
      </c>
      <c r="D56" s="282" t="str">
        <f>VLOOKUP(B56,'пр.взв.'!B3:G120,3,FALSE)</f>
        <v>12.07.1987 КМС</v>
      </c>
      <c r="E56" s="270" t="str">
        <f>VLOOKUP(B56,'пр.взв.'!B17:G120,5,FALSE)</f>
        <v>ВС</v>
      </c>
      <c r="F56" s="284"/>
      <c r="G56" s="284"/>
      <c r="H56" s="231"/>
      <c r="I56" s="231"/>
      <c r="J56" s="276"/>
      <c r="K56" s="295">
        <f>'пр.хода'!T36</f>
        <v>16</v>
      </c>
      <c r="L56" s="280" t="str">
        <f>VLOOKUP(K56,'пр.взв.'!B3:G120,2,FALSE)</f>
        <v>Базаев Апти Шарудиевич</v>
      </c>
      <c r="M56" s="282" t="str">
        <f>VLOOKUP(K56,'пр.взв.'!B3:G120,3,FALSE)</f>
        <v>11.03.1992 КМС</v>
      </c>
      <c r="N56" s="282" t="str">
        <f>VLOOKUP(K56,'пр.взв.'!B18:G120,5,FALSE)</f>
        <v>МО</v>
      </c>
      <c r="O56" s="284"/>
      <c r="P56" s="284"/>
      <c r="Q56" s="231"/>
      <c r="R56" s="231"/>
    </row>
    <row r="57" spans="1:18" ht="13.5" thickBot="1">
      <c r="A57" s="265"/>
      <c r="B57" s="296"/>
      <c r="C57" s="281"/>
      <c r="D57" s="283"/>
      <c r="E57" s="283"/>
      <c r="F57" s="285"/>
      <c r="G57" s="285"/>
      <c r="H57" s="179"/>
      <c r="I57" s="179"/>
      <c r="J57" s="277"/>
      <c r="K57" s="296"/>
      <c r="L57" s="281"/>
      <c r="M57" s="283"/>
      <c r="N57" s="283"/>
      <c r="O57" s="285"/>
      <c r="P57" s="285"/>
      <c r="Q57" s="179"/>
      <c r="R57" s="179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 62.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 62. кг.</v>
      </c>
      <c r="P59" s="82"/>
      <c r="Q59" s="82"/>
      <c r="R59" s="82"/>
    </row>
    <row r="60" spans="1:18" ht="12.75" customHeight="1">
      <c r="A60" s="257" t="s">
        <v>44</v>
      </c>
      <c r="B60" s="259" t="s">
        <v>5</v>
      </c>
      <c r="C60" s="251" t="s">
        <v>6</v>
      </c>
      <c r="D60" s="249" t="s">
        <v>15</v>
      </c>
      <c r="E60" s="249" t="s">
        <v>16</v>
      </c>
      <c r="F60" s="251" t="s">
        <v>17</v>
      </c>
      <c r="G60" s="253" t="s">
        <v>45</v>
      </c>
      <c r="H60" s="255" t="s">
        <v>46</v>
      </c>
      <c r="I60" s="261" t="s">
        <v>19</v>
      </c>
      <c r="J60" s="257" t="s">
        <v>44</v>
      </c>
      <c r="K60" s="259" t="s">
        <v>5</v>
      </c>
      <c r="L60" s="251" t="s">
        <v>6</v>
      </c>
      <c r="M60" s="249" t="s">
        <v>15</v>
      </c>
      <c r="N60" s="251" t="s">
        <v>16</v>
      </c>
      <c r="O60" s="251" t="s">
        <v>17</v>
      </c>
      <c r="P60" s="253" t="s">
        <v>45</v>
      </c>
      <c r="Q60" s="255" t="s">
        <v>46</v>
      </c>
      <c r="R60" s="261" t="s">
        <v>19</v>
      </c>
    </row>
    <row r="61" spans="1:18" ht="13.5" customHeight="1" thickBot="1">
      <c r="A61" s="258"/>
      <c r="B61" s="297" t="s">
        <v>38</v>
      </c>
      <c r="C61" s="252"/>
      <c r="D61" s="250"/>
      <c r="E61" s="250"/>
      <c r="F61" s="252"/>
      <c r="G61" s="254"/>
      <c r="H61" s="256"/>
      <c r="I61" s="262" t="s">
        <v>39</v>
      </c>
      <c r="J61" s="258"/>
      <c r="K61" s="297" t="s">
        <v>38</v>
      </c>
      <c r="L61" s="252"/>
      <c r="M61" s="250"/>
      <c r="N61" s="252"/>
      <c r="O61" s="252"/>
      <c r="P61" s="254"/>
      <c r="Q61" s="256"/>
      <c r="R61" s="262" t="s">
        <v>39</v>
      </c>
    </row>
    <row r="62" spans="1:18" ht="12.75">
      <c r="A62" s="263">
        <v>1</v>
      </c>
      <c r="B62" s="293">
        <f>'пр.хода'!G10</f>
        <v>17</v>
      </c>
      <c r="C62" s="268" t="str">
        <f>VLOOKUP(B62,'пр.взв.'!B6:G126,2,FALSE)</f>
        <v>Хабибулаев Шейх-Мансур</v>
      </c>
      <c r="D62" s="270" t="str">
        <f>VLOOKUP(B62,'пр.взв.'!B6:G126,3,FALSE)</f>
        <v>27.04.1994 МС</v>
      </c>
      <c r="E62" s="270" t="str">
        <f>VLOOKUP(B62,'пр.взв.'!B6:G126,5,FALSE)</f>
        <v>МО</v>
      </c>
      <c r="F62" s="290"/>
      <c r="G62" s="286"/>
      <c r="H62" s="287"/>
      <c r="I62" s="249"/>
      <c r="J62" s="275">
        <v>3</v>
      </c>
      <c r="K62" s="293">
        <f>'пр.хода'!R10</f>
        <v>10</v>
      </c>
      <c r="L62" s="268" t="str">
        <f>VLOOKUP(K62,'пр.взв.'!B6:G126,2,FALSE)</f>
        <v>Мокаев Аскерби Асланович</v>
      </c>
      <c r="M62" s="270" t="str">
        <f>VLOOKUP(K62,'пр.взв.'!B6:G126,3,FALSE)</f>
        <v>10.03.1995 КМС</v>
      </c>
      <c r="N62" s="270" t="str">
        <f>VLOOKUP(K62,'пр.взв.'!B6:G126,5,FALSE)</f>
        <v>ДИНАМО</v>
      </c>
      <c r="O62" s="290"/>
      <c r="P62" s="286"/>
      <c r="Q62" s="287"/>
      <c r="R62" s="249"/>
    </row>
    <row r="63" spans="1:18" ht="12.75">
      <c r="A63" s="264"/>
      <c r="B63" s="294"/>
      <c r="C63" s="269"/>
      <c r="D63" s="271"/>
      <c r="E63" s="271"/>
      <c r="F63" s="271"/>
      <c r="G63" s="271"/>
      <c r="H63" s="220"/>
      <c r="I63" s="217"/>
      <c r="J63" s="276"/>
      <c r="K63" s="294"/>
      <c r="L63" s="269"/>
      <c r="M63" s="271"/>
      <c r="N63" s="271"/>
      <c r="O63" s="271"/>
      <c r="P63" s="271"/>
      <c r="Q63" s="220"/>
      <c r="R63" s="217"/>
    </row>
    <row r="64" spans="1:18" ht="12.75">
      <c r="A64" s="264"/>
      <c r="B64" s="295">
        <f>'пр.хода'!G18</f>
        <v>13</v>
      </c>
      <c r="C64" s="280" t="str">
        <f>VLOOKUP(B64,'пр.взв.'!B6:G128,2,FALSE)</f>
        <v>Гаджиев Курбан Гажэиевич</v>
      </c>
      <c r="D64" s="282" t="str">
        <f>VLOOKUP(B64,'пр.взв.'!B5:G128,3,FALSE)</f>
        <v>08.06.1993 КМС</v>
      </c>
      <c r="E64" s="282" t="str">
        <f>VLOOKUP(B64,'пр.взв.'!B8:G128,5,FALSE)</f>
        <v>ПР</v>
      </c>
      <c r="F64" s="284"/>
      <c r="G64" s="284"/>
      <c r="H64" s="231"/>
      <c r="I64" s="231"/>
      <c r="J64" s="276"/>
      <c r="K64" s="295">
        <f>'пр.хода'!R18</f>
        <v>6</v>
      </c>
      <c r="L64" s="280" t="str">
        <f>VLOOKUP(K64,'пр.взв.'!B5:G128,2,FALSE)</f>
        <v>Тхагапсов Алибек Амирович</v>
      </c>
      <c r="M64" s="282" t="str">
        <f>VLOOKUP(K64,'пр.взв.'!B5:G128,3,FALSE)</f>
        <v>19.02.96 КМС</v>
      </c>
      <c r="N64" s="282" t="str">
        <f>VLOOKUP(K64,'пр.взв.'!B8:G128,5,FALSE)</f>
        <v> ДИНАМО</v>
      </c>
      <c r="O64" s="284"/>
      <c r="P64" s="284"/>
      <c r="Q64" s="231"/>
      <c r="R64" s="231"/>
    </row>
    <row r="65" spans="1:18" ht="13.5" thickBot="1">
      <c r="A65" s="265"/>
      <c r="B65" s="296"/>
      <c r="C65" s="281"/>
      <c r="D65" s="283"/>
      <c r="E65" s="283"/>
      <c r="F65" s="285"/>
      <c r="G65" s="285"/>
      <c r="H65" s="179"/>
      <c r="I65" s="179"/>
      <c r="J65" s="277"/>
      <c r="K65" s="296"/>
      <c r="L65" s="281"/>
      <c r="M65" s="283"/>
      <c r="N65" s="283"/>
      <c r="O65" s="285"/>
      <c r="P65" s="285"/>
      <c r="Q65" s="179"/>
      <c r="R65" s="179"/>
    </row>
    <row r="66" spans="1:18" ht="12.75">
      <c r="A66" s="263">
        <v>2</v>
      </c>
      <c r="B66" s="293">
        <f>'пр.хода'!G26</f>
        <v>11</v>
      </c>
      <c r="C66" s="288" t="str">
        <f>VLOOKUP(B66,'пр.взв.'!B5:G130,2,FALSE)</f>
        <v>Гасанханов Магомед Зайнулавович</v>
      </c>
      <c r="D66" s="289" t="str">
        <f>VLOOKUP(B66,'пр.взв.'!B5:G130,3,FALSE)</f>
        <v>01.06.1986 КМС</v>
      </c>
      <c r="E66" s="289" t="str">
        <f>VLOOKUP(B66,'пр.взв.'!B10:G130,5,FALSE)</f>
        <v>ПР</v>
      </c>
      <c r="F66" s="290"/>
      <c r="G66" s="286"/>
      <c r="H66" s="287"/>
      <c r="I66" s="289"/>
      <c r="J66" s="275">
        <v>4</v>
      </c>
      <c r="K66" s="293">
        <f>'пр.хода'!R26</f>
        <v>12</v>
      </c>
      <c r="L66" s="288" t="str">
        <f>VLOOKUP(K66,'пр.взв.'!B5:G130,2,FALSE)</f>
        <v>Ибрагимов Мурад Хабибович</v>
      </c>
      <c r="M66" s="289" t="str">
        <f>VLOOKUP(K66,'пр.взв.'!B5:G130,3,FALSE)</f>
        <v>2.11.1993 МС</v>
      </c>
      <c r="N66" s="289" t="str">
        <f>VLOOKUP(K66,'пр.взв.'!B10:G130,5,FALSE)</f>
        <v>ПР</v>
      </c>
      <c r="O66" s="290"/>
      <c r="P66" s="286"/>
      <c r="Q66" s="287"/>
      <c r="R66" s="289"/>
    </row>
    <row r="67" spans="1:18" ht="12.75">
      <c r="A67" s="264"/>
      <c r="B67" s="294"/>
      <c r="C67" s="269"/>
      <c r="D67" s="271"/>
      <c r="E67" s="271"/>
      <c r="F67" s="271"/>
      <c r="G67" s="271"/>
      <c r="H67" s="220"/>
      <c r="I67" s="217"/>
      <c r="J67" s="276"/>
      <c r="K67" s="294"/>
      <c r="L67" s="269"/>
      <c r="M67" s="271"/>
      <c r="N67" s="271"/>
      <c r="O67" s="271"/>
      <c r="P67" s="271"/>
      <c r="Q67" s="220"/>
      <c r="R67" s="217"/>
    </row>
    <row r="68" spans="1:18" ht="12.75">
      <c r="A68" s="264"/>
      <c r="B68" s="295">
        <f>'пр.хода'!G34</f>
        <v>7</v>
      </c>
      <c r="C68" s="280" t="str">
        <f>VLOOKUP(B68,'пр.взв.'!B5:G132,2,FALSE)</f>
        <v>Шопагов Эльдар Заурович</v>
      </c>
      <c r="D68" s="282" t="str">
        <f>VLOOKUP(B68,'пр.взв.'!B5:G132,3,FALSE)</f>
        <v>04.01.95 КМС</v>
      </c>
      <c r="E68" s="270" t="str">
        <f>VLOOKUP(B68,'пр.взв.'!B12:G132,5,FALSE)</f>
        <v> ДИНАМО</v>
      </c>
      <c r="F68" s="284"/>
      <c r="G68" s="284"/>
      <c r="H68" s="231"/>
      <c r="I68" s="231"/>
      <c r="J68" s="276"/>
      <c r="K68" s="295">
        <f>'пр.хода'!R34</f>
        <v>8</v>
      </c>
      <c r="L68" s="280" t="str">
        <f>VLOOKUP(K68,'пр.взв.'!B5:G132,2,FALSE)</f>
        <v>Хуранов Азамат Мухамедович</v>
      </c>
      <c r="M68" s="282" t="str">
        <f>VLOOKUP(K68,'пр.взв.'!B5:G132,3,FALSE)</f>
        <v>25.02.98 КМС</v>
      </c>
      <c r="N68" s="270" t="str">
        <f>VLOOKUP(K68,'пр.взв.'!B12:G132,5,FALSE)</f>
        <v> ДИНАМО</v>
      </c>
      <c r="O68" s="284"/>
      <c r="P68" s="284"/>
      <c r="Q68" s="231"/>
      <c r="R68" s="231"/>
    </row>
    <row r="69" spans="1:18" ht="13.5" thickBot="1">
      <c r="A69" s="265"/>
      <c r="B69" s="296"/>
      <c r="C69" s="281"/>
      <c r="D69" s="283"/>
      <c r="E69" s="283"/>
      <c r="F69" s="285"/>
      <c r="G69" s="285"/>
      <c r="H69" s="179"/>
      <c r="I69" s="179"/>
      <c r="J69" s="277"/>
      <c r="K69" s="296"/>
      <c r="L69" s="281"/>
      <c r="M69" s="283"/>
      <c r="N69" s="283"/>
      <c r="O69" s="285"/>
      <c r="P69" s="285"/>
      <c r="Q69" s="179"/>
      <c r="R69" s="179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 62.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 62. кг.</v>
      </c>
      <c r="P71" s="84"/>
      <c r="Q71" s="84"/>
      <c r="R71" s="84"/>
    </row>
    <row r="72" spans="1:18" ht="12.75" customHeight="1">
      <c r="A72" s="257" t="s">
        <v>44</v>
      </c>
      <c r="B72" s="259" t="s">
        <v>5</v>
      </c>
      <c r="C72" s="251" t="s">
        <v>6</v>
      </c>
      <c r="D72" s="249" t="s">
        <v>15</v>
      </c>
      <c r="E72" s="249" t="s">
        <v>16</v>
      </c>
      <c r="F72" s="251" t="s">
        <v>17</v>
      </c>
      <c r="G72" s="253" t="s">
        <v>45</v>
      </c>
      <c r="H72" s="255" t="s">
        <v>46</v>
      </c>
      <c r="I72" s="261" t="s">
        <v>19</v>
      </c>
      <c r="J72" s="257" t="s">
        <v>44</v>
      </c>
      <c r="K72" s="259" t="s">
        <v>5</v>
      </c>
      <c r="L72" s="251" t="s">
        <v>6</v>
      </c>
      <c r="M72" s="249" t="s">
        <v>15</v>
      </c>
      <c r="N72" s="251" t="s">
        <v>16</v>
      </c>
      <c r="O72" s="251" t="s">
        <v>17</v>
      </c>
      <c r="P72" s="253" t="s">
        <v>45</v>
      </c>
      <c r="Q72" s="255" t="s">
        <v>46</v>
      </c>
      <c r="R72" s="261" t="s">
        <v>19</v>
      </c>
    </row>
    <row r="73" spans="1:18" ht="13.5" customHeight="1" thickBot="1">
      <c r="A73" s="258"/>
      <c r="B73" s="297" t="s">
        <v>38</v>
      </c>
      <c r="C73" s="252"/>
      <c r="D73" s="250"/>
      <c r="E73" s="250"/>
      <c r="F73" s="252"/>
      <c r="G73" s="254"/>
      <c r="H73" s="256"/>
      <c r="I73" s="262" t="s">
        <v>39</v>
      </c>
      <c r="J73" s="258"/>
      <c r="K73" s="297" t="s">
        <v>38</v>
      </c>
      <c r="L73" s="252"/>
      <c r="M73" s="250"/>
      <c r="N73" s="252"/>
      <c r="O73" s="252"/>
      <c r="P73" s="254"/>
      <c r="Q73" s="256"/>
      <c r="R73" s="262" t="s">
        <v>39</v>
      </c>
    </row>
    <row r="74" spans="1:18" ht="12.75">
      <c r="A74" s="298">
        <v>1</v>
      </c>
      <c r="B74" s="301">
        <f>'пр.хода'!I14</f>
        <v>17</v>
      </c>
      <c r="C74" s="288" t="str">
        <f>VLOOKUP(B74,'пр.взв.'!B5:G138,2,FALSE)</f>
        <v>Хабибулаев Шейх-Мансур</v>
      </c>
      <c r="D74" s="289" t="str">
        <f>VLOOKUP(B74,'пр.взв.'!B7:G138,3,FALSE)</f>
        <v>27.04.1994 МС</v>
      </c>
      <c r="E74" s="289" t="str">
        <f>VLOOKUP(B74,'пр.взв.'!B7:G138,5,FALSE)</f>
        <v>МО</v>
      </c>
      <c r="F74" s="290"/>
      <c r="G74" s="286"/>
      <c r="H74" s="287"/>
      <c r="I74" s="249"/>
      <c r="J74" s="298">
        <v>2</v>
      </c>
      <c r="K74" s="301">
        <f>'пр.хода'!P14</f>
        <v>10</v>
      </c>
      <c r="L74" s="288" t="str">
        <f>VLOOKUP(K74,'пр.взв.'!B7:G138,2,FALSE)</f>
        <v>Мокаев Аскерби Асланович</v>
      </c>
      <c r="M74" s="289" t="str">
        <f>VLOOKUP(K74,'пр.взв.'!B7:G138,3,FALSE)</f>
        <v>10.03.1995 КМС</v>
      </c>
      <c r="N74" s="289" t="str">
        <f>VLOOKUP(K74,'пр.взв.'!B7:G138,5,FALSE)</f>
        <v>ДИНАМО</v>
      </c>
      <c r="O74" s="290"/>
      <c r="P74" s="286"/>
      <c r="Q74" s="287"/>
      <c r="R74" s="249"/>
    </row>
    <row r="75" spans="1:18" ht="12.75">
      <c r="A75" s="299"/>
      <c r="B75" s="302"/>
      <c r="C75" s="269"/>
      <c r="D75" s="271"/>
      <c r="E75" s="271"/>
      <c r="F75" s="271"/>
      <c r="G75" s="271"/>
      <c r="H75" s="220"/>
      <c r="I75" s="217"/>
      <c r="J75" s="299"/>
      <c r="K75" s="302"/>
      <c r="L75" s="269"/>
      <c r="M75" s="271"/>
      <c r="N75" s="271"/>
      <c r="O75" s="271"/>
      <c r="P75" s="271"/>
      <c r="Q75" s="220"/>
      <c r="R75" s="217"/>
    </row>
    <row r="76" spans="1:18" ht="12.75" customHeight="1">
      <c r="A76" s="299"/>
      <c r="B76" s="305">
        <f>'пр.хода'!I30</f>
        <v>11</v>
      </c>
      <c r="C76" s="268" t="str">
        <f>VLOOKUP(B76,'пр.взв.'!B7:G140,2,FALSE)</f>
        <v>Гасанханов Магомед Зайнулавович</v>
      </c>
      <c r="D76" s="270" t="str">
        <f>VLOOKUP(B76,'пр.взв.'!B9:G140,3,FALSE)</f>
        <v>01.06.1986 КМС</v>
      </c>
      <c r="E76" s="270" t="str">
        <f>VLOOKUP(B76,'пр.взв.'!B9:G140,5,FALSE)</f>
        <v>ПР</v>
      </c>
      <c r="F76" s="284"/>
      <c r="G76" s="284"/>
      <c r="H76" s="231"/>
      <c r="I76" s="231"/>
      <c r="J76" s="299"/>
      <c r="K76" s="303">
        <f>'пр.хода'!P30</f>
        <v>12</v>
      </c>
      <c r="L76" s="280" t="str">
        <f>VLOOKUP(K76,'пр.взв.'!B6:G140,2,FALSE)</f>
        <v>Ибрагимов Мурад Хабибович</v>
      </c>
      <c r="M76" s="282" t="str">
        <f>VLOOKUP(K76,'пр.взв.'!B6:G140,3,FALSE)</f>
        <v>2.11.1993 МС</v>
      </c>
      <c r="N76" s="282" t="str">
        <f>VLOOKUP(K76,'пр.взв.'!B6:G140,5,FALSE)</f>
        <v>ПР</v>
      </c>
      <c r="O76" s="284"/>
      <c r="P76" s="284"/>
      <c r="Q76" s="231"/>
      <c r="R76" s="231"/>
    </row>
    <row r="77" spans="1:18" ht="12.75" customHeight="1" thickBot="1">
      <c r="A77" s="300"/>
      <c r="B77" s="306"/>
      <c r="C77" s="281"/>
      <c r="D77" s="283"/>
      <c r="E77" s="283"/>
      <c r="F77" s="285"/>
      <c r="G77" s="285"/>
      <c r="H77" s="179"/>
      <c r="I77" s="179"/>
      <c r="J77" s="300"/>
      <c r="K77" s="304"/>
      <c r="L77" s="281"/>
      <c r="M77" s="283"/>
      <c r="N77" s="283"/>
      <c r="O77" s="285"/>
      <c r="P77" s="285"/>
      <c r="Q77" s="179"/>
      <c r="R77" s="179"/>
    </row>
    <row r="79" spans="1:18" ht="15">
      <c r="A79" s="307" t="s">
        <v>48</v>
      </c>
      <c r="B79" s="307"/>
      <c r="C79" s="307"/>
      <c r="D79" s="307"/>
      <c r="E79" s="307"/>
      <c r="F79" s="307"/>
      <c r="G79" s="307"/>
      <c r="H79" s="307"/>
      <c r="I79" s="307"/>
      <c r="J79" s="307" t="s">
        <v>49</v>
      </c>
      <c r="K79" s="307"/>
      <c r="L79" s="307"/>
      <c r="M79" s="307"/>
      <c r="N79" s="307"/>
      <c r="O79" s="307"/>
      <c r="P79" s="307"/>
      <c r="Q79" s="307"/>
      <c r="R79" s="307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 62.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 62. кг.</v>
      </c>
      <c r="P80" s="83"/>
      <c r="Q80" s="83"/>
      <c r="R80" s="83"/>
    </row>
    <row r="81" spans="1:18" ht="12.75" customHeight="1">
      <c r="A81" s="257" t="s">
        <v>44</v>
      </c>
      <c r="B81" s="259" t="s">
        <v>5</v>
      </c>
      <c r="C81" s="251" t="s">
        <v>6</v>
      </c>
      <c r="D81" s="249" t="s">
        <v>15</v>
      </c>
      <c r="E81" s="249" t="s">
        <v>16</v>
      </c>
      <c r="F81" s="251" t="s">
        <v>17</v>
      </c>
      <c r="G81" s="253" t="s">
        <v>45</v>
      </c>
      <c r="H81" s="255" t="s">
        <v>46</v>
      </c>
      <c r="I81" s="261" t="s">
        <v>19</v>
      </c>
      <c r="J81" s="257" t="s">
        <v>44</v>
      </c>
      <c r="K81" s="259" t="s">
        <v>5</v>
      </c>
      <c r="L81" s="251" t="s">
        <v>6</v>
      </c>
      <c r="M81" s="249" t="s">
        <v>15</v>
      </c>
      <c r="N81" s="251" t="s">
        <v>16</v>
      </c>
      <c r="O81" s="251" t="s">
        <v>17</v>
      </c>
      <c r="P81" s="253" t="s">
        <v>45</v>
      </c>
      <c r="Q81" s="255" t="s">
        <v>46</v>
      </c>
      <c r="R81" s="261" t="s">
        <v>19</v>
      </c>
    </row>
    <row r="82" spans="1:18" ht="13.5" customHeight="1" thickBot="1">
      <c r="A82" s="258"/>
      <c r="B82" s="297" t="s">
        <v>38</v>
      </c>
      <c r="C82" s="252"/>
      <c r="D82" s="250"/>
      <c r="E82" s="250"/>
      <c r="F82" s="252"/>
      <c r="G82" s="254"/>
      <c r="H82" s="256"/>
      <c r="I82" s="262" t="s">
        <v>39</v>
      </c>
      <c r="J82" s="258"/>
      <c r="K82" s="297" t="s">
        <v>38</v>
      </c>
      <c r="L82" s="252"/>
      <c r="M82" s="250"/>
      <c r="N82" s="252"/>
      <c r="O82" s="252"/>
      <c r="P82" s="254"/>
      <c r="Q82" s="256"/>
      <c r="R82" s="262" t="s">
        <v>39</v>
      </c>
    </row>
    <row r="83" spans="1:18" ht="12.75" customHeight="1">
      <c r="A83" s="275">
        <v>1</v>
      </c>
      <c r="B83" s="310">
        <f>'пр.хода'!K5</f>
        <v>0</v>
      </c>
      <c r="C83" s="268">
        <f>VLOOKUP(B83,'пр.взв.'!B4:G147,2,FALSE)</f>
        <v>0</v>
      </c>
      <c r="D83" s="270">
        <f>VLOOKUP(B83,'пр.взв.'!B4:G147,3,FALSE)</f>
        <v>0</v>
      </c>
      <c r="E83" s="270">
        <f>VLOOKUP(B83,'пр.взв.'!B4:G147,5,FALSE)</f>
        <v>0</v>
      </c>
      <c r="F83" s="290"/>
      <c r="G83" s="286"/>
      <c r="H83" s="287"/>
      <c r="I83" s="249"/>
      <c r="J83" s="275">
        <v>3</v>
      </c>
      <c r="K83" s="310">
        <f>'пр.хода'!K33</f>
        <v>0</v>
      </c>
      <c r="L83" s="268">
        <f>VLOOKUP(K83,'пр.взв.'!B8:G147,2,FALSE)</f>
        <v>0</v>
      </c>
      <c r="M83" s="270">
        <f>VLOOKUP(K83,'пр.взв.'!B8:G147,3,FALSE)</f>
        <v>0</v>
      </c>
      <c r="N83" s="270">
        <f>VLOOKUP(K83,'пр.взв.'!B8:G147,5,FALSE)</f>
        <v>0</v>
      </c>
      <c r="O83" s="290"/>
      <c r="P83" s="286"/>
      <c r="Q83" s="287"/>
      <c r="R83" s="249"/>
    </row>
    <row r="84" spans="1:18" ht="12.75" customHeight="1">
      <c r="A84" s="276"/>
      <c r="B84" s="302"/>
      <c r="C84" s="269"/>
      <c r="D84" s="271"/>
      <c r="E84" s="271"/>
      <c r="F84" s="271"/>
      <c r="G84" s="271"/>
      <c r="H84" s="220"/>
      <c r="I84" s="217"/>
      <c r="J84" s="276"/>
      <c r="K84" s="302"/>
      <c r="L84" s="269"/>
      <c r="M84" s="271"/>
      <c r="N84" s="271"/>
      <c r="O84" s="271"/>
      <c r="P84" s="271"/>
      <c r="Q84" s="220"/>
      <c r="R84" s="217"/>
    </row>
    <row r="85" spans="1:18" ht="12.75" customHeight="1">
      <c r="A85" s="276"/>
      <c r="B85" s="308">
        <f>'пр.хода'!K7</f>
        <v>0</v>
      </c>
      <c r="C85" s="280">
        <f>VLOOKUP(B85,'пр.взв.'!B6:G149,2,FALSE)</f>
        <v>0</v>
      </c>
      <c r="D85" s="282">
        <f>VLOOKUP(B85,'пр.взв.'!B8:G149,3,FALSE)</f>
        <v>0</v>
      </c>
      <c r="E85" s="282">
        <f>VLOOKUP(B85,'пр.взв.'!B6:G149,5,FALSE)</f>
        <v>0</v>
      </c>
      <c r="F85" s="284"/>
      <c r="G85" s="284"/>
      <c r="H85" s="231"/>
      <c r="I85" s="231"/>
      <c r="J85" s="276"/>
      <c r="K85" s="308">
        <f>'пр.хода'!K35</f>
        <v>0</v>
      </c>
      <c r="L85" s="280">
        <f>VLOOKUP(K85,'пр.взв.'!B7:G149,2,FALSE)</f>
        <v>0</v>
      </c>
      <c r="M85" s="282">
        <f>VLOOKUP(K85,'пр.взв.'!B7:G149,3,FALSE)</f>
        <v>0</v>
      </c>
      <c r="N85" s="282">
        <f>VLOOKUP(K85,'пр.взв.'!B10:G149,5,FALSE)</f>
        <v>0</v>
      </c>
      <c r="O85" s="284"/>
      <c r="P85" s="284"/>
      <c r="Q85" s="231"/>
      <c r="R85" s="231"/>
    </row>
    <row r="86" spans="1:18" ht="13.5" customHeight="1" thickBot="1">
      <c r="A86" s="309"/>
      <c r="B86" s="304"/>
      <c r="C86" s="281"/>
      <c r="D86" s="283"/>
      <c r="E86" s="283"/>
      <c r="F86" s="285"/>
      <c r="G86" s="285"/>
      <c r="H86" s="179"/>
      <c r="I86" s="179"/>
      <c r="J86" s="309"/>
      <c r="K86" s="304"/>
      <c r="L86" s="281"/>
      <c r="M86" s="283"/>
      <c r="N86" s="283"/>
      <c r="O86" s="285"/>
      <c r="P86" s="285"/>
      <c r="Q86" s="179"/>
      <c r="R86" s="179"/>
    </row>
    <row r="87" spans="1:18" ht="12.75" customHeight="1">
      <c r="A87" s="275">
        <v>2</v>
      </c>
      <c r="B87" s="311">
        <f>'пр.хода'!K9</f>
        <v>0</v>
      </c>
      <c r="C87" s="288">
        <f>VLOOKUP(B87,'пр.взв.'!B8:G151,2,FALSE)</f>
        <v>0</v>
      </c>
      <c r="D87" s="289">
        <f>VLOOKUP(B87,'пр.взв.'!B8:G151,3,FALSE)</f>
        <v>0</v>
      </c>
      <c r="E87" s="289">
        <f>VLOOKUP(B87,'пр.взв.'!B8:G151,5,FALSE)</f>
        <v>0</v>
      </c>
      <c r="F87" s="290"/>
      <c r="G87" s="286"/>
      <c r="H87" s="287"/>
      <c r="I87" s="249"/>
      <c r="J87" s="275">
        <v>4</v>
      </c>
      <c r="K87" s="311">
        <f>'пр.хода'!K37</f>
        <v>0</v>
      </c>
      <c r="L87" s="288">
        <f>VLOOKUP(K87,'пр.взв.'!B7:G151,2,FALSE)</f>
        <v>0</v>
      </c>
      <c r="M87" s="289">
        <f>VLOOKUP(K87,'пр.взв.'!B7:G151,3,FALSE)</f>
        <v>0</v>
      </c>
      <c r="N87" s="270">
        <f>VLOOKUP(K87,'пр.взв.'!B12:G151,5,FALSE)</f>
        <v>0</v>
      </c>
      <c r="O87" s="290"/>
      <c r="P87" s="286"/>
      <c r="Q87" s="287"/>
      <c r="R87" s="249"/>
    </row>
    <row r="88" spans="1:18" ht="12.75" customHeight="1">
      <c r="A88" s="276"/>
      <c r="B88" s="302"/>
      <c r="C88" s="269"/>
      <c r="D88" s="271"/>
      <c r="E88" s="271"/>
      <c r="F88" s="271"/>
      <c r="G88" s="271"/>
      <c r="H88" s="220"/>
      <c r="I88" s="217"/>
      <c r="J88" s="276"/>
      <c r="K88" s="302"/>
      <c r="L88" s="269"/>
      <c r="M88" s="271"/>
      <c r="N88" s="271"/>
      <c r="O88" s="271"/>
      <c r="P88" s="271"/>
      <c r="Q88" s="220"/>
      <c r="R88" s="217"/>
    </row>
    <row r="89" spans="1:18" ht="12.75" customHeight="1">
      <c r="A89" s="276"/>
      <c r="B89" s="308">
        <f>'пр.хода'!K11</f>
        <v>0</v>
      </c>
      <c r="C89" s="280">
        <f>VLOOKUP(B89,'пр.взв.'!B8:G153,2,FALSE)</f>
        <v>0</v>
      </c>
      <c r="D89" s="282">
        <f>VLOOKUP(B89,'пр.взв.'!B8:G153,3,FALSE)</f>
        <v>0</v>
      </c>
      <c r="E89" s="270">
        <f>VLOOKUP(B89,'пр.взв.'!B10:G153,5,FALSE)</f>
        <v>0</v>
      </c>
      <c r="F89" s="284"/>
      <c r="G89" s="284"/>
      <c r="H89" s="231"/>
      <c r="I89" s="231"/>
      <c r="J89" s="276"/>
      <c r="K89" s="308">
        <f>'пр.хода'!K39</f>
        <v>0</v>
      </c>
      <c r="L89" s="280">
        <f>VLOOKUP(K89,'пр.взв.'!B7:G153,2,FALSE)</f>
        <v>0</v>
      </c>
      <c r="M89" s="282">
        <f>VLOOKUP(K89,'пр.взв.'!B7:G153,3,FALSE)</f>
        <v>0</v>
      </c>
      <c r="N89" s="282">
        <f>VLOOKUP(K89,'пр.взв.'!B14:G153,5,FALSE)</f>
        <v>0</v>
      </c>
      <c r="O89" s="284"/>
      <c r="P89" s="284"/>
      <c r="Q89" s="231"/>
      <c r="R89" s="231"/>
    </row>
    <row r="90" spans="1:18" ht="12.75" customHeight="1" thickBot="1">
      <c r="A90" s="277"/>
      <c r="B90" s="304"/>
      <c r="C90" s="281"/>
      <c r="D90" s="283"/>
      <c r="E90" s="283"/>
      <c r="F90" s="285"/>
      <c r="G90" s="285"/>
      <c r="H90" s="179"/>
      <c r="I90" s="179"/>
      <c r="J90" s="277"/>
      <c r="K90" s="304"/>
      <c r="L90" s="281"/>
      <c r="M90" s="283"/>
      <c r="N90" s="283"/>
      <c r="O90" s="285"/>
      <c r="P90" s="285"/>
      <c r="Q90" s="179"/>
      <c r="R90" s="179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6">
        <v>5</v>
      </c>
      <c r="B92" s="310">
        <f>'пр.хода'!L6</f>
        <v>1</v>
      </c>
      <c r="C92" s="268" t="str">
        <f>VLOOKUP(B92,'пр.взв.'!B1:G156,2,FALSE)</f>
        <v>Дзамихов Мулид Володьевич</v>
      </c>
      <c r="D92" s="270" t="str">
        <f>VLOOKUP(B92,'пр.взв.'!B1:G156,3,FALSE)</f>
        <v>21.08.94 КМС</v>
      </c>
      <c r="E92" s="270" t="str">
        <f>VLOOKUP(B92,'пр.взв.'!B1:G156,5,FALSE)</f>
        <v> ДИНАМО</v>
      </c>
      <c r="F92" s="272"/>
      <c r="G92" s="273"/>
      <c r="H92" s="274"/>
      <c r="I92" s="232"/>
      <c r="J92" s="276">
        <v>7</v>
      </c>
      <c r="K92" s="310">
        <f>'пр.хода'!L34</f>
        <v>2</v>
      </c>
      <c r="L92" s="268" t="str">
        <f>VLOOKUP(K92,'пр.взв.'!B1:G156,2,FALSE)</f>
        <v>Керефов Азамат Мухамедович</v>
      </c>
      <c r="M92" s="270" t="str">
        <f>VLOOKUP(K92,'пр.взв.'!B7:G156,3,FALSE)</f>
        <v>17.05.91 КМС</v>
      </c>
      <c r="N92" s="270" t="str">
        <f>VLOOKUP(K92,'пр.взв.'!B1:G156,5,FALSE)</f>
        <v> ДИНАМО</v>
      </c>
      <c r="O92" s="272"/>
      <c r="P92" s="273"/>
      <c r="Q92" s="274"/>
      <c r="R92" s="232"/>
    </row>
    <row r="93" spans="1:18" ht="12.75" customHeight="1">
      <c r="A93" s="276"/>
      <c r="B93" s="302"/>
      <c r="C93" s="269"/>
      <c r="D93" s="271"/>
      <c r="E93" s="271"/>
      <c r="F93" s="271"/>
      <c r="G93" s="271"/>
      <c r="H93" s="220"/>
      <c r="I93" s="217"/>
      <c r="J93" s="276"/>
      <c r="K93" s="302"/>
      <c r="L93" s="269"/>
      <c r="M93" s="271"/>
      <c r="N93" s="271"/>
      <c r="O93" s="271"/>
      <c r="P93" s="271"/>
      <c r="Q93" s="220"/>
      <c r="R93" s="217"/>
    </row>
    <row r="94" spans="1:18" ht="12.75" customHeight="1">
      <c r="A94" s="276"/>
      <c r="B94" s="308">
        <f>'пр.хода'!L8</f>
        <v>13</v>
      </c>
      <c r="C94" s="280" t="str">
        <f>VLOOKUP(B94,'пр.взв.'!B1:G158,2,FALSE)</f>
        <v>Гаджиев Курбан Гажэиевич</v>
      </c>
      <c r="D94" s="282" t="str">
        <f>VLOOKUP(B94,'пр.взв.'!B1:G158,3,FALSE)</f>
        <v>08.06.1993 КМС</v>
      </c>
      <c r="E94" s="282" t="str">
        <f>VLOOKUP(B94,'пр.взв.'!B3:G158,5,FALSE)</f>
        <v>ПР</v>
      </c>
      <c r="F94" s="284"/>
      <c r="G94" s="284"/>
      <c r="H94" s="231"/>
      <c r="I94" s="231"/>
      <c r="J94" s="276"/>
      <c r="K94" s="308">
        <f>'пр.хода'!L36</f>
        <v>6</v>
      </c>
      <c r="L94" s="280" t="str">
        <f>VLOOKUP(K94,'пр.взв.'!B1:G158,2,FALSE)</f>
        <v>Тхагапсов Алибек Амирович</v>
      </c>
      <c r="M94" s="282" t="str">
        <f>VLOOKUP(K94,'пр.взв.'!B1:G158,3,FALSE)</f>
        <v>19.02.96 КМС</v>
      </c>
      <c r="N94" s="282" t="str">
        <f>VLOOKUP(K94,'пр.взв.'!B3:G158,5,FALSE)</f>
        <v> ДИНАМО</v>
      </c>
      <c r="O94" s="284"/>
      <c r="P94" s="284"/>
      <c r="Q94" s="231"/>
      <c r="R94" s="231"/>
    </row>
    <row r="95" spans="1:18" ht="13.5" customHeight="1" thickBot="1">
      <c r="A95" s="277"/>
      <c r="B95" s="304"/>
      <c r="C95" s="281"/>
      <c r="D95" s="283"/>
      <c r="E95" s="283"/>
      <c r="F95" s="285"/>
      <c r="G95" s="285"/>
      <c r="H95" s="179"/>
      <c r="I95" s="179"/>
      <c r="J95" s="277"/>
      <c r="K95" s="304"/>
      <c r="L95" s="281"/>
      <c r="M95" s="283"/>
      <c r="N95" s="283"/>
      <c r="O95" s="285"/>
      <c r="P95" s="285"/>
      <c r="Q95" s="179"/>
      <c r="R95" s="179"/>
    </row>
    <row r="96" spans="1:18" ht="12.75" customHeight="1">
      <c r="A96" s="275">
        <v>6</v>
      </c>
      <c r="B96" s="311">
        <f>'пр.хода'!L10</f>
        <v>19</v>
      </c>
      <c r="C96" s="288" t="str">
        <f>VLOOKUP(B96,'пр.взв.'!B1:G160,2,FALSE)</f>
        <v>Магомедсаидов Абдула Магомедович</v>
      </c>
      <c r="D96" s="289" t="str">
        <f>VLOOKUP(B96,'пр.взв.'!B1:G160,3,FALSE)</f>
        <v>26.10.1990 КМС</v>
      </c>
      <c r="E96" s="289" t="str">
        <f>VLOOKUP(B96,'пр.взв.'!B5:G160,5,FALSE)</f>
        <v>Новоселецкий</v>
      </c>
      <c r="F96" s="290"/>
      <c r="G96" s="286"/>
      <c r="H96" s="287"/>
      <c r="I96" s="249"/>
      <c r="J96" s="275">
        <v>8</v>
      </c>
      <c r="K96" s="311">
        <f>'пр.хода'!L38</f>
        <v>20</v>
      </c>
      <c r="L96" s="288" t="str">
        <f>VLOOKUP(K96,'пр.взв.'!B1:G160,2,FALSE)</f>
        <v>Мустафаев ильяс Бейдерханович</v>
      </c>
      <c r="M96" s="289" t="str">
        <f>VLOOKUP(K96,'пр.взв.'!B1:G160,3,FALSE)</f>
        <v>16.12.1989 КМС</v>
      </c>
      <c r="N96" s="270" t="str">
        <f>VLOOKUP(K96,'пр.взв.'!B5:G160,5,FALSE)</f>
        <v>Новоселецкий</v>
      </c>
      <c r="O96" s="290"/>
      <c r="P96" s="286"/>
      <c r="Q96" s="287"/>
      <c r="R96" s="249"/>
    </row>
    <row r="97" spans="1:18" ht="12.75" customHeight="1">
      <c r="A97" s="276"/>
      <c r="B97" s="302"/>
      <c r="C97" s="269"/>
      <c r="D97" s="271"/>
      <c r="E97" s="271"/>
      <c r="F97" s="271"/>
      <c r="G97" s="271"/>
      <c r="H97" s="220"/>
      <c r="I97" s="217"/>
      <c r="J97" s="276"/>
      <c r="K97" s="302"/>
      <c r="L97" s="269"/>
      <c r="M97" s="271"/>
      <c r="N97" s="271"/>
      <c r="O97" s="271"/>
      <c r="P97" s="271"/>
      <c r="Q97" s="220"/>
      <c r="R97" s="217"/>
    </row>
    <row r="98" spans="1:18" ht="12.75" customHeight="1">
      <c r="A98" s="276"/>
      <c r="B98" s="308">
        <f>'пр.хода'!L12</f>
        <v>7</v>
      </c>
      <c r="C98" s="280" t="str">
        <f>VLOOKUP(B98,'пр.взв.'!B1:G162,2,FALSE)</f>
        <v>Шопагов Эльдар Заурович</v>
      </c>
      <c r="D98" s="282" t="str">
        <f>VLOOKUP(B98,'пр.взв.'!B1:G162,3,FALSE)</f>
        <v>04.01.95 КМС</v>
      </c>
      <c r="E98" s="282" t="str">
        <f>VLOOKUP(B98,'пр.взв.'!B7:G162,5,FALSE)</f>
        <v> ДИНАМО</v>
      </c>
      <c r="F98" s="284"/>
      <c r="G98" s="284"/>
      <c r="H98" s="231"/>
      <c r="I98" s="231"/>
      <c r="J98" s="276"/>
      <c r="K98" s="308">
        <f>'пр.хода'!L40</f>
        <v>8</v>
      </c>
      <c r="L98" s="280" t="str">
        <f>VLOOKUP(K98,'пр.взв.'!B1:G162,2,FALSE)</f>
        <v>Хуранов Азамат Мухамедович</v>
      </c>
      <c r="M98" s="282" t="str">
        <f>VLOOKUP(K98,'пр.взв.'!B1:G162,3,FALSE)</f>
        <v>25.02.98 КМС</v>
      </c>
      <c r="N98" s="282" t="str">
        <f>VLOOKUP(K98,'пр.взв.'!B7:G162,5,FALSE)</f>
        <v> ДИНАМО</v>
      </c>
      <c r="O98" s="284"/>
      <c r="P98" s="284"/>
      <c r="Q98" s="231"/>
      <c r="R98" s="231"/>
    </row>
    <row r="99" spans="1:18" ht="12.75" customHeight="1" thickBot="1">
      <c r="A99" s="277"/>
      <c r="B99" s="304"/>
      <c r="C99" s="281"/>
      <c r="D99" s="283"/>
      <c r="E99" s="283"/>
      <c r="F99" s="285"/>
      <c r="G99" s="285"/>
      <c r="H99" s="179"/>
      <c r="I99" s="179"/>
      <c r="J99" s="277"/>
      <c r="K99" s="304"/>
      <c r="L99" s="281"/>
      <c r="M99" s="283"/>
      <c r="N99" s="283"/>
      <c r="O99" s="285"/>
      <c r="P99" s="285"/>
      <c r="Q99" s="179"/>
      <c r="R99" s="179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5">
        <v>9</v>
      </c>
      <c r="B101" s="311">
        <f>'пр.хода'!M7</f>
        <v>0</v>
      </c>
      <c r="C101" s="288">
        <f>VLOOKUP(B101,'пр.взв.'!B2:G165,2,FALSE)</f>
        <v>0</v>
      </c>
      <c r="D101" s="289">
        <f>VLOOKUP(B101,'пр.взв.'!B2:G165,3,FALSE)</f>
        <v>0</v>
      </c>
      <c r="E101" s="289">
        <f>VLOOKUP(B101,'пр.взв.'!B2:G165,5,FALSE)</f>
        <v>0</v>
      </c>
      <c r="F101" s="290"/>
      <c r="G101" s="286"/>
      <c r="H101" s="287"/>
      <c r="I101" s="249"/>
      <c r="J101" s="275">
        <v>10</v>
      </c>
      <c r="K101" s="311">
        <f>'пр.хода'!M35</f>
        <v>6</v>
      </c>
      <c r="L101" s="288" t="str">
        <f>VLOOKUP(K101,'пр.взв.'!B1:G165,2,FALSE)</f>
        <v>Тхагапсов Алибек Амирович</v>
      </c>
      <c r="M101" s="289" t="str">
        <f>VLOOKUP(K101,'пр.взв.'!B1:G165,3,FALSE)</f>
        <v>19.02.96 КМС</v>
      </c>
      <c r="N101" s="289" t="str">
        <f>VLOOKUP(K101,'пр.взв.'!B1:G165,5,FALSE)</f>
        <v> ДИНАМО</v>
      </c>
      <c r="O101" s="290"/>
      <c r="P101" s="286"/>
      <c r="Q101" s="287"/>
      <c r="R101" s="249"/>
    </row>
    <row r="102" spans="1:18" ht="12.75" customHeight="1">
      <c r="A102" s="276"/>
      <c r="B102" s="302"/>
      <c r="C102" s="269"/>
      <c r="D102" s="271"/>
      <c r="E102" s="271"/>
      <c r="F102" s="271"/>
      <c r="G102" s="271"/>
      <c r="H102" s="220"/>
      <c r="I102" s="217"/>
      <c r="J102" s="276"/>
      <c r="K102" s="302"/>
      <c r="L102" s="269"/>
      <c r="M102" s="271"/>
      <c r="N102" s="271"/>
      <c r="O102" s="271"/>
      <c r="P102" s="271"/>
      <c r="Q102" s="220"/>
      <c r="R102" s="217"/>
    </row>
    <row r="103" spans="1:18" ht="12.75" customHeight="1">
      <c r="A103" s="276"/>
      <c r="B103" s="308">
        <f>'пр.хода'!M11</f>
        <v>19</v>
      </c>
      <c r="C103" s="280" t="str">
        <f>VLOOKUP(B103,'пр.взв.'!B2:G167,2,FALSE)</f>
        <v>Магомедсаидов Абдула Магомедович</v>
      </c>
      <c r="D103" s="282" t="str">
        <f>VLOOKUP(B103,'пр.взв.'!B2:G167,3,FALSE)</f>
        <v>26.10.1990 КМС</v>
      </c>
      <c r="E103" s="282" t="str">
        <f>VLOOKUP(B103,'пр.взв.'!B5:G167,5,FALSE)</f>
        <v>Новоселецкий</v>
      </c>
      <c r="F103" s="284"/>
      <c r="G103" s="284"/>
      <c r="H103" s="231"/>
      <c r="I103" s="231"/>
      <c r="J103" s="276"/>
      <c r="K103" s="308">
        <f>'пр.хода'!M39</f>
        <v>20</v>
      </c>
      <c r="L103" s="280" t="str">
        <f>VLOOKUP(K103,'пр.взв.'!B1:G167,2,FALSE)</f>
        <v>Мустафаев ильяс Бейдерханович</v>
      </c>
      <c r="M103" s="282" t="str">
        <f>VLOOKUP(K103,'пр.взв.'!B1:G167,3,FALSE)</f>
        <v>16.12.1989 КМС</v>
      </c>
      <c r="N103" s="282" t="str">
        <f>VLOOKUP(K103,'пр.взв.'!B1:G167,5,FALSE)</f>
        <v>Новоселецкий</v>
      </c>
      <c r="O103" s="284"/>
      <c r="P103" s="284"/>
      <c r="Q103" s="231"/>
      <c r="R103" s="231"/>
    </row>
    <row r="104" spans="1:18" ht="12.75" customHeight="1" thickBot="1">
      <c r="A104" s="277"/>
      <c r="B104" s="304"/>
      <c r="C104" s="281"/>
      <c r="D104" s="283"/>
      <c r="E104" s="283"/>
      <c r="F104" s="285"/>
      <c r="G104" s="285"/>
      <c r="H104" s="179"/>
      <c r="I104" s="179"/>
      <c r="J104" s="277"/>
      <c r="K104" s="304"/>
      <c r="L104" s="281"/>
      <c r="M104" s="283"/>
      <c r="N104" s="283"/>
      <c r="O104" s="285"/>
      <c r="P104" s="285"/>
      <c r="Q104" s="179"/>
      <c r="R104" s="179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4" t="str">
        <f>HYPERLINK('[1]реквизиты'!$A$2)</f>
        <v>ЧЕМПИОНАТ СКФО ПО БОЕВОМУ САМБО</v>
      </c>
      <c r="B1" s="324"/>
      <c r="C1" s="324"/>
      <c r="D1" s="324"/>
      <c r="E1" s="324"/>
      <c r="F1" s="324"/>
      <c r="G1" s="324"/>
      <c r="H1" s="324"/>
      <c r="I1" s="324"/>
    </row>
    <row r="2" spans="4:6" ht="15.75">
      <c r="D2" s="55"/>
      <c r="E2" s="320" t="str">
        <f>HYPERLINK('пр.взв.'!D4)</f>
        <v>в.к 62. кг.</v>
      </c>
      <c r="F2" s="320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22" t="s">
        <v>14</v>
      </c>
      <c r="B5" s="217" t="s">
        <v>5</v>
      </c>
      <c r="C5" s="232" t="s">
        <v>6</v>
      </c>
      <c r="D5" s="217" t="s">
        <v>15</v>
      </c>
      <c r="E5" s="325" t="s">
        <v>16</v>
      </c>
      <c r="F5" s="326"/>
      <c r="G5" s="217" t="s">
        <v>17</v>
      </c>
      <c r="H5" s="217" t="s">
        <v>18</v>
      </c>
      <c r="I5" s="217" t="s">
        <v>19</v>
      </c>
    </row>
    <row r="6" spans="1:9" ht="12.75">
      <c r="A6" s="323"/>
      <c r="B6" s="231"/>
      <c r="C6" s="231"/>
      <c r="D6" s="231"/>
      <c r="E6" s="327"/>
      <c r="F6" s="328"/>
      <c r="G6" s="231"/>
      <c r="H6" s="231"/>
      <c r="I6" s="231"/>
    </row>
    <row r="7" spans="1:9" ht="12.75">
      <c r="A7" s="321"/>
      <c r="B7" s="282">
        <f>'пр.хода'!N9</f>
        <v>19</v>
      </c>
      <c r="C7" s="312" t="str">
        <f>VLOOKUP(B7,'пр.взв.'!B7:H70,2,FALSE)</f>
        <v>Магомедсаидов Абдула Магомедович</v>
      </c>
      <c r="D7" s="312" t="str">
        <f>VLOOKUP(B7,'пр.взв.'!B7:H70,3,FALSE)</f>
        <v>26.10.1990 КМС</v>
      </c>
      <c r="E7" s="318" t="str">
        <f>VLOOKUP(B7,'пр.взв.'!B7:H185,4,FALSE)</f>
        <v>СК</v>
      </c>
      <c r="F7" s="312" t="str">
        <f>VLOOKUP(B7,'пр.взв.'!B7:H70,5,FALSE)</f>
        <v>Новоселецкий</v>
      </c>
      <c r="G7" s="314"/>
      <c r="H7" s="220"/>
      <c r="I7" s="217"/>
    </row>
    <row r="8" spans="1:9" ht="12.75">
      <c r="A8" s="321"/>
      <c r="B8" s="217"/>
      <c r="C8" s="317"/>
      <c r="D8" s="317"/>
      <c r="E8" s="181"/>
      <c r="F8" s="313"/>
      <c r="G8" s="314"/>
      <c r="H8" s="220"/>
      <c r="I8" s="217"/>
    </row>
    <row r="9" spans="1:9" ht="12.75">
      <c r="A9" s="315"/>
      <c r="B9" s="282">
        <f>'пр.хода'!N13</f>
        <v>10</v>
      </c>
      <c r="C9" s="312" t="str">
        <f>VLOOKUP(B9,'пр.взв.'!B1:H72,2,FALSE)</f>
        <v>Мокаев Аскерби Асланович</v>
      </c>
      <c r="D9" s="312" t="str">
        <f>VLOOKUP(B9,'пр.взв.'!B1:H72,3,FALSE)</f>
        <v>10.03.1995 КМС</v>
      </c>
      <c r="E9" s="318" t="str">
        <f>VLOOKUP(B9,'пр.взв.'!B1:H187,4,FALSE)</f>
        <v>КБР</v>
      </c>
      <c r="F9" s="312" t="str">
        <f>VLOOKUP(B9,'пр.взв.'!B1:H72,5,FALSE)</f>
        <v>ДИНАМО</v>
      </c>
      <c r="G9" s="314"/>
      <c r="H9" s="217"/>
      <c r="I9" s="217"/>
    </row>
    <row r="10" spans="1:9" ht="12.75">
      <c r="A10" s="315"/>
      <c r="B10" s="217"/>
      <c r="C10" s="317"/>
      <c r="D10" s="317"/>
      <c r="E10" s="319"/>
      <c r="F10" s="317"/>
      <c r="G10" s="314"/>
      <c r="H10" s="217"/>
      <c r="I10" s="21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 62. кг.</v>
      </c>
    </row>
    <row r="17" spans="1:9" ht="12.75">
      <c r="A17" s="322" t="s">
        <v>14</v>
      </c>
      <c r="B17" s="217" t="s">
        <v>5</v>
      </c>
      <c r="C17" s="232" t="s">
        <v>6</v>
      </c>
      <c r="D17" s="217" t="s">
        <v>15</v>
      </c>
      <c r="E17" s="217" t="s">
        <v>16</v>
      </c>
      <c r="F17" s="217" t="s">
        <v>17</v>
      </c>
      <c r="G17" s="217" t="s">
        <v>18</v>
      </c>
      <c r="H17" s="217" t="s">
        <v>19</v>
      </c>
      <c r="I17" s="217" t="s">
        <v>19</v>
      </c>
    </row>
    <row r="18" spans="1:9" ht="12.75">
      <c r="A18" s="323"/>
      <c r="B18" s="231"/>
      <c r="C18" s="231"/>
      <c r="D18" s="231"/>
      <c r="E18" s="231"/>
      <c r="F18" s="231"/>
      <c r="G18" s="231"/>
      <c r="H18" s="231"/>
      <c r="I18" s="231"/>
    </row>
    <row r="19" spans="1:9" ht="12.75">
      <c r="A19" s="321"/>
      <c r="B19" s="282">
        <f>'пр.хода'!N37</f>
        <v>20</v>
      </c>
      <c r="C19" s="312" t="str">
        <f>VLOOKUP(B19,'пр.взв.'!B1:H82,2,FALSE)</f>
        <v>Мустафаев ильяс Бейдерханович</v>
      </c>
      <c r="D19" s="312" t="str">
        <f>VLOOKUP(B19,'пр.взв.'!B1:H82,3,FALSE)</f>
        <v>16.12.1989 КМС</v>
      </c>
      <c r="E19" s="318" t="str">
        <f>VLOOKUP(B19,'пр.взв.'!B1:H197,4,FALSE)</f>
        <v>СК</v>
      </c>
      <c r="F19" s="312" t="str">
        <f>VLOOKUP(B19,'пр.взв.'!B1:H82,5,FALSE)</f>
        <v>Новоселецкий</v>
      </c>
      <c r="G19" s="314"/>
      <c r="H19" s="220"/>
      <c r="I19" s="217"/>
    </row>
    <row r="20" spans="1:9" ht="12.75">
      <c r="A20" s="321"/>
      <c r="B20" s="217"/>
      <c r="C20" s="317"/>
      <c r="D20" s="317"/>
      <c r="E20" s="181"/>
      <c r="F20" s="313"/>
      <c r="G20" s="314"/>
      <c r="H20" s="220"/>
      <c r="I20" s="217"/>
    </row>
    <row r="21" spans="1:9" ht="12.75">
      <c r="A21" s="315"/>
      <c r="B21" s="282">
        <f>'пр.хода'!N41</f>
        <v>11</v>
      </c>
      <c r="C21" s="312" t="str">
        <f>VLOOKUP(B21,'пр.взв.'!B2:H84,2,FALSE)</f>
        <v>Гасанханов Магомед Зайнулавович</v>
      </c>
      <c r="D21" s="312" t="str">
        <f>VLOOKUP(B21,'пр.взв.'!B2:H84,3,FALSE)</f>
        <v>01.06.1986 КМС</v>
      </c>
      <c r="E21" s="318" t="str">
        <f>VLOOKUP(B21,'пр.взв.'!B1:H199,4,FALSE)</f>
        <v>РД</v>
      </c>
      <c r="F21" s="312" t="str">
        <f>VLOOKUP(B21,'пр.взв.'!B2:H84,5,FALSE)</f>
        <v>ПР</v>
      </c>
      <c r="G21" s="314"/>
      <c r="H21" s="217"/>
      <c r="I21" s="217"/>
    </row>
    <row r="22" spans="1:9" ht="12.75">
      <c r="A22" s="315"/>
      <c r="B22" s="217"/>
      <c r="C22" s="317"/>
      <c r="D22" s="317"/>
      <c r="E22" s="319"/>
      <c r="F22" s="317"/>
      <c r="G22" s="314"/>
      <c r="H22" s="217"/>
      <c r="I22" s="21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 62. кг.</v>
      </c>
      <c r="F29" s="320"/>
    </row>
    <row r="30" spans="1:9" ht="12.75">
      <c r="A30" s="217" t="s">
        <v>14</v>
      </c>
      <c r="B30" s="217" t="s">
        <v>5</v>
      </c>
      <c r="C30" s="232" t="s">
        <v>6</v>
      </c>
      <c r="D30" s="217" t="s">
        <v>15</v>
      </c>
      <c r="E30" s="217" t="s">
        <v>16</v>
      </c>
      <c r="F30" s="217" t="s">
        <v>17</v>
      </c>
      <c r="G30" s="217" t="s">
        <v>18</v>
      </c>
      <c r="H30" s="217" t="s">
        <v>19</v>
      </c>
      <c r="I30" s="217" t="s">
        <v>19</v>
      </c>
    </row>
    <row r="31" spans="1:9" ht="12.75">
      <c r="A31" s="231"/>
      <c r="B31" s="231"/>
      <c r="C31" s="231"/>
      <c r="D31" s="231"/>
      <c r="E31" s="231"/>
      <c r="F31" s="231"/>
      <c r="G31" s="231"/>
      <c r="H31" s="231"/>
      <c r="I31" s="231"/>
    </row>
    <row r="32" spans="1:9" ht="12.75">
      <c r="A32" s="321"/>
      <c r="B32" s="316">
        <f>'пр.хода'!K22</f>
        <v>17</v>
      </c>
      <c r="C32" s="312" t="str">
        <f>VLOOKUP(B32,'пр.взв.'!B2:H95,2,FALSE)</f>
        <v>Хабибулаев Шейх-Мансур</v>
      </c>
      <c r="D32" s="312" t="str">
        <f>VLOOKUP(B32,'пр.взв.'!B2:H95,3,FALSE)</f>
        <v>27.04.1994 МС</v>
      </c>
      <c r="E32" s="318" t="str">
        <f>VLOOKUP(B32,'пр.взв.'!B2:H210,4,FALSE)</f>
        <v>ЧР</v>
      </c>
      <c r="F32" s="312" t="str">
        <f>VLOOKUP(B32,'пр.взв.'!B2:H95,5,FALSE)</f>
        <v>МО</v>
      </c>
      <c r="G32" s="314"/>
      <c r="H32" s="220"/>
      <c r="I32" s="217"/>
    </row>
    <row r="33" spans="1:9" ht="12.75">
      <c r="A33" s="321"/>
      <c r="B33" s="217"/>
      <c r="C33" s="317"/>
      <c r="D33" s="317"/>
      <c r="E33" s="181"/>
      <c r="F33" s="313"/>
      <c r="G33" s="314"/>
      <c r="H33" s="220"/>
      <c r="I33" s="217"/>
    </row>
    <row r="34" spans="1:9" ht="12.75">
      <c r="A34" s="315"/>
      <c r="B34" s="316">
        <f>'пр.хода'!N22</f>
        <v>12</v>
      </c>
      <c r="C34" s="312" t="str">
        <f>VLOOKUP(B34,'пр.взв.'!B3:H97,2,FALSE)</f>
        <v>Ибрагимов Мурад Хабибович</v>
      </c>
      <c r="D34" s="312" t="str">
        <f>VLOOKUP(B34,'пр.взв.'!B3:H97,3,FALSE)</f>
        <v>2.11.1993 МС</v>
      </c>
      <c r="E34" s="318" t="str">
        <f>VLOOKUP(B34,'пр.взв.'!B3:H212,4,FALSE)</f>
        <v>РД</v>
      </c>
      <c r="F34" s="312" t="str">
        <f>VLOOKUP(B34,'пр.взв.'!B4:H97,5,FALSE)</f>
        <v>ПР</v>
      </c>
      <c r="G34" s="314"/>
      <c r="H34" s="217"/>
      <c r="I34" s="217"/>
    </row>
    <row r="35" spans="1:9" ht="12.75">
      <c r="A35" s="315"/>
      <c r="B35" s="217"/>
      <c r="C35" s="317"/>
      <c r="D35" s="317"/>
      <c r="E35" s="319"/>
      <c r="F35" s="317"/>
      <c r="G35" s="314"/>
      <c r="H35" s="217"/>
      <c r="I35" s="21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1406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8" t="str">
        <f>HYPERLINK('[1]реквизиты'!$A$2)</f>
        <v>ЧЕМПИОНАТ СКФО ПО БОЕВОМУ САМБО</v>
      </c>
      <c r="B1" s="168"/>
      <c r="C1" s="168"/>
      <c r="D1" s="168"/>
      <c r="E1" s="168"/>
      <c r="F1" s="168"/>
      <c r="G1" s="168"/>
      <c r="H1" s="168" t="str">
        <f>HYPERLINK('[1]реквизиты'!$A$2)</f>
        <v>ЧЕМПИОНАТ СКФО ПО БОЕВОМУ САМБО</v>
      </c>
      <c r="I1" s="168"/>
      <c r="J1" s="168"/>
      <c r="K1" s="168"/>
      <c r="L1" s="168"/>
      <c r="M1" s="168"/>
      <c r="N1" s="168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4">
        <f>HYPERLINK('[1]реквизиты'!$A$15)</f>
      </c>
      <c r="B2" s="334"/>
      <c r="C2" s="334"/>
      <c r="D2" s="334"/>
      <c r="E2" s="334"/>
      <c r="F2" s="334"/>
      <c r="G2" s="334"/>
      <c r="H2" s="244">
        <f>HYPERLINK('[1]реквизиты'!$A$15)</f>
      </c>
      <c r="I2" s="334"/>
      <c r="J2" s="334"/>
      <c r="K2" s="334"/>
      <c r="L2" s="334"/>
      <c r="M2" s="334"/>
      <c r="N2" s="334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 62. кг.</v>
      </c>
      <c r="D3" s="320"/>
      <c r="E3" s="43"/>
      <c r="F3" s="43"/>
      <c r="G3" s="43"/>
      <c r="I3" s="37" t="s">
        <v>12</v>
      </c>
      <c r="J3" s="320" t="str">
        <f>HYPERLINK('пр.взв.'!D4)</f>
        <v>в.к 62. кг.</v>
      </c>
      <c r="K3" s="320"/>
      <c r="L3" s="43"/>
      <c r="M3" s="43"/>
      <c r="N3" s="43"/>
    </row>
    <row r="4" spans="1:2" ht="16.5" thickBot="1">
      <c r="A4" s="333"/>
      <c r="B4" s="333"/>
    </row>
    <row r="5" spans="1:11" ht="12.75" customHeight="1">
      <c r="A5" s="335">
        <v>1</v>
      </c>
      <c r="B5" s="337" t="str">
        <f>VLOOKUP(A5,'пр.взв.'!B5:C68,2,FALSE)</f>
        <v>Дзамихов Мулид Володьевич</v>
      </c>
      <c r="C5" s="337" t="str">
        <f>VLOOKUP(A5,'пр.взв.'!B5:G68,3,FALSE)</f>
        <v>21.08.94 КМС</v>
      </c>
      <c r="D5" s="337" t="str">
        <f>VLOOKUP(A5,'пр.взв.'!B5:G68,4,FALSE)</f>
        <v>КБР</v>
      </c>
      <c r="G5" s="19"/>
      <c r="H5" s="331">
        <v>2</v>
      </c>
      <c r="I5" s="329" t="str">
        <f>VLOOKUP(H5,'пр.взв.'!B7:C70,2,FALSE)</f>
        <v>Керефов Азамат Мухамедович</v>
      </c>
      <c r="J5" s="329" t="str">
        <f>VLOOKUP(H5,'пр.взв.'!B7:E70,3,FALSE)</f>
        <v>17.05.91 КМС</v>
      </c>
      <c r="K5" s="329" t="str">
        <f>VLOOKUP(H5,'пр.взв.'!B7:E70,4,FALSE)</f>
        <v>КБР</v>
      </c>
    </row>
    <row r="6" spans="1:11" ht="15.75">
      <c r="A6" s="336"/>
      <c r="B6" s="338"/>
      <c r="C6" s="338"/>
      <c r="D6" s="338"/>
      <c r="E6" s="2"/>
      <c r="F6" s="2"/>
      <c r="G6" s="12"/>
      <c r="H6" s="332"/>
      <c r="I6" s="330"/>
      <c r="J6" s="330"/>
      <c r="K6" s="330"/>
    </row>
    <row r="7" spans="1:13" ht="15.75">
      <c r="A7" s="336">
        <v>17</v>
      </c>
      <c r="B7" s="330" t="str">
        <f>VLOOKUP(A7,'пр.взв.'!B7:C70,2,FALSE)</f>
        <v>Хабибулаев Шейх-Мансур</v>
      </c>
      <c r="C7" s="330" t="str">
        <f>VLOOKUP(A7,'пр.взв.'!B5:G68,3,FALSE)</f>
        <v>27.04.1994 МС</v>
      </c>
      <c r="D7" s="330" t="str">
        <f>VLOOKUP(A7,'пр.взв.'!B5:G68,4,FALSE)</f>
        <v>ЧР</v>
      </c>
      <c r="E7" s="4"/>
      <c r="F7" s="2"/>
      <c r="G7" s="2"/>
      <c r="H7" s="342">
        <v>18</v>
      </c>
      <c r="I7" s="339" t="str">
        <f>VLOOKUP(H7,'пр.взв.'!B9:C72,2,FALSE)</f>
        <v>Хуртыгов Билал Харонович</v>
      </c>
      <c r="J7" s="339" t="str">
        <f>VLOOKUP(H7,'пр.взв.'!B9:E72,3,FALSE)</f>
        <v>17.11.1989 КМС</v>
      </c>
      <c r="K7" s="339" t="str">
        <f>VLOOKUP(H7,'пр.взв.'!B9:E72,4,FALSE)</f>
        <v>ЧР</v>
      </c>
      <c r="L7" s="45"/>
      <c r="M7" s="47"/>
    </row>
    <row r="8" spans="1:13" ht="16.5" thickBot="1">
      <c r="A8" s="341"/>
      <c r="B8" s="338"/>
      <c r="C8" s="338"/>
      <c r="D8" s="338"/>
      <c r="E8" s="5"/>
      <c r="F8" s="9"/>
      <c r="G8" s="2"/>
      <c r="H8" s="332"/>
      <c r="I8" s="340"/>
      <c r="J8" s="340"/>
      <c r="K8" s="340"/>
      <c r="L8" s="46"/>
      <c r="M8" s="47"/>
    </row>
    <row r="9" spans="1:13" ht="15.75">
      <c r="A9" s="335">
        <v>9</v>
      </c>
      <c r="B9" s="337" t="str">
        <f>VLOOKUP(A9,'пр.взв.'!B9:C72,2,FALSE)</f>
        <v>Хафицев Мурат Мухамедович</v>
      </c>
      <c r="C9" s="343">
        <f>VLOOKUP(A9,'пр.взв.'!B5:G68,3,FALSE)</f>
        <v>35289</v>
      </c>
      <c r="D9" s="337" t="str">
        <f>VLOOKUP(A9,'пр.взв.'!B5:G68,4,FALSE)</f>
        <v>КБР</v>
      </c>
      <c r="E9" s="5"/>
      <c r="F9" s="6"/>
      <c r="G9" s="2"/>
      <c r="H9" s="331">
        <v>10</v>
      </c>
      <c r="I9" s="329" t="str">
        <f>VLOOKUP(H9,'пр.взв.'!B11:C74,2,FALSE)</f>
        <v>Мокаев Аскерби Асланович</v>
      </c>
      <c r="J9" s="329" t="str">
        <f>VLOOKUP(H9,'пр.взв.'!B11:E74,3,FALSE)</f>
        <v>10.03.1995 КМС</v>
      </c>
      <c r="K9" s="329" t="str">
        <f>VLOOKUP(H9,'пр.взв.'!B11:E74,4,FALSE)</f>
        <v>КБР</v>
      </c>
      <c r="L9" s="46"/>
      <c r="M9" s="48"/>
    </row>
    <row r="10" spans="1:13" ht="15.75">
      <c r="A10" s="336"/>
      <c r="B10" s="338"/>
      <c r="C10" s="344"/>
      <c r="D10" s="338"/>
      <c r="E10" s="10"/>
      <c r="F10" s="7"/>
      <c r="G10" s="2"/>
      <c r="H10" s="332"/>
      <c r="I10" s="330"/>
      <c r="J10" s="330"/>
      <c r="K10" s="330"/>
      <c r="L10" s="44"/>
      <c r="M10" s="49"/>
    </row>
    <row r="11" spans="1:13" ht="15.75">
      <c r="A11" s="336">
        <v>25</v>
      </c>
      <c r="B11" s="330" t="e">
        <f>VLOOKUP(A11,'пр.взв.'!B11:C74,2,FALSE)</f>
        <v>#N/A</v>
      </c>
      <c r="C11" s="330" t="e">
        <f>VLOOKUP(A11,'пр.взв.'!B5:G68,3,FALSE)</f>
        <v>#N/A</v>
      </c>
      <c r="D11" s="330" t="e">
        <f>VLOOKUP(A11,'пр.взв.'!B5:G68,4,FALSE)</f>
        <v>#N/A</v>
      </c>
      <c r="E11" s="3"/>
      <c r="F11" s="7"/>
      <c r="G11" s="2"/>
      <c r="H11" s="342">
        <v>26</v>
      </c>
      <c r="I11" s="339" t="e">
        <f>VLOOKUP(H11,'пр.взв.'!B13:C76,2,FALSE)</f>
        <v>#N/A</v>
      </c>
      <c r="J11" s="339" t="e">
        <f>VLOOKUP(H11,'пр.взв.'!B13:E76,3,FALSE)</f>
        <v>#N/A</v>
      </c>
      <c r="K11" s="339" t="e">
        <f>VLOOKUP(H11,'пр.взв.'!B13:E76,4,FALSE)</f>
        <v>#N/A</v>
      </c>
      <c r="M11" s="50"/>
    </row>
    <row r="12" spans="1:13" ht="16.5" thickBot="1">
      <c r="A12" s="341"/>
      <c r="B12" s="338"/>
      <c r="C12" s="338"/>
      <c r="D12" s="338"/>
      <c r="E12" s="2"/>
      <c r="F12" s="7"/>
      <c r="G12" s="9"/>
      <c r="H12" s="332"/>
      <c r="I12" s="340"/>
      <c r="J12" s="340"/>
      <c r="K12" s="340"/>
      <c r="M12" s="50"/>
    </row>
    <row r="13" spans="1:14" ht="15.75">
      <c r="A13" s="335">
        <v>5</v>
      </c>
      <c r="B13" s="337" t="str">
        <f>VLOOKUP(A13,'пр.взв.'!B13:C76,2,FALSE)</f>
        <v>Келиметов Амир Алимович</v>
      </c>
      <c r="C13" s="337" t="str">
        <f>VLOOKUP(A13,'пр.взв.'!B5:G68,3,FALSE)</f>
        <v>30.11.90 КМС</v>
      </c>
      <c r="D13" s="337" t="str">
        <f>VLOOKUP(A13,'пр.взв.'!B5:G68,4,FALSE)</f>
        <v>КБР</v>
      </c>
      <c r="E13" s="2"/>
      <c r="F13" s="7"/>
      <c r="G13" s="13"/>
      <c r="H13" s="331">
        <v>6</v>
      </c>
      <c r="I13" s="329" t="str">
        <f>VLOOKUP(H13,'пр.взв.'!B15:C78,2,FALSE)</f>
        <v>Тхагапсов Алибек Амирович</v>
      </c>
      <c r="J13" s="329" t="str">
        <f>VLOOKUP(H13,'пр.взв.'!B15:E78,3,FALSE)</f>
        <v>19.02.96 КМС</v>
      </c>
      <c r="K13" s="329" t="str">
        <f>VLOOKUP(H13,'пр.взв.'!B15:E78,4,FALSE)</f>
        <v>КБР</v>
      </c>
      <c r="M13" s="50"/>
      <c r="N13" s="52"/>
    </row>
    <row r="14" spans="1:14" ht="15.75">
      <c r="A14" s="336"/>
      <c r="B14" s="338"/>
      <c r="C14" s="338"/>
      <c r="D14" s="338"/>
      <c r="E14" s="8"/>
      <c r="F14" s="7"/>
      <c r="G14" s="2"/>
      <c r="H14" s="332"/>
      <c r="I14" s="330"/>
      <c r="J14" s="330"/>
      <c r="K14" s="330"/>
      <c r="L14" s="45"/>
      <c r="M14" s="49"/>
      <c r="N14" s="50"/>
    </row>
    <row r="15" spans="1:14" ht="15.75">
      <c r="A15" s="336">
        <v>21</v>
      </c>
      <c r="B15" s="330" t="str">
        <f>VLOOKUP(A15,'пр.взв.'!B15:C78,2,FALSE)</f>
        <v>Тагаев Уллуби Данияловия</v>
      </c>
      <c r="C15" s="330" t="str">
        <f>VLOOKUP(A15,'пр.взв.'!B5:G68,3,FALSE)</f>
        <v>13.10.1996 КМС</v>
      </c>
      <c r="D15" s="330" t="str">
        <f>VLOOKUP(A15,'пр.взв.'!B5:G68,4,FALSE)</f>
        <v>РСО-А</v>
      </c>
      <c r="E15" s="4"/>
      <c r="F15" s="7"/>
      <c r="G15" s="2"/>
      <c r="H15" s="342">
        <v>22</v>
      </c>
      <c r="I15" s="339" t="e">
        <f>VLOOKUP(H15,'пр.взв.'!B17:C80,2,FALSE)</f>
        <v>#N/A</v>
      </c>
      <c r="J15" s="339" t="e">
        <f>VLOOKUP(H15,'пр.взв.'!B17:E80,3,FALSE)</f>
        <v>#N/A</v>
      </c>
      <c r="K15" s="339" t="e">
        <f>VLOOKUP(H15,'пр.взв.'!B17:E80,4,FALSE)</f>
        <v>#N/A</v>
      </c>
      <c r="L15" s="46"/>
      <c r="M15" s="49"/>
      <c r="N15" s="50"/>
    </row>
    <row r="16" spans="1:14" ht="16.5" thickBot="1">
      <c r="A16" s="341"/>
      <c r="B16" s="338"/>
      <c r="C16" s="338"/>
      <c r="D16" s="338"/>
      <c r="E16" s="5"/>
      <c r="F16" s="11"/>
      <c r="G16" s="2"/>
      <c r="H16" s="332"/>
      <c r="I16" s="340"/>
      <c r="J16" s="340"/>
      <c r="K16" s="340"/>
      <c r="L16" s="46"/>
      <c r="M16" s="51"/>
      <c r="N16" s="50"/>
    </row>
    <row r="17" spans="1:14" ht="15.75">
      <c r="A17" s="335">
        <v>13</v>
      </c>
      <c r="B17" s="337" t="str">
        <f>VLOOKUP(A17,'пр.взв.'!B17:C80,2,FALSE)</f>
        <v>Гаджиев Курбан Гажэиевич</v>
      </c>
      <c r="C17" s="337" t="str">
        <f>VLOOKUP(A17,'пр.взв.'!B5:G68,3,FALSE)</f>
        <v>08.06.1993 КМС</v>
      </c>
      <c r="D17" s="337" t="str">
        <f>VLOOKUP(A17,'пр.взв.'!B5:G68,4,FALSE)</f>
        <v>РД</v>
      </c>
      <c r="E17" s="5"/>
      <c r="F17" s="2"/>
      <c r="G17" s="2"/>
      <c r="H17" s="331">
        <v>14</v>
      </c>
      <c r="I17" s="329" t="str">
        <f>VLOOKUP(H17,'пр.взв.'!B19:C82,2,FALSE)</f>
        <v>Бердуков Альберт Мухадинович</v>
      </c>
      <c r="J17" s="329" t="str">
        <f>VLOOKUP(H17,'пр.взв.'!B19:E82,3,FALSE)</f>
        <v>10.01.1996 КМС</v>
      </c>
      <c r="K17" s="329" t="str">
        <f>VLOOKUP(H17,'пр.взв.'!B19:E82,4,FALSE)</f>
        <v>КЧР</v>
      </c>
      <c r="L17" s="46"/>
      <c r="M17" s="47"/>
      <c r="N17" s="50"/>
    </row>
    <row r="18" spans="1:14" ht="15.75">
      <c r="A18" s="336"/>
      <c r="B18" s="338"/>
      <c r="C18" s="338"/>
      <c r="D18" s="338"/>
      <c r="E18" s="10"/>
      <c r="F18" s="2"/>
      <c r="G18" s="2"/>
      <c r="H18" s="332"/>
      <c r="I18" s="330"/>
      <c r="J18" s="330"/>
      <c r="K18" s="330"/>
      <c r="L18" s="44"/>
      <c r="M18" s="47"/>
      <c r="N18" s="50"/>
    </row>
    <row r="19" spans="1:14" ht="15.75">
      <c r="A19" s="336">
        <v>29</v>
      </c>
      <c r="B19" s="330" t="e">
        <f>VLOOKUP(A19,'пр.взв.'!B19:C82,2,FALSE)</f>
        <v>#N/A</v>
      </c>
      <c r="C19" s="330" t="e">
        <f>VLOOKUP(A19,'пр.взв.'!B5:G68,3,FALSE)</f>
        <v>#N/A</v>
      </c>
      <c r="D19" s="330" t="e">
        <f>VLOOKUP(A19,'пр.взв.'!B5:G68,4,FALSE)</f>
        <v>#N/A</v>
      </c>
      <c r="E19" s="3"/>
      <c r="F19" s="2"/>
      <c r="G19" s="2"/>
      <c r="H19" s="342">
        <v>30</v>
      </c>
      <c r="I19" s="339" t="e">
        <f>VLOOKUP(H19,'пр.взв.'!B21:C84,2,FALSE)</f>
        <v>#N/A</v>
      </c>
      <c r="J19" s="339" t="e">
        <f>VLOOKUP(H19,'пр.взв.'!B21:E84,3,FALSE)</f>
        <v>#N/A</v>
      </c>
      <c r="K19" s="339" t="e">
        <f>VLOOKUP(H19,'пр.взв.'!B21:E84,4,FALSE)</f>
        <v>#N/A</v>
      </c>
      <c r="N19" s="50"/>
    </row>
    <row r="20" spans="1:14" ht="16.5" thickBot="1">
      <c r="A20" s="341"/>
      <c r="B20" s="338"/>
      <c r="C20" s="338"/>
      <c r="D20" s="338"/>
      <c r="E20" s="2"/>
      <c r="F20" s="2"/>
      <c r="G20" s="41"/>
      <c r="H20" s="332"/>
      <c r="I20" s="340"/>
      <c r="J20" s="340"/>
      <c r="K20" s="340"/>
      <c r="N20" s="53"/>
    </row>
    <row r="21" spans="1:14" ht="15.75">
      <c r="A21" s="335">
        <v>3</v>
      </c>
      <c r="B21" s="337" t="str">
        <f>VLOOKUP(A21,'пр.взв.'!B5:C68,2,FALSE)</f>
        <v>Аргашоков Рустам Русланович</v>
      </c>
      <c r="C21" s="337" t="str">
        <f>VLOOKUP(A21,'пр.взв.'!B5:G68,3,FALSE)</f>
        <v>19.10.89 КМС</v>
      </c>
      <c r="D21" s="337" t="str">
        <f>VLOOKUP(A21,'пр.взв.'!B5:G68,4,FALSE)</f>
        <v>КБР</v>
      </c>
      <c r="E21" s="2"/>
      <c r="F21" s="2"/>
      <c r="G21" s="2"/>
      <c r="H21" s="331">
        <v>4</v>
      </c>
      <c r="I21" s="329" t="str">
        <f>VLOOKUP(H21,'пр.взв.'!B7:C70,2,FALSE)</f>
        <v>Шагинян Карен Юрьевич</v>
      </c>
      <c r="J21" s="329" t="str">
        <f>VLOOKUP(H21,'пр.взв.'!B7:E70,3,FALSE)</f>
        <v>05.05.95 КМС</v>
      </c>
      <c r="K21" s="329" t="str">
        <f>VLOOKUP(H21,'пр.взв.'!B7:E70,4,FALSE)</f>
        <v>КБР</v>
      </c>
      <c r="N21" s="50"/>
    </row>
    <row r="22" spans="1:14" ht="15.75">
      <c r="A22" s="336"/>
      <c r="B22" s="338"/>
      <c r="C22" s="338"/>
      <c r="D22" s="338"/>
      <c r="E22" s="8"/>
      <c r="F22" s="2"/>
      <c r="G22" s="2"/>
      <c r="H22" s="332"/>
      <c r="I22" s="330"/>
      <c r="J22" s="330"/>
      <c r="K22" s="330"/>
      <c r="N22" s="50"/>
    </row>
    <row r="23" spans="1:14" ht="15.75">
      <c r="A23" s="336">
        <v>19</v>
      </c>
      <c r="B23" s="330" t="str">
        <f>VLOOKUP(A23,'пр.взв.'!B23:C86,2,FALSE)</f>
        <v>Магомедсаидов Абдула Магомедович</v>
      </c>
      <c r="C23" s="330" t="str">
        <f>VLOOKUP(A23,'пр.взв.'!B5:G68,3,FALSE)</f>
        <v>26.10.1990 КМС</v>
      </c>
      <c r="D23" s="330" t="str">
        <f>VLOOKUP(A23,'пр.взв.'!B5:G68,4,FALSE)</f>
        <v>СК</v>
      </c>
      <c r="E23" s="4"/>
      <c r="F23" s="2"/>
      <c r="G23" s="2"/>
      <c r="H23" s="342">
        <v>20</v>
      </c>
      <c r="I23" s="339" t="str">
        <f>VLOOKUP(H23,'пр.взв.'!B25:C88,2,FALSE)</f>
        <v>Мустафаев ильяс Бейдерханович</v>
      </c>
      <c r="J23" s="339" t="str">
        <f>VLOOKUP(H23,'пр.взв.'!B25:E88,3,FALSE)</f>
        <v>16.12.1989 КМС</v>
      </c>
      <c r="K23" s="339" t="str">
        <f>VLOOKUP(H23,'пр.взв.'!B25:E88,4,FALSE)</f>
        <v>СК</v>
      </c>
      <c r="L23" s="45"/>
      <c r="M23" s="47"/>
      <c r="N23" s="50"/>
    </row>
    <row r="24" spans="1:14" ht="16.5" thickBot="1">
      <c r="A24" s="341"/>
      <c r="B24" s="338"/>
      <c r="C24" s="338"/>
      <c r="D24" s="338"/>
      <c r="E24" s="5"/>
      <c r="F24" s="9"/>
      <c r="G24" s="2"/>
      <c r="H24" s="332"/>
      <c r="I24" s="340"/>
      <c r="J24" s="340"/>
      <c r="K24" s="340"/>
      <c r="L24" s="46"/>
      <c r="M24" s="47"/>
      <c r="N24" s="50"/>
    </row>
    <row r="25" spans="1:14" ht="15.75">
      <c r="A25" s="335">
        <v>11</v>
      </c>
      <c r="B25" s="337" t="str">
        <f>VLOOKUP(A25,'пр.взв.'!B25:C88,2,FALSE)</f>
        <v>Гасанханов Магомед Зайнулавович</v>
      </c>
      <c r="C25" s="337" t="str">
        <f>VLOOKUP(A25,'пр.взв.'!B5:G68,3,FALSE)</f>
        <v>01.06.1986 КМС</v>
      </c>
      <c r="D25" s="337" t="str">
        <f>VLOOKUP(A25,'пр.взв.'!B5:G68,4,FALSE)</f>
        <v>РД</v>
      </c>
      <c r="E25" s="5"/>
      <c r="F25" s="6"/>
      <c r="G25" s="2"/>
      <c r="H25" s="331">
        <v>12</v>
      </c>
      <c r="I25" s="329" t="str">
        <f>VLOOKUP(H25,'пр.взв.'!B27:C90,2,FALSE)</f>
        <v>Ибрагимов Мурад Хабибович</v>
      </c>
      <c r="J25" s="329" t="str">
        <f>VLOOKUP(H25,'пр.взв.'!B27:E90,3,FALSE)</f>
        <v>2.11.1993 МС</v>
      </c>
      <c r="K25" s="329" t="str">
        <f>VLOOKUP(H25,'пр.взв.'!B27:E90,4,FALSE)</f>
        <v>РД</v>
      </c>
      <c r="L25" s="46"/>
      <c r="M25" s="48"/>
      <c r="N25" s="50"/>
    </row>
    <row r="26" spans="1:14" ht="15.75">
      <c r="A26" s="336"/>
      <c r="B26" s="338"/>
      <c r="C26" s="338"/>
      <c r="D26" s="338"/>
      <c r="E26" s="10"/>
      <c r="F26" s="7"/>
      <c r="G26" s="2"/>
      <c r="H26" s="332"/>
      <c r="I26" s="330"/>
      <c r="J26" s="330"/>
      <c r="K26" s="330"/>
      <c r="L26" s="44"/>
      <c r="M26" s="49"/>
      <c r="N26" s="50"/>
    </row>
    <row r="27" spans="1:14" ht="15.75">
      <c r="A27" s="336">
        <v>27</v>
      </c>
      <c r="B27" s="330" t="e">
        <f>VLOOKUP(A27,'пр.взв.'!B27:C90,2,FALSE)</f>
        <v>#N/A</v>
      </c>
      <c r="C27" s="330" t="e">
        <f>VLOOKUP(A27,'пр.взв.'!B5:G68,3,FALSE)</f>
        <v>#N/A</v>
      </c>
      <c r="D27" s="330" t="e">
        <f>VLOOKUP(A27,'пр.взв.'!B5:G68,4,FALSE)</f>
        <v>#N/A</v>
      </c>
      <c r="E27" s="3"/>
      <c r="F27" s="7"/>
      <c r="G27" s="2"/>
      <c r="H27" s="342">
        <v>28</v>
      </c>
      <c r="I27" s="339" t="e">
        <f>VLOOKUP(H27,'пр.взв.'!B29:C92,2,FALSE)</f>
        <v>#N/A</v>
      </c>
      <c r="J27" s="339" t="e">
        <f>VLOOKUP(H27,'пр.взв.'!B29:E92,3,FALSE)</f>
        <v>#N/A</v>
      </c>
      <c r="K27" s="339" t="e">
        <f>VLOOKUP(H27,'пр.взв.'!B29:E92,4,FALSE)</f>
        <v>#N/A</v>
      </c>
      <c r="M27" s="50"/>
      <c r="N27" s="50"/>
    </row>
    <row r="28" spans="1:14" ht="16.5" thickBot="1">
      <c r="A28" s="341"/>
      <c r="B28" s="338"/>
      <c r="C28" s="338"/>
      <c r="D28" s="338"/>
      <c r="E28" s="2"/>
      <c r="F28" s="7"/>
      <c r="G28" s="2"/>
      <c r="H28" s="332"/>
      <c r="I28" s="340"/>
      <c r="J28" s="340"/>
      <c r="K28" s="340"/>
      <c r="M28" s="50"/>
      <c r="N28" s="50"/>
    </row>
    <row r="29" spans="1:14" ht="15.75">
      <c r="A29" s="335">
        <v>7</v>
      </c>
      <c r="B29" s="337" t="str">
        <f>VLOOKUP(A29,'пр.взв.'!B5:C68,2,FALSE)</f>
        <v>Шопагов Эльдар Заурович</v>
      </c>
      <c r="C29" s="337" t="str">
        <f>VLOOKUP(A29,'пр.взв.'!B5:G68,3,FALSE)</f>
        <v>04.01.95 КМС</v>
      </c>
      <c r="D29" s="337" t="str">
        <f>VLOOKUP(A29,'пр.взв.'!B5:G68,4,FALSE)</f>
        <v>КБР</v>
      </c>
      <c r="E29" s="2"/>
      <c r="F29" s="7"/>
      <c r="G29" s="54"/>
      <c r="H29" s="331">
        <v>8</v>
      </c>
      <c r="I29" s="329" t="str">
        <f>VLOOKUP(H29,'пр.взв.'!B7:C70,2,FALSE)</f>
        <v>Хуранов Азамат Мухамедович</v>
      </c>
      <c r="J29" s="329" t="str">
        <f>VLOOKUP(H29,'пр.взв.'!B7:E70,3,FALSE)</f>
        <v>25.02.98 КМС</v>
      </c>
      <c r="K29" s="329" t="str">
        <f>VLOOKUP(H29,'пр.взв.'!B7:E70,4,FALSE)</f>
        <v>КБР</v>
      </c>
      <c r="M29" s="50"/>
      <c r="N29" s="53"/>
    </row>
    <row r="30" spans="1:13" ht="15.75">
      <c r="A30" s="336"/>
      <c r="B30" s="338"/>
      <c r="C30" s="338"/>
      <c r="D30" s="338"/>
      <c r="E30" s="8"/>
      <c r="F30" s="7"/>
      <c r="G30" s="2"/>
      <c r="H30" s="332"/>
      <c r="I30" s="330"/>
      <c r="J30" s="330"/>
      <c r="K30" s="330"/>
      <c r="M30" s="50"/>
    </row>
    <row r="31" spans="1:13" ht="15.75">
      <c r="A31" s="336">
        <v>23</v>
      </c>
      <c r="B31" s="330" t="e">
        <f>VLOOKUP(A31,'пр.взв.'!B31:C94,2,FALSE)</f>
        <v>#N/A</v>
      </c>
      <c r="C31" s="330" t="e">
        <f>VLOOKUP(A31,'пр.взв.'!B5:G68,3,FALSE)</f>
        <v>#N/A</v>
      </c>
      <c r="D31" s="330" t="e">
        <f>VLOOKUP(A31,'пр.взв.'!B5:G68,4,FALSE)</f>
        <v>#N/A</v>
      </c>
      <c r="E31" s="4"/>
      <c r="F31" s="7"/>
      <c r="G31" s="2"/>
      <c r="H31" s="342">
        <v>24</v>
      </c>
      <c r="I31" s="339" t="e">
        <f>VLOOKUP(H31,'пр.взв.'!B33:C96,2,FALSE)</f>
        <v>#N/A</v>
      </c>
      <c r="J31" s="339" t="e">
        <f>VLOOKUP(H31,'пр.взв.'!B33:E96,3,FALSE)</f>
        <v>#N/A</v>
      </c>
      <c r="K31" s="339" t="e">
        <f>VLOOKUP(H31,'пр.взв.'!B33:E96,4,FALSE)</f>
        <v>#N/A</v>
      </c>
      <c r="L31" s="45"/>
      <c r="M31" s="49"/>
    </row>
    <row r="32" spans="1:13" ht="16.5" thickBot="1">
      <c r="A32" s="341"/>
      <c r="B32" s="338"/>
      <c r="C32" s="338"/>
      <c r="D32" s="338"/>
      <c r="E32" s="5"/>
      <c r="F32" s="11"/>
      <c r="G32" s="2"/>
      <c r="H32" s="332"/>
      <c r="I32" s="340"/>
      <c r="J32" s="340"/>
      <c r="K32" s="340"/>
      <c r="L32" s="46"/>
      <c r="M32" s="51"/>
    </row>
    <row r="33" spans="1:13" ht="15.75">
      <c r="A33" s="335">
        <v>15</v>
      </c>
      <c r="B33" s="337" t="str">
        <f>VLOOKUP(A33,'пр.взв.'!B33:C96,2,FALSE)</f>
        <v>Ксалов Тимур Хамидович</v>
      </c>
      <c r="C33" s="337" t="str">
        <f>VLOOKUP(A33,'пр.взв.'!B5:G68,3,FALSE)</f>
        <v>12.07.1987 КМС</v>
      </c>
      <c r="D33" s="337" t="str">
        <f>VLOOKUP(A33,'пр.взв.'!B5:G68,4,FALSE)</f>
        <v>КЧР</v>
      </c>
      <c r="E33" s="5"/>
      <c r="F33" s="2"/>
      <c r="G33" s="2"/>
      <c r="H33" s="331">
        <v>16</v>
      </c>
      <c r="I33" s="329" t="str">
        <f>VLOOKUP(H33,'пр.взв.'!B35:C98,2,FALSE)</f>
        <v>Базаев Апти Шарудиевич</v>
      </c>
      <c r="J33" s="329" t="str">
        <f>VLOOKUP(H33,'пр.взв.'!B35:E98,3,FALSE)</f>
        <v>11.03.1992 КМС</v>
      </c>
      <c r="K33" s="329" t="str">
        <f>VLOOKUP(H33,'пр.взв.'!B35:E98,4,FALSE)</f>
        <v>ЧР</v>
      </c>
      <c r="L33" s="46"/>
      <c r="M33" s="47"/>
    </row>
    <row r="34" spans="1:13" ht="15.75">
      <c r="A34" s="336"/>
      <c r="B34" s="338"/>
      <c r="C34" s="338"/>
      <c r="D34" s="338"/>
      <c r="E34" s="10"/>
      <c r="F34" s="2"/>
      <c r="G34" s="2"/>
      <c r="H34" s="332"/>
      <c r="I34" s="330"/>
      <c r="J34" s="330"/>
      <c r="K34" s="330"/>
      <c r="L34" s="44"/>
      <c r="M34" s="47"/>
    </row>
    <row r="35" spans="1:11" ht="15.75">
      <c r="A35" s="336">
        <v>31</v>
      </c>
      <c r="B35" s="330" t="e">
        <f>VLOOKUP(A35,'пр.взв.'!B35:C98,2,FALSE)</f>
        <v>#N/A</v>
      </c>
      <c r="C35" s="330" t="e">
        <f>VLOOKUP(A35,'пр.взв.'!B5:G68,3,FALSE)</f>
        <v>#N/A</v>
      </c>
      <c r="D35" s="330" t="e">
        <f>VLOOKUP(A35,'пр.взв.'!B5:G68,4,FALSE)</f>
        <v>#N/A</v>
      </c>
      <c r="E35" s="3"/>
      <c r="F35" s="2"/>
      <c r="G35" s="2"/>
      <c r="H35" s="342">
        <v>32</v>
      </c>
      <c r="I35" s="339" t="e">
        <f>VLOOKUP(H35,'пр.взв.'!B37:C100,2,FALSE)</f>
        <v>#N/A</v>
      </c>
      <c r="J35" s="339" t="e">
        <f>VLOOKUP(H35,'пр.взв.'!B37:E100,3,FALSE)</f>
        <v>#N/A</v>
      </c>
      <c r="K35" s="339" t="e">
        <f>VLOOKUP(H35,'пр.взв.'!B37:E100,4,FALSE)</f>
        <v>#N/A</v>
      </c>
    </row>
    <row r="36" spans="1:11" ht="13.5" customHeight="1" thickBot="1">
      <c r="A36" s="341"/>
      <c r="B36" s="345"/>
      <c r="C36" s="345"/>
      <c r="D36" s="345"/>
      <c r="H36" s="346"/>
      <c r="I36" s="340"/>
      <c r="J36" s="340"/>
      <c r="K36" s="34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1" t="str">
        <f>HYPERLINK('[1]реквизиты'!$A$2)</f>
        <v>ЧЕМПИОНАТ СКФО ПО БОЕВОМУ САМБО</v>
      </c>
      <c r="B1" s="212"/>
      <c r="C1" s="212"/>
      <c r="D1" s="212"/>
      <c r="E1" s="212"/>
      <c r="F1" s="212"/>
      <c r="G1" s="212"/>
      <c r="H1" s="213"/>
    </row>
    <row r="2" spans="1:8" ht="12.75" customHeight="1">
      <c r="A2" s="347" t="str">
        <f>HYPERLINK('[1]реквизиты'!$A$3)</f>
        <v>20-25 декабря 2014г.                             г.Нальчик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30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74"/>
      <c r="C4" s="75"/>
      <c r="D4" s="349" t="str">
        <f>'пр.взв.'!D4</f>
        <v>в.к 62. кг.</v>
      </c>
      <c r="E4" s="350"/>
      <c r="F4" s="351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68" t="s">
        <v>31</v>
      </c>
      <c r="B6" s="355">
        <f>VLOOKUP(J6,'пр.взв.'!B6:G133,2,FALSE)</f>
        <v>0</v>
      </c>
      <c r="C6" s="355"/>
      <c r="D6" s="355"/>
      <c r="E6" s="355"/>
      <c r="F6" s="355"/>
      <c r="G6" s="355"/>
      <c r="H6" s="359">
        <f>VLOOKUP(J6,'пр.взв.'!B6:G133,3,FALSE)</f>
        <v>0</v>
      </c>
      <c r="I6" s="75"/>
      <c r="J6" s="79">
        <f>'пр.хода'!K17</f>
        <v>0</v>
      </c>
    </row>
    <row r="7" spans="1:10" ht="12.75" customHeight="1">
      <c r="A7" s="369"/>
      <c r="B7" s="356"/>
      <c r="C7" s="356"/>
      <c r="D7" s="356"/>
      <c r="E7" s="356"/>
      <c r="F7" s="356"/>
      <c r="G7" s="356"/>
      <c r="H7" s="366"/>
      <c r="I7" s="75"/>
      <c r="J7" s="79"/>
    </row>
    <row r="8" spans="1:10" ht="12.75" customHeight="1">
      <c r="A8" s="369"/>
      <c r="B8" s="367">
        <f>VLOOKUP(J6,'пр.взв.'!B6:G133,4,FALSE)</f>
        <v>0</v>
      </c>
      <c r="C8" s="367"/>
      <c r="D8" s="367"/>
      <c r="E8" s="367"/>
      <c r="F8" s="367"/>
      <c r="G8" s="367"/>
      <c r="H8" s="366"/>
      <c r="I8" s="75"/>
      <c r="J8" s="79"/>
    </row>
    <row r="9" spans="1:10" ht="13.5" customHeight="1" thickBot="1">
      <c r="A9" s="370"/>
      <c r="B9" s="361"/>
      <c r="C9" s="361"/>
      <c r="D9" s="361"/>
      <c r="E9" s="361"/>
      <c r="F9" s="361"/>
      <c r="G9" s="361"/>
      <c r="H9" s="362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52" t="s">
        <v>32</v>
      </c>
      <c r="B11" s="355">
        <f>VLOOKUP(J11,'пр.взв.'!B6:G133,2,FALSE)</f>
        <v>0</v>
      </c>
      <c r="C11" s="355"/>
      <c r="D11" s="355"/>
      <c r="E11" s="355"/>
      <c r="F11" s="355"/>
      <c r="G11" s="355"/>
      <c r="H11" s="359">
        <f>VLOOKUP(J11,'пр.взв.'!B6:G133,3,FALSE)</f>
        <v>0</v>
      </c>
      <c r="I11" s="75"/>
      <c r="J11" s="79">
        <f>'пр.хода'!K25</f>
        <v>0</v>
      </c>
    </row>
    <row r="12" spans="1:10" ht="12.75" customHeight="1">
      <c r="A12" s="353"/>
      <c r="B12" s="356"/>
      <c r="C12" s="356"/>
      <c r="D12" s="356"/>
      <c r="E12" s="356"/>
      <c r="F12" s="356"/>
      <c r="G12" s="356"/>
      <c r="H12" s="366"/>
      <c r="I12" s="75"/>
      <c r="J12" s="79"/>
    </row>
    <row r="13" spans="1:10" ht="12.75" customHeight="1">
      <c r="A13" s="353"/>
      <c r="B13" s="367">
        <f>VLOOKUP(J11,'пр.взв.'!B6:G133,4,FALSE)</f>
        <v>0</v>
      </c>
      <c r="C13" s="367"/>
      <c r="D13" s="367"/>
      <c r="E13" s="367"/>
      <c r="F13" s="367"/>
      <c r="G13" s="367"/>
      <c r="H13" s="366"/>
      <c r="I13" s="75"/>
      <c r="J13" s="79"/>
    </row>
    <row r="14" spans="1:10" ht="13.5" customHeight="1" thickBot="1">
      <c r="A14" s="354"/>
      <c r="B14" s="361"/>
      <c r="C14" s="361"/>
      <c r="D14" s="361"/>
      <c r="E14" s="361"/>
      <c r="F14" s="361"/>
      <c r="G14" s="361"/>
      <c r="H14" s="362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63" t="s">
        <v>33</v>
      </c>
      <c r="B16" s="355" t="str">
        <f>VLOOKUP(J16,'пр.взв.'!B6:G133,2,FALSE)</f>
        <v>Мокаев Аскерби Асланович</v>
      </c>
      <c r="C16" s="355"/>
      <c r="D16" s="355"/>
      <c r="E16" s="355"/>
      <c r="F16" s="355"/>
      <c r="G16" s="355"/>
      <c r="H16" s="359" t="str">
        <f>VLOOKUP(J16,'пр.взв.'!B6:G133,3,FALSE)</f>
        <v>10.03.1995 КМС</v>
      </c>
      <c r="I16" s="75"/>
      <c r="J16" s="79">
        <f>'пр.хода'!O11</f>
        <v>10</v>
      </c>
    </row>
    <row r="17" spans="1:10" ht="12.75" customHeight="1">
      <c r="A17" s="364"/>
      <c r="B17" s="356"/>
      <c r="C17" s="356"/>
      <c r="D17" s="356"/>
      <c r="E17" s="356"/>
      <c r="F17" s="356"/>
      <c r="G17" s="356"/>
      <c r="H17" s="366"/>
      <c r="I17" s="75"/>
      <c r="J17" s="79"/>
    </row>
    <row r="18" spans="1:10" ht="12.75" customHeight="1">
      <c r="A18" s="364"/>
      <c r="B18" s="367" t="str">
        <f>VLOOKUP(J16,'пр.взв.'!B6:G133,4,FALSE)</f>
        <v>КБР</v>
      </c>
      <c r="C18" s="367"/>
      <c r="D18" s="367"/>
      <c r="E18" s="367"/>
      <c r="F18" s="367"/>
      <c r="G18" s="367"/>
      <c r="H18" s="366"/>
      <c r="I18" s="75"/>
      <c r="J18" s="79"/>
    </row>
    <row r="19" spans="1:10" ht="13.5" customHeight="1" thickBot="1">
      <c r="A19" s="365"/>
      <c r="B19" s="361"/>
      <c r="C19" s="361"/>
      <c r="D19" s="361"/>
      <c r="E19" s="361"/>
      <c r="F19" s="361"/>
      <c r="G19" s="361"/>
      <c r="H19" s="362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63" t="s">
        <v>33</v>
      </c>
      <c r="B21" s="355">
        <f>VLOOKUP(J21,'пр.взв.'!B6:G133,2,FALSE)</f>
        <v>0</v>
      </c>
      <c r="C21" s="355"/>
      <c r="D21" s="355"/>
      <c r="E21" s="355"/>
      <c r="F21" s="355"/>
      <c r="G21" s="355"/>
      <c r="H21" s="359">
        <f>VLOOKUP(J21,'пр.взв.'!B7:G138,3,FALSE)</f>
        <v>0</v>
      </c>
      <c r="I21" s="75"/>
      <c r="J21" s="79">
        <f>'пр.хода'!O39</f>
        <v>0</v>
      </c>
    </row>
    <row r="22" spans="1:10" ht="12.75" customHeight="1">
      <c r="A22" s="364"/>
      <c r="B22" s="356"/>
      <c r="C22" s="356"/>
      <c r="D22" s="356"/>
      <c r="E22" s="356"/>
      <c r="F22" s="356"/>
      <c r="G22" s="356"/>
      <c r="H22" s="366"/>
      <c r="I22" s="75"/>
      <c r="J22" s="79"/>
    </row>
    <row r="23" spans="1:9" ht="12.75" customHeight="1">
      <c r="A23" s="364"/>
      <c r="B23" s="367">
        <f>VLOOKUP(J21,'пр.взв.'!B6:G133,4,FALSE)</f>
        <v>0</v>
      </c>
      <c r="C23" s="367"/>
      <c r="D23" s="367"/>
      <c r="E23" s="367"/>
      <c r="F23" s="367"/>
      <c r="G23" s="367"/>
      <c r="H23" s="366"/>
      <c r="I23" s="75"/>
    </row>
    <row r="24" spans="1:9" ht="13.5" customHeight="1" thickBot="1">
      <c r="A24" s="365"/>
      <c r="B24" s="361"/>
      <c r="C24" s="361"/>
      <c r="D24" s="361"/>
      <c r="E24" s="361"/>
      <c r="F24" s="361"/>
      <c r="G24" s="361"/>
      <c r="H24" s="36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57">
        <f>VLOOKUP(J28,'пр.взв.'!B7:H70,7,FALSE)</f>
        <v>0</v>
      </c>
      <c r="B28" s="358"/>
      <c r="C28" s="358"/>
      <c r="D28" s="358"/>
      <c r="E28" s="358"/>
      <c r="F28" s="358"/>
      <c r="G28" s="358"/>
      <c r="H28" s="359"/>
      <c r="J28">
        <f>'пр.хода'!K17</f>
        <v>0</v>
      </c>
    </row>
    <row r="29" spans="1:8" ht="13.5" customHeight="1" thickBot="1">
      <c r="A29" s="360"/>
      <c r="B29" s="361"/>
      <c r="C29" s="361"/>
      <c r="D29" s="361"/>
      <c r="E29" s="361"/>
      <c r="F29" s="361"/>
      <c r="G29" s="361"/>
      <c r="H29" s="362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V45" sqref="V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10.710937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7" t="s">
        <v>25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88"/>
    </row>
    <row r="2" spans="1:25" ht="13.5" customHeight="1" thickBot="1">
      <c r="A2" s="382" t="s">
        <v>26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88"/>
    </row>
    <row r="3" spans="1:25" ht="27.75" customHeight="1" thickBot="1">
      <c r="A3" s="88"/>
      <c r="B3" s="88"/>
      <c r="C3" s="88"/>
      <c r="D3" s="90"/>
      <c r="E3" s="90"/>
      <c r="F3" s="383" t="str">
        <f>HYPERLINK('[1]реквизиты'!$A$2)</f>
        <v>ЧЕМПИОНАТ СКФО ПО БОЕВОМУ САМБО</v>
      </c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93" t="str">
        <f>HYPERLINK('[1]реквизиты'!$A$3)</f>
        <v>20-25 декабря 2014г.                             г.Нальчик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137"/>
      <c r="U4" s="372"/>
      <c r="V4" s="378" t="str">
        <f>HYPERLINK('пр.взв.'!D4)</f>
        <v>в.к 62. кг.</v>
      </c>
      <c r="W4" s="379"/>
      <c r="X4" s="126"/>
      <c r="Y4" s="88"/>
    </row>
    <row r="5" spans="1:25" ht="14.25" customHeight="1" thickBot="1">
      <c r="A5" s="371" t="s">
        <v>0</v>
      </c>
      <c r="B5" s="126"/>
      <c r="C5" s="126"/>
      <c r="D5" s="126"/>
      <c r="E5" s="126"/>
      <c r="F5" s="126"/>
      <c r="G5" s="126"/>
      <c r="H5" s="91"/>
      <c r="I5" s="371" t="s">
        <v>2</v>
      </c>
      <c r="J5" s="126"/>
      <c r="K5" s="132"/>
      <c r="L5" s="126"/>
      <c r="M5" s="126"/>
      <c r="N5" s="126"/>
      <c r="O5" s="126"/>
      <c r="P5" s="387" t="str">
        <f>VLOOKUP(O6,'пр.взв.'!B7:E70,2,FALSE)</f>
        <v>Мокаев Аскерби Асланович</v>
      </c>
      <c r="Q5" s="388"/>
      <c r="R5" s="388"/>
      <c r="S5" s="389"/>
      <c r="T5" s="126"/>
      <c r="U5" s="373"/>
      <c r="V5" s="380"/>
      <c r="W5" s="381"/>
      <c r="X5" s="371" t="s">
        <v>1</v>
      </c>
      <c r="Y5" s="88"/>
    </row>
    <row r="6" spans="1:26" ht="14.25" customHeight="1" thickBot="1">
      <c r="A6" s="386"/>
      <c r="B6" s="92"/>
      <c r="C6" s="126"/>
      <c r="D6" s="126"/>
      <c r="E6" s="126"/>
      <c r="F6" s="126"/>
      <c r="G6" s="126"/>
      <c r="H6" s="126"/>
      <c r="I6" s="371"/>
      <c r="J6" s="113"/>
      <c r="K6" s="93"/>
      <c r="L6" s="94">
        <v>1</v>
      </c>
      <c r="M6" s="113"/>
      <c r="N6" s="113"/>
      <c r="O6" s="65">
        <f>O11</f>
        <v>10</v>
      </c>
      <c r="P6" s="390"/>
      <c r="Q6" s="391"/>
      <c r="R6" s="391"/>
      <c r="S6" s="392"/>
      <c r="T6" s="126"/>
      <c r="U6" s="126"/>
      <c r="V6" s="126"/>
      <c r="W6" s="126"/>
      <c r="X6" s="386"/>
      <c r="Y6" s="88"/>
      <c r="Z6" s="38"/>
    </row>
    <row r="7" spans="1:25" ht="12.75" customHeight="1" thickBot="1">
      <c r="A7" s="409">
        <v>1</v>
      </c>
      <c r="B7" s="403" t="str">
        <f>VLOOKUP(A7,'пр.взв.'!B7:C70,2,FALSE)</f>
        <v>Дзамихов Мулид Володьевич</v>
      </c>
      <c r="C7" s="403" t="str">
        <f>VLOOKUP(A7,'пр.взв.'!B7:G70,3,FALSE)</f>
        <v>21.08.94 КМС</v>
      </c>
      <c r="D7" s="403" t="str">
        <f>VLOOKUP(A7,'пр.взв.'!B7:G70,4,FALSE)</f>
        <v>КБР</v>
      </c>
      <c r="E7" s="126"/>
      <c r="F7" s="126"/>
      <c r="G7" s="138"/>
      <c r="H7" s="126"/>
      <c r="I7" s="139"/>
      <c r="J7" s="113"/>
      <c r="K7" s="95"/>
      <c r="L7" s="133"/>
      <c r="M7" s="159"/>
      <c r="N7" s="94"/>
      <c r="O7" s="66"/>
      <c r="P7" s="66"/>
      <c r="Q7" s="96" t="s">
        <v>23</v>
      </c>
      <c r="R7" s="126"/>
      <c r="S7" s="126"/>
      <c r="T7" s="126"/>
      <c r="U7" s="403" t="str">
        <f>VLOOKUP(X7,'пр.взв.'!B7:G70,2,FALSE)</f>
        <v>Керефов Азамат Мухамедович</v>
      </c>
      <c r="V7" s="403" t="str">
        <f>VLOOKUP(X7,'пр.взв.'!B7:G70,3,FALSE)</f>
        <v>17.05.91 КМС</v>
      </c>
      <c r="W7" s="403" t="str">
        <f>VLOOKUP(X7,'пр.взв.'!B7:G70,4,FALSE)</f>
        <v>КБР</v>
      </c>
      <c r="X7" s="376">
        <v>2</v>
      </c>
      <c r="Y7" s="88"/>
    </row>
    <row r="8" spans="1:25" ht="12.75" customHeight="1">
      <c r="A8" s="407"/>
      <c r="B8" s="404"/>
      <c r="C8" s="404"/>
      <c r="D8" s="404"/>
      <c r="E8" s="97">
        <v>17</v>
      </c>
      <c r="F8" s="98"/>
      <c r="G8" s="99"/>
      <c r="H8" s="100"/>
      <c r="I8" s="66"/>
      <c r="J8" s="113"/>
      <c r="K8" s="101"/>
      <c r="L8" s="95">
        <v>13</v>
      </c>
      <c r="M8" s="133"/>
      <c r="N8" s="94"/>
      <c r="O8" s="96"/>
      <c r="P8" s="96"/>
      <c r="Q8" s="126"/>
      <c r="R8" s="126"/>
      <c r="S8" s="126"/>
      <c r="T8" s="97">
        <v>2</v>
      </c>
      <c r="U8" s="404"/>
      <c r="V8" s="404"/>
      <c r="W8" s="404"/>
      <c r="X8" s="374"/>
      <c r="Y8" s="88"/>
    </row>
    <row r="9" spans="1:25" ht="12.75" customHeight="1" thickBot="1">
      <c r="A9" s="407">
        <v>17</v>
      </c>
      <c r="B9" s="405" t="str">
        <f>VLOOKUP(A9,'пр.взв.'!B9:C72,2,FALSE)</f>
        <v>Хабибулаев Шейх-Мансур</v>
      </c>
      <c r="C9" s="405" t="str">
        <f>VLOOKUP(A9,'пр.взв.'!B7:G70,3,FALSE)</f>
        <v>27.04.1994 МС</v>
      </c>
      <c r="D9" s="405" t="str">
        <f>VLOOKUP(A9,'пр.взв.'!B7:G70,4,FALSE)</f>
        <v>ЧР</v>
      </c>
      <c r="E9" s="131" t="s">
        <v>60</v>
      </c>
      <c r="F9" s="102"/>
      <c r="G9" s="98"/>
      <c r="H9" s="101"/>
      <c r="I9" s="94"/>
      <c r="J9" s="113"/>
      <c r="K9" s="94"/>
      <c r="L9" s="101"/>
      <c r="M9" s="140"/>
      <c r="N9" s="94">
        <v>19</v>
      </c>
      <c r="O9" s="96"/>
      <c r="P9" s="96"/>
      <c r="Q9" s="96"/>
      <c r="R9" s="141"/>
      <c r="S9" s="142"/>
      <c r="T9" s="131" t="s">
        <v>60</v>
      </c>
      <c r="U9" s="405" t="str">
        <f>VLOOKUP(X9,'пр.взв.'!B7:G70,2,FALSE)</f>
        <v>Хуртыгов Билал Харонович</v>
      </c>
      <c r="V9" s="405" t="str">
        <f>VLOOKUP(X9,'пр.взв.'!B7:G70,3,FALSE)</f>
        <v>17.11.1989 КМС</v>
      </c>
      <c r="W9" s="405" t="str">
        <f>VLOOKUP(X9,'пр.взв.'!B7:G70,4,FALSE)</f>
        <v>ЧР</v>
      </c>
      <c r="X9" s="374">
        <v>18</v>
      </c>
      <c r="Y9" s="88"/>
    </row>
    <row r="10" spans="1:25" ht="12.75" customHeight="1" thickBot="1">
      <c r="A10" s="408"/>
      <c r="B10" s="404"/>
      <c r="C10" s="404"/>
      <c r="D10" s="404"/>
      <c r="E10" s="98"/>
      <c r="F10" s="103"/>
      <c r="G10" s="97">
        <v>17</v>
      </c>
      <c r="H10" s="94"/>
      <c r="I10" s="66"/>
      <c r="J10" s="113"/>
      <c r="K10" s="93"/>
      <c r="L10" s="94">
        <v>19</v>
      </c>
      <c r="M10" s="143"/>
      <c r="N10" s="133"/>
      <c r="O10" s="113"/>
      <c r="P10" s="113"/>
      <c r="Q10" s="113"/>
      <c r="R10" s="97">
        <v>10</v>
      </c>
      <c r="S10" s="113"/>
      <c r="T10" s="98"/>
      <c r="U10" s="404"/>
      <c r="V10" s="404"/>
      <c r="W10" s="404"/>
      <c r="X10" s="375"/>
      <c r="Y10" s="88"/>
    </row>
    <row r="11" spans="1:25" ht="12.75" customHeight="1" thickBot="1">
      <c r="A11" s="409">
        <v>9</v>
      </c>
      <c r="B11" s="403" t="str">
        <f>VLOOKUP(A11,'пр.взв.'!B11:C74,2,FALSE)</f>
        <v>Хафицев Мурат Мухамедович</v>
      </c>
      <c r="C11" s="343">
        <f>'пр.взв.'!$D$23</f>
        <v>35289</v>
      </c>
      <c r="D11" s="403" t="str">
        <f>VLOOKUP(A11,'пр.взв.'!B7:G70,4,FALSE)</f>
        <v>КБР</v>
      </c>
      <c r="E11" s="126"/>
      <c r="F11" s="98"/>
      <c r="G11" s="131"/>
      <c r="H11" s="104"/>
      <c r="I11" s="105"/>
      <c r="J11" s="113"/>
      <c r="K11" s="95"/>
      <c r="L11" s="133"/>
      <c r="M11" s="95">
        <v>19</v>
      </c>
      <c r="N11" s="143"/>
      <c r="O11" s="106">
        <v>10</v>
      </c>
      <c r="P11" s="113"/>
      <c r="Q11" s="144"/>
      <c r="R11" s="131" t="s">
        <v>60</v>
      </c>
      <c r="S11" s="113"/>
      <c r="T11" s="126"/>
      <c r="U11" s="403" t="str">
        <f>VLOOKUP(X11,'пр.взв.'!B7:G70,2,FALSE)</f>
        <v>Мокаев Аскерби Асланович</v>
      </c>
      <c r="V11" s="403" t="str">
        <f>VLOOKUP(X11,'пр.взв.'!B7:G70,3,FALSE)</f>
        <v>10.03.1995 КМС</v>
      </c>
      <c r="W11" s="403" t="str">
        <f>VLOOKUP(X11,'пр.взв.'!B7:G70,4,FALSE)</f>
        <v>КБР</v>
      </c>
      <c r="X11" s="376">
        <v>10</v>
      </c>
      <c r="Y11" s="88"/>
    </row>
    <row r="12" spans="1:25" ht="12.75" customHeight="1">
      <c r="A12" s="407"/>
      <c r="B12" s="404"/>
      <c r="C12" s="404"/>
      <c r="D12" s="404"/>
      <c r="E12" s="97">
        <v>9</v>
      </c>
      <c r="F12" s="107"/>
      <c r="G12" s="98"/>
      <c r="H12" s="100"/>
      <c r="I12" s="105"/>
      <c r="J12" s="94"/>
      <c r="K12" s="101"/>
      <c r="L12" s="95">
        <v>7</v>
      </c>
      <c r="M12" s="135"/>
      <c r="N12" s="108"/>
      <c r="O12" s="135" t="s">
        <v>60</v>
      </c>
      <c r="P12" s="96"/>
      <c r="Q12" s="109"/>
      <c r="R12" s="145"/>
      <c r="S12" s="146"/>
      <c r="T12" s="97">
        <v>10</v>
      </c>
      <c r="U12" s="404"/>
      <c r="V12" s="404"/>
      <c r="W12" s="404"/>
      <c r="X12" s="374"/>
      <c r="Y12" s="88"/>
    </row>
    <row r="13" spans="1:25" ht="12.75" customHeight="1" thickBot="1">
      <c r="A13" s="407">
        <v>25</v>
      </c>
      <c r="B13" s="401" t="e">
        <f>VLOOKUP(A13,'пр.взв.'!B13:C76,2,FALSE)</f>
        <v>#N/A</v>
      </c>
      <c r="C13" s="401" t="e">
        <f>VLOOKUP(A13,'пр.взв.'!B7:G70,3,FALSE)</f>
        <v>#N/A</v>
      </c>
      <c r="D13" s="401" t="e">
        <f>VLOOKUP(A13,'пр.взв.'!B7:G70,4,FALSE)</f>
        <v>#N/A</v>
      </c>
      <c r="E13" s="158" t="s">
        <v>61</v>
      </c>
      <c r="F13" s="98"/>
      <c r="G13" s="98"/>
      <c r="H13" s="101"/>
      <c r="I13" s="105"/>
      <c r="J13" s="94"/>
      <c r="K13" s="94"/>
      <c r="L13" s="101"/>
      <c r="M13" s="94"/>
      <c r="N13" s="95">
        <v>10</v>
      </c>
      <c r="O13" s="113"/>
      <c r="P13" s="96"/>
      <c r="Q13" s="110"/>
      <c r="R13" s="126"/>
      <c r="S13" s="126"/>
      <c r="T13" s="131"/>
      <c r="U13" s="401" t="e">
        <f>VLOOKUP(X13,'пр.взв.'!B7:G70,2,FALSE)</f>
        <v>#N/A</v>
      </c>
      <c r="V13" s="401" t="e">
        <f>VLOOKUP(X13,'пр.взв.'!B7:G70,3,FALSE)</f>
        <v>#N/A</v>
      </c>
      <c r="W13" s="401" t="e">
        <f>VLOOKUP(X13,'пр.взв.'!B7:G70,4,FALSE)</f>
        <v>#N/A</v>
      </c>
      <c r="X13" s="374">
        <v>26</v>
      </c>
      <c r="Y13" s="88"/>
    </row>
    <row r="14" spans="1:25" ht="12.75" customHeight="1" thickBot="1">
      <c r="A14" s="408"/>
      <c r="B14" s="402"/>
      <c r="C14" s="402"/>
      <c r="D14" s="402"/>
      <c r="E14" s="98"/>
      <c r="F14" s="98"/>
      <c r="G14" s="103"/>
      <c r="H14" s="94"/>
      <c r="I14" s="97">
        <v>17</v>
      </c>
      <c r="J14" s="146"/>
      <c r="K14" s="94"/>
      <c r="L14" s="94"/>
      <c r="M14" s="94"/>
      <c r="N14" s="94"/>
      <c r="O14" s="146"/>
      <c r="P14" s="97">
        <v>10</v>
      </c>
      <c r="Q14" s="103"/>
      <c r="R14" s="126"/>
      <c r="S14" s="126"/>
      <c r="T14" s="98"/>
      <c r="U14" s="402"/>
      <c r="V14" s="402"/>
      <c r="W14" s="402"/>
      <c r="X14" s="375"/>
      <c r="Y14" s="88"/>
    </row>
    <row r="15" spans="1:25" ht="12.75" customHeight="1" thickBot="1">
      <c r="A15" s="409">
        <v>5</v>
      </c>
      <c r="B15" s="403" t="str">
        <f>VLOOKUP(A15,'пр.взв.'!B15:C78,2,FALSE)</f>
        <v>Келиметов Амир Алимович</v>
      </c>
      <c r="C15" s="403" t="str">
        <f>VLOOKUP(A15,'пр.взв.'!B7:G70,3,FALSE)</f>
        <v>30.11.90 КМС</v>
      </c>
      <c r="D15" s="403" t="str">
        <f>VLOOKUP(A15,'пр.взв.'!B7:G70,4,FALSE)</f>
        <v>КБР</v>
      </c>
      <c r="E15" s="126"/>
      <c r="F15" s="126"/>
      <c r="G15" s="98"/>
      <c r="H15" s="66"/>
      <c r="I15" s="131" t="s">
        <v>60</v>
      </c>
      <c r="J15" s="143"/>
      <c r="K15" s="94"/>
      <c r="L15" s="113"/>
      <c r="M15" s="113"/>
      <c r="N15" s="113"/>
      <c r="O15" s="115"/>
      <c r="P15" s="131" t="s">
        <v>60</v>
      </c>
      <c r="Q15" s="111"/>
      <c r="R15" s="126"/>
      <c r="S15" s="126"/>
      <c r="T15" s="126"/>
      <c r="U15" s="403" t="str">
        <f>VLOOKUP(X15,'пр.взв.'!B7:G70,2,FALSE)</f>
        <v>Тхагапсов Алибек Амирович</v>
      </c>
      <c r="V15" s="403" t="str">
        <f>VLOOKUP(X15,'пр.взв.'!B7:G70,3,FALSE)</f>
        <v>19.02.96 КМС</v>
      </c>
      <c r="W15" s="403" t="str">
        <f>VLOOKUP(X15,'пр.взв.'!B7:G70,4,FALSE)</f>
        <v>КБР</v>
      </c>
      <c r="X15" s="376">
        <v>6</v>
      </c>
      <c r="Y15" s="88"/>
    </row>
    <row r="16" spans="1:25" ht="12.75" customHeight="1">
      <c r="A16" s="407"/>
      <c r="B16" s="404"/>
      <c r="C16" s="404"/>
      <c r="D16" s="404"/>
      <c r="E16" s="97">
        <v>5</v>
      </c>
      <c r="F16" s="98"/>
      <c r="G16" s="98"/>
      <c r="H16" s="140"/>
      <c r="I16" s="136"/>
      <c r="J16" s="113"/>
      <c r="K16" s="115"/>
      <c r="L16" s="394" t="s">
        <v>52</v>
      </c>
      <c r="M16" s="394"/>
      <c r="N16" s="113"/>
      <c r="O16" s="111"/>
      <c r="P16" s="136"/>
      <c r="Q16" s="115"/>
      <c r="R16" s="126"/>
      <c r="S16" s="126"/>
      <c r="T16" s="97">
        <v>6</v>
      </c>
      <c r="U16" s="404"/>
      <c r="V16" s="404"/>
      <c r="W16" s="404"/>
      <c r="X16" s="374"/>
      <c r="Y16" s="88"/>
    </row>
    <row r="17" spans="1:25" ht="12.75" customHeight="1" thickBot="1">
      <c r="A17" s="407">
        <v>21</v>
      </c>
      <c r="B17" s="405" t="str">
        <f>VLOOKUP(A17,'пр.взв.'!B17:C80,2,FALSE)</f>
        <v>Тагаев Уллуби Данияловия</v>
      </c>
      <c r="C17" s="405" t="str">
        <f>VLOOKUP(A17,'пр.взв.'!B7:G70,3,FALSE)</f>
        <v>13.10.1996 КМС</v>
      </c>
      <c r="D17" s="405" t="str">
        <f>VLOOKUP(A17,'пр.взв.'!B7:G70,4,FALSE)</f>
        <v>РСО-А</v>
      </c>
      <c r="E17" s="131" t="s">
        <v>60</v>
      </c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401" t="e">
        <f>VLOOKUP(X17,'пр.взв.'!B7:G70,2,FALSE)</f>
        <v>#N/A</v>
      </c>
      <c r="V17" s="401" t="e">
        <f>VLOOKUP(X17,'пр.взв.'!B7:G70,3,FALSE)</f>
        <v>#N/A</v>
      </c>
      <c r="W17" s="401" t="e">
        <f>VLOOKUP(X17,'пр.взв.'!B7:G70,4,FALSE)</f>
        <v>#N/A</v>
      </c>
      <c r="X17" s="374">
        <v>22</v>
      </c>
      <c r="Y17" s="88"/>
    </row>
    <row r="18" spans="1:25" ht="12.75" customHeight="1" thickBot="1">
      <c r="A18" s="408"/>
      <c r="B18" s="404"/>
      <c r="C18" s="404"/>
      <c r="D18" s="404"/>
      <c r="E18" s="98"/>
      <c r="F18" s="103"/>
      <c r="G18" s="97">
        <v>13</v>
      </c>
      <c r="H18" s="95"/>
      <c r="I18" s="113"/>
      <c r="J18" s="113"/>
      <c r="K18" s="395" t="str">
        <f>$B$9</f>
        <v>Хабибулаев Шейх-Мансур</v>
      </c>
      <c r="L18" s="396"/>
      <c r="M18" s="396"/>
      <c r="N18" s="397"/>
      <c r="O18" s="96"/>
      <c r="P18" s="113"/>
      <c r="Q18" s="148"/>
      <c r="R18" s="97">
        <v>6</v>
      </c>
      <c r="S18" s="113"/>
      <c r="T18" s="98"/>
      <c r="U18" s="402"/>
      <c r="V18" s="402"/>
      <c r="W18" s="402"/>
      <c r="X18" s="375"/>
      <c r="Y18" s="88"/>
    </row>
    <row r="19" spans="1:25" ht="12.75" customHeight="1" thickBot="1">
      <c r="A19" s="409">
        <v>13</v>
      </c>
      <c r="B19" s="403" t="str">
        <f>VLOOKUP(A19,'пр.взв.'!B19:C82,2,FALSE)</f>
        <v>Гаджиев Курбан Гажэиевич</v>
      </c>
      <c r="C19" s="403" t="str">
        <f>VLOOKUP(A19,'пр.взв.'!B7:G70,3,FALSE)</f>
        <v>08.06.1993 КМС</v>
      </c>
      <c r="D19" s="403" t="str">
        <f>VLOOKUP(A19,'пр.взв.'!B7:G70,4,FALSE)</f>
        <v>РД</v>
      </c>
      <c r="E19" s="126"/>
      <c r="F19" s="98"/>
      <c r="G19" s="131" t="s">
        <v>62</v>
      </c>
      <c r="H19" s="101"/>
      <c r="I19" s="113"/>
      <c r="J19" s="113"/>
      <c r="K19" s="398"/>
      <c r="L19" s="399"/>
      <c r="M19" s="399"/>
      <c r="N19" s="400"/>
      <c r="O19" s="96"/>
      <c r="P19" s="113"/>
      <c r="Q19" s="113"/>
      <c r="R19" s="131" t="s">
        <v>60</v>
      </c>
      <c r="S19" s="113"/>
      <c r="T19" s="126"/>
      <c r="U19" s="403" t="str">
        <f>VLOOKUP(X19,'пр.взв.'!B7:G70,2,FALSE)</f>
        <v>Бердуков Альберт Мухадинович</v>
      </c>
      <c r="V19" s="403" t="str">
        <f>VLOOKUP(X19,'пр.взв.'!B7:G70,3,FALSE)</f>
        <v>10.01.1996 КМС</v>
      </c>
      <c r="W19" s="403" t="str">
        <f>VLOOKUP(X19,'пр.взв.'!B7:G70,4,FALSE)</f>
        <v>КЧР</v>
      </c>
      <c r="X19" s="376">
        <v>14</v>
      </c>
      <c r="Y19" s="88"/>
    </row>
    <row r="20" spans="1:25" ht="12.75" customHeight="1">
      <c r="A20" s="407"/>
      <c r="B20" s="404"/>
      <c r="C20" s="404"/>
      <c r="D20" s="404"/>
      <c r="E20" s="97">
        <v>13</v>
      </c>
      <c r="F20" s="107"/>
      <c r="G20" s="98"/>
      <c r="H20" s="100"/>
      <c r="I20" s="113"/>
      <c r="J20" s="113"/>
      <c r="K20" s="115"/>
      <c r="L20" s="416"/>
      <c r="M20" s="416"/>
      <c r="N20" s="96"/>
      <c r="O20" s="109"/>
      <c r="P20" s="113"/>
      <c r="Q20" s="126"/>
      <c r="R20" s="145"/>
      <c r="S20" s="146"/>
      <c r="T20" s="97">
        <v>14</v>
      </c>
      <c r="U20" s="404"/>
      <c r="V20" s="404"/>
      <c r="W20" s="404"/>
      <c r="X20" s="374"/>
      <c r="Y20" s="88"/>
    </row>
    <row r="21" spans="1:25" ht="12.75" customHeight="1" thickBot="1">
      <c r="A21" s="407">
        <v>29</v>
      </c>
      <c r="B21" s="401" t="e">
        <f>VLOOKUP(A21,'пр.взв.'!B21:C84,2,FALSE)</f>
        <v>#N/A</v>
      </c>
      <c r="C21" s="401" t="e">
        <f>VLOOKUP(A21,'пр.взв.'!B7:G70,3,FALSE)</f>
        <v>#N/A</v>
      </c>
      <c r="D21" s="401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401" t="e">
        <f>VLOOKUP(X21,'пр.взв.'!B7:G70,2,FALSE)</f>
        <v>#N/A</v>
      </c>
      <c r="V21" s="401" t="e">
        <f>VLOOKUP(X21,'пр.взв.'!B7:G70,3,FALSE)</f>
        <v>#N/A</v>
      </c>
      <c r="W21" s="401" t="e">
        <f>VLOOKUP(X21,'пр.взв.'!B7:G70,4,FALSE)</f>
        <v>#N/A</v>
      </c>
      <c r="X21" s="374">
        <v>30</v>
      </c>
      <c r="Y21" s="88"/>
    </row>
    <row r="22" spans="1:25" ht="12.75" customHeight="1" thickBot="1">
      <c r="A22" s="408"/>
      <c r="B22" s="402"/>
      <c r="C22" s="402"/>
      <c r="D22" s="402"/>
      <c r="E22" s="98"/>
      <c r="F22" s="98"/>
      <c r="G22" s="98"/>
      <c r="H22" s="100"/>
      <c r="I22" s="113"/>
      <c r="J22" s="113"/>
      <c r="K22" s="97">
        <v>17</v>
      </c>
      <c r="L22" s="113"/>
      <c r="M22" s="96"/>
      <c r="N22" s="97">
        <v>12</v>
      </c>
      <c r="O22" s="109"/>
      <c r="P22" s="113"/>
      <c r="Q22" s="126"/>
      <c r="R22" s="126"/>
      <c r="S22" s="126"/>
      <c r="T22" s="98"/>
      <c r="U22" s="402"/>
      <c r="V22" s="402"/>
      <c r="W22" s="402"/>
      <c r="X22" s="375"/>
      <c r="Y22" s="88"/>
    </row>
    <row r="23" spans="1:25" ht="12.75" customHeight="1" thickBot="1">
      <c r="A23" s="409">
        <v>3</v>
      </c>
      <c r="B23" s="403" t="str">
        <f>VLOOKUP(A23,'пр.взв.'!B7:C70,2,FALSE)</f>
        <v>Аргашоков Рустам Русланович</v>
      </c>
      <c r="C23" s="403" t="str">
        <f>VLOOKUP(A23,'пр.взв.'!B7:G70,3,FALSE)</f>
        <v>19.10.89 КМС</v>
      </c>
      <c r="D23" s="403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 t="s">
        <v>60</v>
      </c>
      <c r="L23" s="113"/>
      <c r="M23" s="96"/>
      <c r="N23" s="131" t="s">
        <v>60</v>
      </c>
      <c r="O23" s="109"/>
      <c r="P23" s="113"/>
      <c r="Q23" s="126"/>
      <c r="R23" s="126"/>
      <c r="S23" s="126"/>
      <c r="T23" s="126"/>
      <c r="U23" s="403" t="str">
        <f>VLOOKUP(X23,'пр.взв.'!B7:G70,2,FALSE)</f>
        <v>Шагинян Карен Юрьевич</v>
      </c>
      <c r="V23" s="403" t="str">
        <f>VLOOKUP(X23,'пр.взв.'!B7:G70,3,FALSE)</f>
        <v>05.05.95 КМС</v>
      </c>
      <c r="W23" s="403" t="str">
        <f>VLOOKUP(X23,'пр.взв.'!B7:G70,4,FALSE)</f>
        <v>КБР</v>
      </c>
      <c r="X23" s="376">
        <v>4</v>
      </c>
      <c r="Y23" s="88"/>
    </row>
    <row r="24" spans="1:25" ht="12.75" customHeight="1">
      <c r="A24" s="407"/>
      <c r="B24" s="404"/>
      <c r="C24" s="404"/>
      <c r="D24" s="404"/>
      <c r="E24" s="97">
        <v>19</v>
      </c>
      <c r="F24" s="98"/>
      <c r="G24" s="99"/>
      <c r="H24" s="100"/>
      <c r="I24" s="66"/>
      <c r="J24" s="94"/>
      <c r="K24" s="114"/>
      <c r="L24" s="394" t="s">
        <v>28</v>
      </c>
      <c r="M24" s="394"/>
      <c r="N24" s="96"/>
      <c r="O24" s="109"/>
      <c r="P24" s="113"/>
      <c r="Q24" s="126"/>
      <c r="R24" s="126"/>
      <c r="S24" s="126"/>
      <c r="T24" s="97">
        <v>20</v>
      </c>
      <c r="U24" s="404"/>
      <c r="V24" s="404"/>
      <c r="W24" s="404"/>
      <c r="X24" s="374"/>
      <c r="Y24" s="88"/>
    </row>
    <row r="25" spans="1:25" ht="12.75" customHeight="1" thickBot="1">
      <c r="A25" s="407">
        <v>19</v>
      </c>
      <c r="B25" s="405" t="str">
        <f>VLOOKUP(A25,'пр.взв.'!B25:C88,2,FALSE)</f>
        <v>Магомедсаидов Абдула Магомедович</v>
      </c>
      <c r="C25" s="405" t="str">
        <f>VLOOKUP(A25,'пр.взв.'!B7:G70,3,FALSE)</f>
        <v>26.10.1990 КМС</v>
      </c>
      <c r="D25" s="405" t="str">
        <f>VLOOKUP(A25,'пр.взв.'!B7:G70,4,FALSE)</f>
        <v>СК</v>
      </c>
      <c r="E25" s="131" t="s">
        <v>60</v>
      </c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 t="s">
        <v>64</v>
      </c>
      <c r="U25" s="405" t="str">
        <f>VLOOKUP(X25,'пр.взв.'!B7:G70,2,FALSE)</f>
        <v>Мустафаев ильяс Бейдерханович</v>
      </c>
      <c r="V25" s="405" t="str">
        <f>VLOOKUP(X25,'пр.взв.'!B7:G70,3,FALSE)</f>
        <v>16.12.1989 КМС</v>
      </c>
      <c r="W25" s="405" t="str">
        <f>VLOOKUP(X25,'пр.взв.'!B7:G70,4,FALSE)</f>
        <v>СК</v>
      </c>
      <c r="X25" s="374">
        <v>20</v>
      </c>
      <c r="Y25" s="88"/>
    </row>
    <row r="26" spans="1:25" ht="12.75" customHeight="1" thickBot="1">
      <c r="A26" s="408"/>
      <c r="B26" s="404"/>
      <c r="C26" s="404"/>
      <c r="D26" s="404"/>
      <c r="E26" s="98"/>
      <c r="F26" s="103"/>
      <c r="G26" s="97">
        <v>11</v>
      </c>
      <c r="H26" s="94"/>
      <c r="I26" s="66"/>
      <c r="J26" s="149"/>
      <c r="K26" s="410" t="str">
        <f>$U$27</f>
        <v>Ибрагимов Мурад Хабибович</v>
      </c>
      <c r="L26" s="411"/>
      <c r="M26" s="411"/>
      <c r="N26" s="412"/>
      <c r="O26" s="96"/>
      <c r="P26" s="113"/>
      <c r="Q26" s="126"/>
      <c r="R26" s="97">
        <v>12</v>
      </c>
      <c r="S26" s="113"/>
      <c r="T26" s="98"/>
      <c r="U26" s="404"/>
      <c r="V26" s="404"/>
      <c r="W26" s="404"/>
      <c r="X26" s="375"/>
      <c r="Y26" s="88"/>
    </row>
    <row r="27" spans="1:25" ht="12.75" customHeight="1" thickBot="1">
      <c r="A27" s="409">
        <v>11</v>
      </c>
      <c r="B27" s="403" t="str">
        <f>VLOOKUP(A27,'пр.взв.'!B27:C90,2,FALSE)</f>
        <v>Гасанханов Магомед Зайнулавович</v>
      </c>
      <c r="C27" s="403" t="str">
        <f>VLOOKUP(A27,'пр.взв.'!B7:G70,3,FALSE)</f>
        <v>01.06.1986 КМС</v>
      </c>
      <c r="D27" s="403" t="str">
        <f>VLOOKUP(A27,'пр.взв.'!B7:G70,4,FALSE)</f>
        <v>РД</v>
      </c>
      <c r="E27" s="126"/>
      <c r="F27" s="98"/>
      <c r="G27" s="131" t="s">
        <v>60</v>
      </c>
      <c r="H27" s="104"/>
      <c r="I27" s="105"/>
      <c r="J27" s="149"/>
      <c r="K27" s="413"/>
      <c r="L27" s="414"/>
      <c r="M27" s="414"/>
      <c r="N27" s="415"/>
      <c r="O27" s="96"/>
      <c r="P27" s="143"/>
      <c r="Q27" s="142"/>
      <c r="R27" s="131" t="s">
        <v>65</v>
      </c>
      <c r="S27" s="113"/>
      <c r="T27" s="126"/>
      <c r="U27" s="403" t="str">
        <f>VLOOKUP(X27,'пр.взв.'!B7:G70,2,FALSE)</f>
        <v>Ибрагимов Мурад Хабибович</v>
      </c>
      <c r="V27" s="403" t="str">
        <f>VLOOKUP(X27,'пр.взв.'!B7:G70,3,FALSE)</f>
        <v>2.11.1993 МС</v>
      </c>
      <c r="W27" s="403" t="str">
        <f>VLOOKUP(X27,'пр.взв.'!B7:G70,4,FALSE)</f>
        <v>РД</v>
      </c>
      <c r="X27" s="376">
        <v>12</v>
      </c>
      <c r="Y27" s="88"/>
    </row>
    <row r="28" spans="1:25" ht="12.75" customHeight="1">
      <c r="A28" s="407"/>
      <c r="B28" s="404"/>
      <c r="C28" s="404"/>
      <c r="D28" s="404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404"/>
      <c r="V28" s="404"/>
      <c r="W28" s="404"/>
      <c r="X28" s="374"/>
      <c r="Y28" s="88"/>
    </row>
    <row r="29" spans="1:25" ht="12.75" customHeight="1" thickBot="1">
      <c r="A29" s="407">
        <v>27</v>
      </c>
      <c r="B29" s="401" t="e">
        <f>VLOOKUP(A29,'пр.взв.'!B29:C92,2,FALSE)</f>
        <v>#N/A</v>
      </c>
      <c r="C29" s="401" t="e">
        <f>VLOOKUP(A29,'пр.взв.'!B7:G70,3,FALSE)</f>
        <v>#N/A</v>
      </c>
      <c r="D29" s="401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401" t="e">
        <f>VLOOKUP(X29,'пр.взв.'!B7:G70,2,FALSE)</f>
        <v>#N/A</v>
      </c>
      <c r="V29" s="401" t="e">
        <f>VLOOKUP(X29,'пр.взв.'!B7:G70,3,FALSE)</f>
        <v>#N/A</v>
      </c>
      <c r="W29" s="401" t="e">
        <f>VLOOKUP(X29,'пр.взв.'!B7:G70,4,FALSE)</f>
        <v>#N/A</v>
      </c>
      <c r="X29" s="374">
        <v>28</v>
      </c>
      <c r="Y29" s="88"/>
    </row>
    <row r="30" spans="1:25" ht="12.75" customHeight="1" thickBot="1">
      <c r="A30" s="408"/>
      <c r="B30" s="402"/>
      <c r="C30" s="402"/>
      <c r="D30" s="402"/>
      <c r="E30" s="98"/>
      <c r="F30" s="98"/>
      <c r="G30" s="103"/>
      <c r="H30" s="94"/>
      <c r="I30" s="97">
        <v>11</v>
      </c>
      <c r="J30" s="150"/>
      <c r="K30" s="115"/>
      <c r="L30" s="113"/>
      <c r="M30" s="96"/>
      <c r="N30" s="96"/>
      <c r="O30" s="116"/>
      <c r="P30" s="97">
        <v>12</v>
      </c>
      <c r="Q30" s="113"/>
      <c r="R30" s="126"/>
      <c r="S30" s="126"/>
      <c r="T30" s="98"/>
      <c r="U30" s="402"/>
      <c r="V30" s="402"/>
      <c r="W30" s="402"/>
      <c r="X30" s="375"/>
      <c r="Y30" s="88"/>
    </row>
    <row r="31" spans="1:25" ht="12.75" customHeight="1" thickBot="1">
      <c r="A31" s="409">
        <v>7</v>
      </c>
      <c r="B31" s="403" t="str">
        <f>VLOOKUP(A31,'пр.взв.'!B7:C70,2,FALSE)</f>
        <v>Шопагов Эльдар Заурович</v>
      </c>
      <c r="C31" s="403" t="str">
        <f>VLOOKUP(A31,'пр.взв.'!B7:G70,3,FALSE)</f>
        <v>04.01.95 КМС</v>
      </c>
      <c r="D31" s="403" t="str">
        <f>VLOOKUP(A31,'пр.взв.'!B7:G70,4,FALSE)</f>
        <v>КБР</v>
      </c>
      <c r="E31" s="126"/>
      <c r="F31" s="126"/>
      <c r="G31" s="98"/>
      <c r="H31" s="66"/>
      <c r="I31" s="131" t="s">
        <v>63</v>
      </c>
      <c r="J31" s="94"/>
      <c r="K31" s="113"/>
      <c r="L31" s="113"/>
      <c r="M31" s="96"/>
      <c r="N31" s="96"/>
      <c r="O31" s="96"/>
      <c r="P31" s="131" t="s">
        <v>60</v>
      </c>
      <c r="Q31" s="113"/>
      <c r="R31" s="126"/>
      <c r="S31" s="126"/>
      <c r="T31" s="126"/>
      <c r="U31" s="403" t="str">
        <f>VLOOKUP(X31,'пр.взв.'!B7:G70,2,FALSE)</f>
        <v>Хуранов Азамат Мухамедович</v>
      </c>
      <c r="V31" s="403" t="str">
        <f>VLOOKUP(X31,'пр.взв.'!B7:G70,3,FALSE)</f>
        <v>25.02.98 КМС</v>
      </c>
      <c r="W31" s="403" t="str">
        <f>VLOOKUP(X31,'пр.взв.'!B7:G70,4,FALSE)</f>
        <v>КБР</v>
      </c>
      <c r="X31" s="376">
        <v>8</v>
      </c>
      <c r="Y31" s="88"/>
    </row>
    <row r="32" spans="1:25" ht="12.75" customHeight="1">
      <c r="A32" s="407"/>
      <c r="B32" s="404"/>
      <c r="C32" s="404"/>
      <c r="D32" s="404"/>
      <c r="E32" s="97">
        <v>7</v>
      </c>
      <c r="F32" s="98"/>
      <c r="G32" s="98"/>
      <c r="H32" s="140"/>
      <c r="I32" s="136"/>
      <c r="J32" s="371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404"/>
      <c r="V32" s="404"/>
      <c r="W32" s="404"/>
      <c r="X32" s="374"/>
      <c r="Y32" s="88"/>
    </row>
    <row r="33" spans="1:25" ht="12.75" customHeight="1" thickBot="1">
      <c r="A33" s="407">
        <v>23</v>
      </c>
      <c r="B33" s="401" t="e">
        <f>VLOOKUP(A33,'пр.взв.'!B33:C96,2,FALSE)</f>
        <v>#N/A</v>
      </c>
      <c r="C33" s="401" t="e">
        <f>VLOOKUP(A33,'пр.взв.'!B7:G70,3,FALSE)</f>
        <v>#N/A</v>
      </c>
      <c r="D33" s="401" t="e">
        <f>VLOOKUP(A33,'пр.взв.'!B7:G70,4,FALSE)</f>
        <v>#N/A</v>
      </c>
      <c r="E33" s="131"/>
      <c r="F33" s="102"/>
      <c r="G33" s="98"/>
      <c r="H33" s="112"/>
      <c r="I33" s="113"/>
      <c r="J33" s="371"/>
      <c r="K33" s="117"/>
      <c r="L33" s="151"/>
      <c r="M33" s="151"/>
      <c r="N33" s="151"/>
      <c r="O33" s="151"/>
      <c r="P33" s="126"/>
      <c r="Q33" s="115"/>
      <c r="R33" s="141"/>
      <c r="S33" s="142"/>
      <c r="T33" s="131"/>
      <c r="U33" s="401" t="e">
        <f>VLOOKUP(X33,'пр.взв.'!B7:G70,2,FALSE)</f>
        <v>#N/A</v>
      </c>
      <c r="V33" s="401" t="e">
        <f>VLOOKUP(X33,'пр.взв.'!B7:G70,3,FALSE)</f>
        <v>#N/A</v>
      </c>
      <c r="W33" s="401" t="e">
        <f>VLOOKUP(X33,'пр.взв.'!B7:G70,4,FALSE)</f>
        <v>#N/A</v>
      </c>
      <c r="X33" s="374">
        <v>24</v>
      </c>
      <c r="Y33" s="88"/>
    </row>
    <row r="34" spans="1:25" ht="12.75" customHeight="1" thickBot="1">
      <c r="A34" s="408"/>
      <c r="B34" s="402"/>
      <c r="C34" s="402"/>
      <c r="D34" s="402"/>
      <c r="E34" s="98"/>
      <c r="F34" s="103"/>
      <c r="G34" s="97">
        <v>7</v>
      </c>
      <c r="H34" s="95"/>
      <c r="I34" s="113"/>
      <c r="J34" s="113"/>
      <c r="K34" s="118"/>
      <c r="L34" s="94">
        <v>2</v>
      </c>
      <c r="M34" s="113"/>
      <c r="N34" s="113"/>
      <c r="O34" s="65"/>
      <c r="P34" s="126"/>
      <c r="Q34" s="116"/>
      <c r="R34" s="97">
        <v>8</v>
      </c>
      <c r="S34" s="113"/>
      <c r="T34" s="98"/>
      <c r="U34" s="402"/>
      <c r="V34" s="402"/>
      <c r="W34" s="402"/>
      <c r="X34" s="375"/>
      <c r="Y34" s="88"/>
    </row>
    <row r="35" spans="1:25" ht="12.75" customHeight="1" thickBot="1">
      <c r="A35" s="409">
        <v>15</v>
      </c>
      <c r="B35" s="403" t="str">
        <f>VLOOKUP(A35,'пр.взв.'!B35:C98,2,FALSE)</f>
        <v>Ксалов Тимур Хамидович</v>
      </c>
      <c r="C35" s="403" t="str">
        <f>VLOOKUP(A35,'пр.взв.'!B7:G70,3,FALSE)</f>
        <v>12.07.1987 КМС</v>
      </c>
      <c r="D35" s="403" t="str">
        <f>VLOOKUP(A35,'пр.взв.'!B7:G70,4,FALSE)</f>
        <v>КЧР</v>
      </c>
      <c r="E35" s="126"/>
      <c r="F35" s="98"/>
      <c r="G35" s="131" t="s">
        <v>62</v>
      </c>
      <c r="H35" s="101"/>
      <c r="I35" s="113"/>
      <c r="J35" s="113"/>
      <c r="K35" s="95"/>
      <c r="L35" s="133"/>
      <c r="M35" s="94">
        <v>6</v>
      </c>
      <c r="N35" s="94"/>
      <c r="O35" s="66"/>
      <c r="P35" s="126"/>
      <c r="Q35" s="96"/>
      <c r="R35" s="131" t="s">
        <v>60</v>
      </c>
      <c r="S35" s="113"/>
      <c r="T35" s="126"/>
      <c r="U35" s="403" t="str">
        <f>VLOOKUP(X35,'пр.взв.'!B7:G70,2,FALSE)</f>
        <v>Базаев Апти Шарудиевич</v>
      </c>
      <c r="V35" s="403" t="str">
        <f>VLOOKUP(X35,'пр.взв.'!B7:G70,3,FALSE)</f>
        <v>11.03.1992 КМС</v>
      </c>
      <c r="W35" s="403" t="str">
        <f>VLOOKUP(X35,'пр.взв.'!B7:G70,4,FALSE)</f>
        <v>ЧР</v>
      </c>
      <c r="X35" s="376">
        <v>16</v>
      </c>
      <c r="Y35" s="88"/>
    </row>
    <row r="36" spans="1:25" ht="12.75" customHeight="1">
      <c r="A36" s="407"/>
      <c r="B36" s="404"/>
      <c r="C36" s="404"/>
      <c r="D36" s="404"/>
      <c r="E36" s="97">
        <v>15</v>
      </c>
      <c r="F36" s="107"/>
      <c r="G36" s="98"/>
      <c r="H36" s="100"/>
      <c r="I36" s="113"/>
      <c r="J36" s="113"/>
      <c r="K36" s="101"/>
      <c r="L36" s="95">
        <v>6</v>
      </c>
      <c r="M36" s="133"/>
      <c r="N36" s="94"/>
      <c r="O36" s="96"/>
      <c r="P36" s="126"/>
      <c r="Q36" s="96"/>
      <c r="R36" s="145"/>
      <c r="S36" s="146"/>
      <c r="T36" s="97">
        <v>16</v>
      </c>
      <c r="U36" s="404"/>
      <c r="V36" s="404"/>
      <c r="W36" s="404"/>
      <c r="X36" s="374"/>
      <c r="Y36" s="88"/>
    </row>
    <row r="37" spans="1:25" ht="12.75" customHeight="1" thickBot="1">
      <c r="A37" s="407">
        <v>31</v>
      </c>
      <c r="B37" s="401" t="e">
        <f>VLOOKUP(A37,'пр.взв.'!B37:C100,2,FALSE)</f>
        <v>#N/A</v>
      </c>
      <c r="C37" s="401" t="e">
        <f>VLOOKUP(A37,'пр.взв.'!B7:G70,3,FALSE)</f>
        <v>#N/A</v>
      </c>
      <c r="D37" s="401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/>
      <c r="L37" s="101"/>
      <c r="M37" s="140"/>
      <c r="N37" s="94">
        <v>20</v>
      </c>
      <c r="O37" s="96"/>
      <c r="P37" s="126"/>
      <c r="Q37" s="126"/>
      <c r="R37" s="126"/>
      <c r="S37" s="126"/>
      <c r="T37" s="160"/>
      <c r="U37" s="401" t="e">
        <f>VLOOKUP(X37,'пр.взв.'!B7:G70,2,FALSE)</f>
        <v>#N/A</v>
      </c>
      <c r="V37" s="401" t="e">
        <f>VLOOKUP(X37,'пр.взв.'!B7:G70,3,FALSE)</f>
        <v>#N/A</v>
      </c>
      <c r="W37" s="401" t="e">
        <f>VLOOKUP(X37,'пр.взв.'!B7:G70,4,FALSE)</f>
        <v>#N/A</v>
      </c>
      <c r="X37" s="374">
        <v>32</v>
      </c>
      <c r="Y37" s="88"/>
    </row>
    <row r="38" spans="1:25" ht="12.75" customHeight="1" thickBot="1">
      <c r="A38" s="408"/>
      <c r="B38" s="406"/>
      <c r="C38" s="406"/>
      <c r="D38" s="406"/>
      <c r="E38" s="98"/>
      <c r="F38" s="98"/>
      <c r="G38" s="98"/>
      <c r="H38" s="100"/>
      <c r="I38" s="113"/>
      <c r="J38" s="113"/>
      <c r="K38" s="93"/>
      <c r="L38" s="94">
        <v>20</v>
      </c>
      <c r="M38" s="143"/>
      <c r="N38" s="133" t="s">
        <v>60</v>
      </c>
      <c r="O38" s="113"/>
      <c r="P38" s="126"/>
      <c r="Q38" s="103"/>
      <c r="R38" s="126"/>
      <c r="S38" s="126"/>
      <c r="T38" s="98"/>
      <c r="U38" s="406"/>
      <c r="V38" s="406"/>
      <c r="W38" s="406"/>
      <c r="X38" s="375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/>
      <c r="L39" s="133"/>
      <c r="M39" s="95">
        <v>20</v>
      </c>
      <c r="N39" s="143"/>
      <c r="O39" s="106"/>
      <c r="P39" s="126">
        <v>11</v>
      </c>
      <c r="Q39" s="98"/>
      <c r="R39" s="113"/>
      <c r="S39" s="126"/>
      <c r="T39" s="126"/>
      <c r="U39" s="157"/>
      <c r="V39" s="157"/>
      <c r="W39" s="157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8</v>
      </c>
      <c r="M40" s="135" t="s">
        <v>65</v>
      </c>
      <c r="N40" s="108"/>
      <c r="O40" s="135"/>
      <c r="P40" s="113"/>
      <c r="Q40" s="387" t="str">
        <f>VLOOKUP(P39,'пр.взв.'!B7:E70,2,FALSE)</f>
        <v>Гасанханов Магомед Зайнулавович</v>
      </c>
      <c r="R40" s="388"/>
      <c r="S40" s="388"/>
      <c r="T40" s="389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11</v>
      </c>
      <c r="O41" s="113"/>
      <c r="P41" s="113"/>
      <c r="Q41" s="390"/>
      <c r="R41" s="391"/>
      <c r="S41" s="391"/>
      <c r="T41" s="392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2014-02-06T13:32:15Z</cp:lastPrinted>
  <dcterms:created xsi:type="dcterms:W3CDTF">1996-10-08T23:32:33Z</dcterms:created>
  <dcterms:modified xsi:type="dcterms:W3CDTF">2014-12-22T12:41:42Z</dcterms:modified>
  <cp:category/>
  <cp:version/>
  <cp:contentType/>
  <cp:contentStatus/>
</cp:coreProperties>
</file>