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медал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<sst xmlns="http://schemas.openxmlformats.org/spreadsheetml/2006/main" count="246" uniqueCount="61">
  <si>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</si>
  <si>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</si>
  <si>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</si>
  <si>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</si>
  <si>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</si>
  <si>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</si>
  <si>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</si>
  <si>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</si>
  <si>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</si>
  <si>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</si>
  <si>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</si>
  <si>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</si>
  <si>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</si>
  <si>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</si>
  <si>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</si>
  <si>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</si>
  <si>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</si>
  <si>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</si>
  <si>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</si>
  <si>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</si>
  <si>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</si>
  <si>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</si>
  <si>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</si>
  <si>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</si>
  <si>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</si>
  <si>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</si>
  <si>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</si>
  <si>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</si>
  <si>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</si>
  <si>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</si>
  <si>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</si>
  <si>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</si>
  <si>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</si>
  <si>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</si>
  <si>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</si>
  <si>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</si>
  <si>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</si>
  <si>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</si>
  <si>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</si>
  <si>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</si>
  <si>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</si>
  <si>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</si>
  <si>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</si>
  <si>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</si>
  <si>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</si>
  <si>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</si>
  <si>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</si>
  <si>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</si>
  <si>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</si>
  <si>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</si>
  <si>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</si>
  <si>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</si>
  <si>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</si>
  <si>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</si>
  <si>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21-32</t>
  </si>
  <si>
    <t>гл.судья:</t>
  </si>
  <si>
    <t>гл.секретарь:</t>
  </si>
  <si>
    <t>судьи:</t>
  </si>
  <si>
    <t>врач:</t>
  </si>
  <si>
    <t>в.к.68 кг.</t>
  </si>
  <si>
    <t>б/м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</si>
</sst>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12" fillId="33" borderId="37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38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 wrapText="1"/>
    </xf>
    <xf numFmtId="0" fontId="7" fillId="0" borderId="47" xfId="42" applyFont="1" applyFill="1" applyBorder="1" applyAlignment="1" applyProtection="1">
      <alignment horizontal="center" vertical="center" wrapText="1"/>
      <protection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7" fillId="0" borderId="42" xfId="0" applyNumberFormat="1" applyFont="1" applyFill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11" fillId="0" borderId="42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vertical="center" wrapText="1"/>
    </xf>
    <xf numFmtId="0" fontId="7" fillId="0" borderId="42" xfId="0" applyFont="1" applyBorder="1" applyAlignment="1">
      <alignment/>
    </xf>
    <xf numFmtId="0" fontId="0" fillId="0" borderId="42" xfId="0" applyFont="1" applyBorder="1" applyAlignment="1">
      <alignment/>
    </xf>
    <xf numFmtId="0" fontId="26" fillId="0" borderId="4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47" xfId="0" applyFont="1" applyBorder="1" applyAlignment="1">
      <alignment horizontal="left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49" fontId="24" fillId="0" borderId="51" xfId="0" applyNumberFormat="1" applyFont="1" applyBorder="1" applyAlignment="1">
      <alignment horizontal="center" vertical="center" wrapText="1"/>
    </xf>
    <xf numFmtId="49" fontId="24" fillId="0" borderId="52" xfId="0" applyNumberFormat="1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9" xfId="0" applyNumberFormat="1" applyFont="1" applyBorder="1" applyAlignment="1">
      <alignment horizontal="center" vertical="center" wrapText="1"/>
    </xf>
    <xf numFmtId="49" fontId="21" fillId="0" borderId="52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49" fontId="23" fillId="0" borderId="54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49" fontId="23" fillId="0" borderId="54" xfId="0" applyNumberFormat="1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35" borderId="42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49" fontId="0" fillId="0" borderId="42" xfId="42" applyNumberFormat="1" applyFont="1" applyBorder="1" applyAlignment="1" applyProtection="1">
      <alignment horizontal="center" vertical="center" wrapText="1"/>
      <protection/>
    </xf>
    <xf numFmtId="0" fontId="7" fillId="0" borderId="64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67" xfId="42" applyFont="1" applyBorder="1" applyAlignment="1" applyProtection="1">
      <alignment horizontal="left" vertical="center" wrapText="1"/>
      <protection/>
    </xf>
    <xf numFmtId="0" fontId="7" fillId="0" borderId="68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7" fillId="0" borderId="49" xfId="42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9" fillId="35" borderId="56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46" xfId="0" applyFont="1" applyFill="1" applyBorder="1" applyAlignment="1">
      <alignment horizontal="center" vertical="center"/>
    </xf>
    <xf numFmtId="0" fontId="16" fillId="0" borderId="72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9" fillId="36" borderId="56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46" xfId="0" applyFont="1" applyFill="1" applyBorder="1" applyAlignment="1">
      <alignment horizontal="center" vertical="center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4" borderId="37" xfId="42" applyFont="1" applyFill="1" applyBorder="1" applyAlignment="1" applyProtection="1">
      <alignment horizontal="center" vertical="center"/>
      <protection/>
    </xf>
    <xf numFmtId="0" fontId="18" fillId="34" borderId="30" xfId="42" applyFont="1" applyFill="1" applyBorder="1" applyAlignment="1" applyProtection="1">
      <alignment horizontal="center" vertical="center"/>
      <protection/>
    </xf>
    <xf numFmtId="0" fontId="18" fillId="34" borderId="38" xfId="42" applyFont="1" applyFill="1" applyBorder="1" applyAlignment="1" applyProtection="1">
      <alignment horizontal="center" vertical="center"/>
      <protection/>
    </xf>
    <xf numFmtId="0" fontId="19" fillId="34" borderId="56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46" xfId="0" applyFont="1" applyFill="1" applyBorder="1" applyAlignment="1">
      <alignment horizontal="center" vertical="center"/>
    </xf>
    <xf numFmtId="0" fontId="7" fillId="0" borderId="49" xfId="42" applyNumberFormat="1" applyFont="1" applyBorder="1" applyAlignment="1" applyProtection="1">
      <alignment horizontal="left" vertical="center" wrapText="1"/>
      <protection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67" xfId="42" applyNumberFormat="1" applyFont="1" applyBorder="1" applyAlignment="1" applyProtection="1">
      <alignment horizontal="left" vertical="center" wrapText="1"/>
      <protection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48" xfId="42" applyNumberFormat="1" applyFont="1" applyBorder="1" applyAlignment="1" applyProtection="1">
      <alignment horizontal="center" vertical="center" wrapText="1"/>
      <protection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29" xfId="42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4" fillId="0" borderId="56" xfId="42" applyNumberFormat="1" applyFont="1" applyBorder="1" applyAlignment="1" applyProtection="1">
      <alignment horizontal="center" vertical="center"/>
      <protection/>
    </xf>
    <xf numFmtId="0" fontId="4" fillId="0" borderId="72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37" xfId="42" applyNumberFormat="1" applyFont="1" applyFill="1" applyBorder="1" applyAlignment="1" applyProtection="1">
      <alignment horizontal="center" vertical="center" wrapText="1"/>
      <protection/>
    </xf>
    <xf numFmtId="0" fontId="6" fillId="33" borderId="30" xfId="42" applyNumberFormat="1" applyFont="1" applyFill="1" applyBorder="1" applyAlignment="1" applyProtection="1">
      <alignment horizontal="center" vertical="center" wrapText="1"/>
      <protection/>
    </xf>
    <xf numFmtId="0" fontId="6" fillId="33" borderId="38" xfId="42" applyNumberFormat="1" applyFont="1" applyFill="1" applyBorder="1" applyAlignment="1" applyProtection="1">
      <alignment horizontal="center" vertical="center" wrapText="1"/>
      <protection/>
    </xf>
    <xf numFmtId="0" fontId="63" fillId="0" borderId="67" xfId="42" applyNumberFormat="1" applyFont="1" applyBorder="1" applyAlignment="1" applyProtection="1">
      <alignment horizontal="left" vertical="center" wrapText="1"/>
      <protection/>
    </xf>
    <xf numFmtId="0" fontId="63" fillId="0" borderId="43" xfId="0" applyNumberFormat="1" applyFont="1" applyBorder="1" applyAlignment="1">
      <alignment horizontal="left" vertical="center" wrapText="1"/>
    </xf>
    <xf numFmtId="0" fontId="63" fillId="0" borderId="68" xfId="0" applyNumberFormat="1" applyFont="1" applyBorder="1" applyAlignment="1">
      <alignment horizontal="left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14" fontId="7" fillId="0" borderId="31" xfId="0" applyNumberFormat="1" applyFont="1" applyBorder="1" applyAlignment="1">
      <alignment horizontal="center" vertical="center" wrapText="1"/>
    </xf>
    <xf numFmtId="14" fontId="7" fillId="0" borderId="91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14" fontId="7" fillId="0" borderId="62" xfId="0" applyNumberFormat="1" applyFont="1" applyBorder="1" applyAlignment="1">
      <alignment horizontal="center" vertical="center" wrapText="1"/>
    </xf>
    <xf numFmtId="14" fontId="7" fillId="0" borderId="59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14" fontId="7" fillId="0" borderId="0" xfId="0" applyNumberFormat="1" applyFont="1" applyAlignment="1">
      <alignment/>
    </xf>
    <xf numFmtId="14" fontId="6" fillId="0" borderId="0" xfId="0" applyNumberFormat="1" applyFont="1" applyBorder="1" applyAlignment="1">
      <alignment/>
    </xf>
    <xf numFmtId="14" fontId="6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86;&#1092;&#1080;&#1103;\Desktop\&#1057;&#1050;&#1060;&#1054;%202014\&#1057;&#1050;&#1060;&#1054;&#1102;&#1085;&#1080;&#1086;&#1088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СКФО по  самбо среди юниоров 1995-1996 г.р.</v>
          </cell>
        </row>
        <row r="3">
          <cell r="A3" t="str">
            <v>20-25 декабря 2014г.                             г.Нальчик</v>
          </cell>
        </row>
        <row r="6">
          <cell r="A6" t="str">
            <v>Гл. судья, судья ВК</v>
          </cell>
        </row>
        <row r="7">
          <cell r="G7" t="str">
            <v>И.Г. Циклаури</v>
          </cell>
        </row>
        <row r="8">
          <cell r="A8" t="str">
            <v>Гл. секретарь, судья ВК</v>
          </cell>
          <cell r="G8" t="str">
            <v>/г.Владикавказ/</v>
          </cell>
        </row>
        <row r="9">
          <cell r="G9" t="str">
            <v>С.Я. Ляликова</v>
          </cell>
        </row>
        <row r="10">
          <cell r="G10" t="str">
            <v>/г.Владикавказ/</v>
          </cell>
        </row>
      </sheetData>
      <sheetData sheetId="1">
        <row r="64">
          <cell r="E64" t="str">
            <v>Базаев Арсен Георгиевич</v>
          </cell>
          <cell r="F64" t="str">
            <v>13.07.1995 КМС</v>
          </cell>
          <cell r="G64" t="str">
            <v>РСО-А</v>
          </cell>
          <cell r="H64" t="str">
            <v>Динамо</v>
          </cell>
          <cell r="J64" t="str">
            <v>Хугаев Ю.</v>
          </cell>
        </row>
        <row r="66">
          <cell r="E66" t="str">
            <v>Салаватов Магомед Майрбекович</v>
          </cell>
          <cell r="F66" t="str">
            <v>18.06.1996 1 разряд</v>
          </cell>
          <cell r="G66" t="str">
            <v>ЧР</v>
          </cell>
          <cell r="H66" t="str">
            <v>Минспорт</v>
          </cell>
          <cell r="J66" t="str">
            <v>Мехтиев Р., Юсупов А.</v>
          </cell>
        </row>
        <row r="68">
          <cell r="E68" t="str">
            <v>Муртазалиев Заур Мурадович</v>
          </cell>
          <cell r="F68" t="str">
            <v>22.06.1996 1 разряд</v>
          </cell>
          <cell r="G68" t="str">
            <v>РД</v>
          </cell>
          <cell r="H68" t="str">
            <v>ПР</v>
          </cell>
          <cell r="J68" t="str">
            <v>Джанбеков Т. А.</v>
          </cell>
        </row>
        <row r="70">
          <cell r="E70" t="str">
            <v>Барханоев Азраил Баширович</v>
          </cell>
          <cell r="F70" t="str">
            <v>24.06.1997 КМС</v>
          </cell>
          <cell r="G70" t="str">
            <v>РИ</v>
          </cell>
          <cell r="J70" t="str">
            <v>Чахкиев И. М.</v>
          </cell>
        </row>
        <row r="72">
          <cell r="E72" t="str">
            <v>Уцаев Рахман Вахитович</v>
          </cell>
          <cell r="F72" t="str">
            <v>25.02.1995 1 разряд</v>
          </cell>
          <cell r="G72" t="str">
            <v>ЧР</v>
          </cell>
          <cell r="H72" t="str">
            <v>Минспорт</v>
          </cell>
          <cell r="J72" t="str">
            <v>Кагерманов Р., Юсупов Н.</v>
          </cell>
        </row>
        <row r="74">
          <cell r="E74" t="str">
            <v>Исраилов Джабраил  Бисланович</v>
          </cell>
          <cell r="F74" t="str">
            <v>11.12.1996 1 разряд</v>
          </cell>
          <cell r="G74" t="str">
            <v>ЧР</v>
          </cell>
          <cell r="H74" t="str">
            <v>Минспорт</v>
          </cell>
          <cell r="J74" t="str">
            <v>Чапаев В., Берсанукаев Р.</v>
          </cell>
        </row>
        <row r="76">
          <cell r="E76" t="str">
            <v>Киреев Николай Петрович</v>
          </cell>
          <cell r="F76" t="str">
            <v>13.09.1996 1 разряд</v>
          </cell>
          <cell r="G76" t="str">
            <v>СК</v>
          </cell>
          <cell r="H76" t="str">
            <v>Ставрополь МО</v>
          </cell>
          <cell r="J76" t="str">
            <v>Папшуов Р. М.</v>
          </cell>
        </row>
        <row r="78">
          <cell r="E78" t="str">
            <v>Джаубаев Ислам Магамович</v>
          </cell>
          <cell r="F78" t="str">
            <v>30.11.1996 КМС</v>
          </cell>
          <cell r="G78" t="str">
            <v>СК</v>
          </cell>
          <cell r="H78" t="str">
            <v>Ставрополь МО</v>
          </cell>
          <cell r="J78" t="str">
            <v>Койчуев Р. Х., Артемьев С. А.</v>
          </cell>
        </row>
        <row r="80">
          <cell r="E80" t="str">
            <v>Гамзатов Ахмед Гаджиевич</v>
          </cell>
          <cell r="F80" t="str">
            <v>28.06.1995 КМС</v>
          </cell>
          <cell r="G80" t="str">
            <v>СК</v>
          </cell>
          <cell r="H80" t="str">
            <v>Ставрополь ВС</v>
          </cell>
          <cell r="J80" t="str">
            <v>Папшуов Р. М., Захаркин А. В.</v>
          </cell>
        </row>
        <row r="82">
          <cell r="E82" t="str">
            <v>Гербеков Аскерби Иссаевич</v>
          </cell>
          <cell r="F82" t="str">
            <v>01.06.1996 КМС</v>
          </cell>
          <cell r="G82" t="str">
            <v>СК</v>
          </cell>
          <cell r="H82" t="str">
            <v>Ставрополь Д</v>
          </cell>
          <cell r="J82" t="str">
            <v>Койчуев Р. Х., Салпагаров М. С.</v>
          </cell>
        </row>
        <row r="84">
          <cell r="E84" t="str">
            <v>Мартиросов сурен Гарикович</v>
          </cell>
          <cell r="F84" t="str">
            <v>12.04.1995 КМС</v>
          </cell>
          <cell r="G84" t="str">
            <v>СК</v>
          </cell>
          <cell r="H84" t="str">
            <v>Ставрополь Д</v>
          </cell>
          <cell r="J84" t="str">
            <v>Григорян К. М., Захаркин А. В.</v>
          </cell>
        </row>
        <row r="86">
          <cell r="E86" t="str">
            <v>Блимготов Биаслан Хусейнович</v>
          </cell>
          <cell r="F86" t="str">
            <v>12.12.1995 КМС</v>
          </cell>
          <cell r="G86" t="str">
            <v>КЧР</v>
          </cell>
          <cell r="H86" t="str">
            <v>МО</v>
          </cell>
          <cell r="J86" t="str">
            <v>Айбазов А. А.</v>
          </cell>
        </row>
        <row r="88">
          <cell r="E88" t="str">
            <v>Озов магомед Юрьевич</v>
          </cell>
          <cell r="F88" t="str">
            <v>13.08.1995 КМС</v>
          </cell>
          <cell r="G88" t="str">
            <v>КЧР</v>
          </cell>
          <cell r="H88" t="str">
            <v>ВС</v>
          </cell>
          <cell r="J88" t="str">
            <v>Пчелкин В. И.</v>
          </cell>
        </row>
        <row r="90">
          <cell r="E90" t="str">
            <v>Байсагуров Акбар магометович</v>
          </cell>
          <cell r="F90" t="str">
            <v>26.09.1996 КМС</v>
          </cell>
          <cell r="G90" t="str">
            <v>РИ</v>
          </cell>
          <cell r="J90" t="str">
            <v>Аксагов Д. К.</v>
          </cell>
        </row>
        <row r="92">
          <cell r="E92" t="str">
            <v>Гергаулов Аслан Робертович</v>
          </cell>
          <cell r="F92" t="str">
            <v>08.07.1996 КМС</v>
          </cell>
          <cell r="G92" t="str">
            <v>РСО-А</v>
          </cell>
          <cell r="H92" t="str">
            <v>Динамо</v>
          </cell>
          <cell r="J92" t="str">
            <v>Циклаури И., Габараев И</v>
          </cell>
        </row>
        <row r="94">
          <cell r="E94" t="str">
            <v>Магомедов Ахмедхан Магомедович</v>
          </cell>
          <cell r="F94" t="str">
            <v>20.10.1995 КМС</v>
          </cell>
          <cell r="G94" t="str">
            <v>РД</v>
          </cell>
          <cell r="H94" t="str">
            <v>ПР</v>
          </cell>
          <cell r="J94" t="str">
            <v>Магомедов А. С.</v>
          </cell>
        </row>
        <row r="96">
          <cell r="E96" t="str">
            <v>Муртазалиев Замир Мурадович</v>
          </cell>
          <cell r="F96" t="str">
            <v>22.06.1996 КМС</v>
          </cell>
          <cell r="G96" t="str">
            <v>РД</v>
          </cell>
          <cell r="H96" t="str">
            <v>ПР</v>
          </cell>
          <cell r="J96" t="str">
            <v>Джанбеков Т. А.</v>
          </cell>
        </row>
        <row r="98">
          <cell r="E98" t="str">
            <v>Темирханов Темирлан Абдурахманович</v>
          </cell>
          <cell r="F98" t="str">
            <v>09.12.1996 1 разряд</v>
          </cell>
          <cell r="G98" t="str">
            <v>РД</v>
          </cell>
          <cell r="H98" t="str">
            <v>ПР</v>
          </cell>
          <cell r="J98" t="str">
            <v>Ибрагимов А. Д.</v>
          </cell>
        </row>
        <row r="100">
          <cell r="E100" t="str">
            <v>Эльжуркаев Алихан Махмудович</v>
          </cell>
          <cell r="F100">
            <v>34854</v>
          </cell>
          <cell r="G100" t="str">
            <v>ЧР</v>
          </cell>
          <cell r="H100" t="str">
            <v>Минспорт</v>
          </cell>
          <cell r="J100" t="str">
            <v>Боков</v>
          </cell>
        </row>
        <row r="102">
          <cell r="E102" t="str">
            <v>Тешашев Алим Мухадинович</v>
          </cell>
          <cell r="F102" t="str">
            <v>18.02.1996 КМС</v>
          </cell>
          <cell r="G102" t="str">
            <v>КБР</v>
          </cell>
          <cell r="H102" t="str">
            <v>Динамо</v>
          </cell>
          <cell r="J102" t="str">
            <v>Гаданов</v>
          </cell>
        </row>
        <row r="104">
          <cell r="E104" t="str">
            <v>Тутуев Алан Амагомедович</v>
          </cell>
          <cell r="F104" t="str">
            <v>05.09.1995 КМС</v>
          </cell>
          <cell r="G104" t="str">
            <v>РСО-А</v>
          </cell>
          <cell r="H104" t="str">
            <v>Динамо</v>
          </cell>
          <cell r="J104" t="str">
            <v>Циклаури И. Г,</v>
          </cell>
        </row>
        <row r="106">
          <cell r="E106" t="str">
            <v>Цуров Исмаил Умарович</v>
          </cell>
          <cell r="F106">
            <v>35723</v>
          </cell>
          <cell r="G106" t="str">
            <v>РИ</v>
          </cell>
          <cell r="H106" t="str">
            <v>Динамо</v>
          </cell>
          <cell r="J106" t="str">
            <v>Чахкиев И. М.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1">
        <row r="212">
          <cell r="E212" t="str">
            <v>Губжев Эльдар Фуадович</v>
          </cell>
          <cell r="F212" t="str">
            <v>24.09.96 1 разряд</v>
          </cell>
          <cell r="G212" t="str">
            <v>КБР</v>
          </cell>
          <cell r="H212" t="str">
            <v>Динамо</v>
          </cell>
          <cell r="J212" t="str">
            <v>Пченашев М. Ошхунов Б.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22">
      <selection activeCell="D16" sqref="D1:D16384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416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162" t="s">
        <v>25</v>
      </c>
      <c r="B1" s="162"/>
      <c r="C1" s="162"/>
      <c r="D1" s="162"/>
      <c r="E1" s="162"/>
      <c r="F1" s="162"/>
      <c r="G1" s="162"/>
      <c r="H1" s="162"/>
    </row>
    <row r="2" spans="2:8" ht="22.5" customHeight="1" thickBot="1">
      <c r="B2" s="205" t="s">
        <v>27</v>
      </c>
      <c r="C2" s="205"/>
      <c r="D2" s="159" t="str">
        <f>HYPERLINK('[1]реквизиты'!$A$2)</f>
        <v>Первенство СКФО по  самбо среди юниоров 1995-1996 г.р.</v>
      </c>
      <c r="E2" s="160"/>
      <c r="F2" s="160"/>
      <c r="G2" s="160"/>
      <c r="H2" s="161"/>
    </row>
    <row r="3" spans="2:7" ht="15" customHeight="1" thickBot="1">
      <c r="B3" s="70"/>
      <c r="C3" s="202" t="str">
        <f>HYPERLINK('[1]реквизиты'!$A$3)</f>
        <v>20-25 декабря 2014г.                             г.Нальчик</v>
      </c>
      <c r="D3" s="202"/>
      <c r="F3" s="203" t="str">
        <f>HYPERLINK('пр.взв.'!D4)</f>
        <v>в.к.68 кг.</v>
      </c>
      <c r="G3" s="204"/>
    </row>
    <row r="4" spans="1:8" ht="12.75" customHeight="1">
      <c r="A4" s="180" t="s">
        <v>50</v>
      </c>
      <c r="B4" s="182" t="s">
        <v>5</v>
      </c>
      <c r="C4" s="184" t="s">
        <v>6</v>
      </c>
      <c r="D4" s="406" t="s">
        <v>7</v>
      </c>
      <c r="E4" s="198" t="s">
        <v>8</v>
      </c>
      <c r="F4" s="186"/>
      <c r="G4" s="191" t="s">
        <v>10</v>
      </c>
      <c r="H4" s="163" t="s">
        <v>9</v>
      </c>
    </row>
    <row r="5" spans="1:8" ht="9.75" customHeight="1" thickBot="1">
      <c r="A5" s="181"/>
      <c r="B5" s="183"/>
      <c r="C5" s="185"/>
      <c r="D5" s="407"/>
      <c r="E5" s="199"/>
      <c r="F5" s="187"/>
      <c r="G5" s="192"/>
      <c r="H5" s="164"/>
    </row>
    <row r="6" spans="1:8" ht="11.25" customHeight="1">
      <c r="A6" s="188">
        <v>1</v>
      </c>
      <c r="B6" s="190">
        <v>10</v>
      </c>
      <c r="C6" s="201" t="str">
        <f>VLOOKUP(B6,'пр.взв.'!B4:H133,2,FALSE)</f>
        <v>Байсагуров Акбар магометович</v>
      </c>
      <c r="D6" s="408" t="str">
        <f>VLOOKUP(B6,'пр.взв.'!B7:H70,3,FALSE)</f>
        <v>26.09.1996 КМС</v>
      </c>
      <c r="E6" s="193" t="str">
        <f>VLOOKUP(B6,'пр.взв.'!B7:H70,4,FALSE)</f>
        <v>РИ</v>
      </c>
      <c r="F6" s="197">
        <f>VLOOKUP(B6,'пр.взв.'!B7:H70,5,FALSE)</f>
        <v>0</v>
      </c>
      <c r="G6" s="195">
        <f>VLOOKUP(B6,'пр.взв.'!B7:H70,6,FALSE)</f>
        <v>0</v>
      </c>
      <c r="H6" s="165" t="str">
        <f>VLOOKUP(B6,'пр.взв.'!B7:H70,7,FALSE)</f>
        <v>Аксагов Д. К.</v>
      </c>
    </row>
    <row r="7" spans="1:8" ht="11.25" customHeight="1">
      <c r="A7" s="189"/>
      <c r="B7" s="176"/>
      <c r="C7" s="170"/>
      <c r="D7" s="409"/>
      <c r="E7" s="194"/>
      <c r="F7" s="168"/>
      <c r="G7" s="196"/>
      <c r="H7" s="166"/>
    </row>
    <row r="8" spans="1:8" ht="11.25" customHeight="1">
      <c r="A8" s="189">
        <v>2</v>
      </c>
      <c r="B8" s="176">
        <v>19</v>
      </c>
      <c r="C8" s="200" t="str">
        <f>VLOOKUP(B8,'пр.взв.'!B1:H135,2,FALSE)</f>
        <v>Гамзатов Ахмед Гаджиевич</v>
      </c>
      <c r="D8" s="410" t="str">
        <f>VLOOKUP(B8,'пр.взв.'!B9:H72,3,FALSE)</f>
        <v>28.06.1995 КМС</v>
      </c>
      <c r="E8" s="167" t="str">
        <f>VLOOKUP(B8,'пр.взв.'!B9:H72,4,FALSE)</f>
        <v>СК</v>
      </c>
      <c r="F8" s="168" t="str">
        <f>VLOOKUP(B8,'пр.взв.'!B9:H72,5,FALSE)</f>
        <v>Ставрополь ВС</v>
      </c>
      <c r="G8" s="169">
        <f>VLOOKUP(B8,'пр.взв.'!B9:H72,6,FALSE)</f>
        <v>0</v>
      </c>
      <c r="H8" s="157" t="str">
        <f>VLOOKUP(B8,'пр.взв.'!B9:H72,7,FALSE)</f>
        <v>Папшуов Р. М., Захаркин А. В.</v>
      </c>
    </row>
    <row r="9" spans="1:8" ht="11.25" customHeight="1">
      <c r="A9" s="189"/>
      <c r="B9" s="176"/>
      <c r="C9" s="171"/>
      <c r="D9" s="410"/>
      <c r="E9" s="167"/>
      <c r="F9" s="168"/>
      <c r="G9" s="169"/>
      <c r="H9" s="157"/>
    </row>
    <row r="10" spans="1:8" ht="11.25" customHeight="1">
      <c r="A10" s="189">
        <v>3</v>
      </c>
      <c r="B10" s="176">
        <f>'пр.хода'!O6</f>
        <v>17</v>
      </c>
      <c r="C10" s="200" t="str">
        <f>VLOOKUP(B10,'пр.взв.'!B1:H137,2,FALSE)</f>
        <v>Гербеков Аскерби Иссаевич</v>
      </c>
      <c r="D10" s="410" t="str">
        <f>VLOOKUP(B10,'пр.взв.'!B1:H74,3,FALSE)</f>
        <v>01.06.1996 КМС</v>
      </c>
      <c r="E10" s="167" t="str">
        <f>VLOOKUP(B10,'пр.взв.'!B1:H74,4,FALSE)</f>
        <v>СК</v>
      </c>
      <c r="F10" s="168" t="str">
        <f>VLOOKUP(B10,'пр.взв.'!B1:H74,5,FALSE)</f>
        <v>Ставрополь Д</v>
      </c>
      <c r="G10" s="169">
        <f>VLOOKUP(B10,'пр.взв.'!B1:H74,6,FALSE)</f>
        <v>0</v>
      </c>
      <c r="H10" s="157" t="str">
        <f>VLOOKUP(B10,'пр.взв.'!B1:H74,7,FALSE)</f>
        <v>Койчуев Р. Х., Салпагаров М. С.</v>
      </c>
    </row>
    <row r="11" spans="1:8" ht="11.25" customHeight="1">
      <c r="A11" s="189"/>
      <c r="B11" s="176"/>
      <c r="C11" s="171"/>
      <c r="D11" s="410"/>
      <c r="E11" s="167"/>
      <c r="F11" s="168"/>
      <c r="G11" s="169"/>
      <c r="H11" s="157"/>
    </row>
    <row r="12" spans="1:8" ht="11.25" customHeight="1">
      <c r="A12" s="189">
        <v>3</v>
      </c>
      <c r="B12" s="176">
        <f>'пр.хода'!P39</f>
        <v>1</v>
      </c>
      <c r="C12" s="170" t="str">
        <f>VLOOKUP(B12,'пр.взв.'!B1:H139,2,FALSE)</f>
        <v>Блимготов Биаслан Хусейнович</v>
      </c>
      <c r="D12" s="410" t="str">
        <f>VLOOKUP(B12,'пр.взв.'!B1:H76,3,FALSE)</f>
        <v>12.12.1995 КМС</v>
      </c>
      <c r="E12" s="167" t="str">
        <f>VLOOKUP(B12,'пр.взв.'!B1:H76,4,FALSE)</f>
        <v>КЧР</v>
      </c>
      <c r="F12" s="168" t="str">
        <f>VLOOKUP(B12,'пр.взв.'!B1:H76,5,FALSE)</f>
        <v>МО</v>
      </c>
      <c r="G12" s="169">
        <f>VLOOKUP(B12,'пр.взв.'!B1:H76,6,FALSE)</f>
        <v>0</v>
      </c>
      <c r="H12" s="157" t="str">
        <f>VLOOKUP(B12,'пр.взв.'!B1:H76,7,FALSE)</f>
        <v>Айбазов А. А.</v>
      </c>
    </row>
    <row r="13" spans="1:8" ht="11.25" customHeight="1">
      <c r="A13" s="189"/>
      <c r="B13" s="176"/>
      <c r="C13" s="171"/>
      <c r="D13" s="410"/>
      <c r="E13" s="167"/>
      <c r="F13" s="168"/>
      <c r="G13" s="169"/>
      <c r="H13" s="157"/>
    </row>
    <row r="14" spans="1:8" ht="11.25" customHeight="1">
      <c r="A14" s="189">
        <v>5</v>
      </c>
      <c r="B14" s="176">
        <v>4</v>
      </c>
      <c r="C14" s="170" t="str">
        <f>VLOOKUP(B14,'пр.взв.'!B1:H141,2,FALSE)</f>
        <v>Озов магомед Юрьевич</v>
      </c>
      <c r="D14" s="410" t="str">
        <f>VLOOKUP(B14,'пр.взв.'!B1:H78,3,FALSE)</f>
        <v>13.08.1995 КМС</v>
      </c>
      <c r="E14" s="167" t="str">
        <f>VLOOKUP(B14,'пр.взв.'!B1:H78,4,FALSE)</f>
        <v>КЧР</v>
      </c>
      <c r="F14" s="168" t="str">
        <f>VLOOKUP(B14,'пр.взв.'!B1:H78,5,FALSE)</f>
        <v>ВС</v>
      </c>
      <c r="G14" s="169">
        <f>VLOOKUP(B14,'пр.взв.'!B1:H78,6,FALSE)</f>
        <v>0</v>
      </c>
      <c r="H14" s="157" t="str">
        <f>VLOOKUP(B14,'пр.взв.'!B1:H78,7,FALSE)</f>
        <v>Пчелкин В. И.</v>
      </c>
    </row>
    <row r="15" spans="1:8" ht="11.25" customHeight="1">
      <c r="A15" s="189"/>
      <c r="B15" s="176"/>
      <c r="C15" s="171"/>
      <c r="D15" s="410"/>
      <c r="E15" s="167"/>
      <c r="F15" s="168"/>
      <c r="G15" s="169"/>
      <c r="H15" s="157"/>
    </row>
    <row r="16" spans="1:8" ht="11.25" customHeight="1">
      <c r="A16" s="189">
        <v>5</v>
      </c>
      <c r="B16" s="176">
        <v>20</v>
      </c>
      <c r="C16" s="170" t="str">
        <f>VLOOKUP(B16,'пр.взв.'!B1:H143,2,FALSE)</f>
        <v>Салаватов Магомед Майрбекович</v>
      </c>
      <c r="D16" s="410" t="str">
        <f>VLOOKUP(B16,'пр.взв.'!B1:H80,3,FALSE)</f>
        <v>18.06.1996 1 разряд</v>
      </c>
      <c r="E16" s="167" t="str">
        <f>VLOOKUP(B16,'пр.взв.'!B1:H80,4,FALSE)</f>
        <v>ЧР</v>
      </c>
      <c r="F16" s="168" t="str">
        <f>VLOOKUP(B16,'пр.взв.'!B1:H80,5,FALSE)</f>
        <v>Минспорт</v>
      </c>
      <c r="G16" s="169">
        <f>VLOOKUP(B16,'пр.взв.'!B1:H80,6,FALSE)</f>
        <v>0</v>
      </c>
      <c r="H16" s="157" t="str">
        <f>VLOOKUP(B16,'пр.взв.'!B1:H80,7,FALSE)</f>
        <v>Мехтиев Р., Юсупов А.</v>
      </c>
    </row>
    <row r="17" spans="1:8" ht="11.25" customHeight="1">
      <c r="A17" s="189"/>
      <c r="B17" s="176"/>
      <c r="C17" s="171"/>
      <c r="D17" s="410"/>
      <c r="E17" s="167"/>
      <c r="F17" s="168"/>
      <c r="G17" s="169"/>
      <c r="H17" s="157"/>
    </row>
    <row r="18" spans="1:8" ht="11.25" customHeight="1">
      <c r="A18" s="172" t="s">
        <v>51</v>
      </c>
      <c r="B18" s="176">
        <v>7</v>
      </c>
      <c r="C18" s="170" t="str">
        <f>VLOOKUP(B18,'пр.взв.'!B1:H145,2,FALSE)</f>
        <v>Муртазалиев Замир Мурадович</v>
      </c>
      <c r="D18" s="410" t="str">
        <f>VLOOKUP(B18,'пр.взв.'!B1:H82,3,FALSE)</f>
        <v>22.06.1996 КМС</v>
      </c>
      <c r="E18" s="167" t="str">
        <f>VLOOKUP(B18,'пр.взв.'!B1:H82,4,FALSE)</f>
        <v>РД</v>
      </c>
      <c r="F18" s="168" t="str">
        <f>VLOOKUP(B18,'пр.взв.'!B1:H82,5,FALSE)</f>
        <v>ПР</v>
      </c>
      <c r="G18" s="169">
        <f>VLOOKUP(B18,'пр.взв.'!B1:H82,6,FALSE)</f>
        <v>0</v>
      </c>
      <c r="H18" s="157" t="str">
        <f>VLOOKUP(B18,'пр.взв.'!B1:H82,7,FALSE)</f>
        <v>Джанбеков Т. А.</v>
      </c>
    </row>
    <row r="19" spans="1:8" ht="11.25" customHeight="1">
      <c r="A19" s="172"/>
      <c r="B19" s="176"/>
      <c r="C19" s="171"/>
      <c r="D19" s="410"/>
      <c r="E19" s="167"/>
      <c r="F19" s="168"/>
      <c r="G19" s="169"/>
      <c r="H19" s="157"/>
    </row>
    <row r="20" spans="1:8" ht="11.25" customHeight="1">
      <c r="A20" s="172" t="s">
        <v>51</v>
      </c>
      <c r="B20" s="176">
        <v>2</v>
      </c>
      <c r="C20" s="170" t="str">
        <f>VLOOKUP(B20,'пр.взв.'!B1:H147,2,FALSE)</f>
        <v>Губжев Эльдар Фуадович</v>
      </c>
      <c r="D20" s="410" t="str">
        <f>VLOOKUP(B20,'пр.взв.'!B2:H84,3,FALSE)</f>
        <v>24.09.96 1 разряд</v>
      </c>
      <c r="E20" s="167" t="str">
        <f>VLOOKUP(B20,'пр.взв.'!B2:H84,4,FALSE)</f>
        <v>КБР</v>
      </c>
      <c r="F20" s="168" t="str">
        <f>VLOOKUP(B20,'пр.взв.'!B2:H84,5,FALSE)</f>
        <v>Динамо</v>
      </c>
      <c r="G20" s="169">
        <f>VLOOKUP(B20,'пр.взв.'!B2:H84,6,FALSE)</f>
        <v>0</v>
      </c>
      <c r="H20" s="157" t="str">
        <f>VLOOKUP(B20,'пр.взв.'!B2:H84,7,FALSE)</f>
        <v>Пченашев М. Ошхунов Б.</v>
      </c>
    </row>
    <row r="21" spans="1:8" ht="11.25" customHeight="1">
      <c r="A21" s="172"/>
      <c r="B21" s="176"/>
      <c r="C21" s="171"/>
      <c r="D21" s="410"/>
      <c r="E21" s="167"/>
      <c r="F21" s="168"/>
      <c r="G21" s="169"/>
      <c r="H21" s="157"/>
    </row>
    <row r="22" spans="1:8" ht="11.25" customHeight="1">
      <c r="A22" s="172" t="s">
        <v>60</v>
      </c>
      <c r="B22" s="176">
        <v>3</v>
      </c>
      <c r="C22" s="170" t="str">
        <f>VLOOKUP(B22,'пр.взв.'!B2:H149,2,FALSE)</f>
        <v>Тешашев Алим Мухадинович</v>
      </c>
      <c r="D22" s="410" t="str">
        <f>VLOOKUP(B22,'пр.взв.'!B2:H86,3,FALSE)</f>
        <v>18.02.1996 КМС</v>
      </c>
      <c r="E22" s="167" t="str">
        <f>VLOOKUP(B22,'пр.взв.'!B2:H86,4,FALSE)</f>
        <v>КБР</v>
      </c>
      <c r="F22" s="168" t="str">
        <f>VLOOKUP(B22,'пр.взв.'!B2:H86,5,FALSE)</f>
        <v>Динамо</v>
      </c>
      <c r="G22" s="169">
        <f>VLOOKUP(B22,'пр.взв.'!B2:H86,6,FALSE)</f>
        <v>0</v>
      </c>
      <c r="H22" s="157" t="str">
        <f>VLOOKUP(B22,'пр.взв.'!B2:H86,7,FALSE)</f>
        <v>Гаданов</v>
      </c>
    </row>
    <row r="23" spans="1:8" ht="11.25" customHeight="1">
      <c r="A23" s="172"/>
      <c r="B23" s="176"/>
      <c r="C23" s="171"/>
      <c r="D23" s="410"/>
      <c r="E23" s="167"/>
      <c r="F23" s="168"/>
      <c r="G23" s="169"/>
      <c r="H23" s="157"/>
    </row>
    <row r="24" spans="1:8" ht="11.25" customHeight="1">
      <c r="A24" s="172" t="s">
        <v>60</v>
      </c>
      <c r="B24" s="176">
        <v>5</v>
      </c>
      <c r="C24" s="170" t="str">
        <f>VLOOKUP(B24,'пр.взв.'!B2:H151,2,FALSE)</f>
        <v>Муртазалиев Заур Мурадович</v>
      </c>
      <c r="D24" s="410" t="str">
        <f>VLOOKUP(B24,'пр.взв.'!B2:H88,3,FALSE)</f>
        <v>22.06.1996 1 разряд</v>
      </c>
      <c r="E24" s="167" t="str">
        <f>VLOOKUP(B24,'пр.взв.'!B2:H88,4,FALSE)</f>
        <v>РД</v>
      </c>
      <c r="F24" s="168" t="str">
        <f>VLOOKUP(B24,'пр.взв.'!B2:H88,5,FALSE)</f>
        <v>ПР</v>
      </c>
      <c r="G24" s="169">
        <f>VLOOKUP(B24,'пр.взв.'!B2:H88,6,FALSE)</f>
        <v>0</v>
      </c>
      <c r="H24" s="157" t="str">
        <f>VLOOKUP(B24,'пр.взв.'!B2:H88,7,FALSE)</f>
        <v>Джанбеков Т. А.</v>
      </c>
    </row>
    <row r="25" spans="1:8" ht="11.25" customHeight="1">
      <c r="A25" s="172"/>
      <c r="B25" s="176"/>
      <c r="C25" s="171"/>
      <c r="D25" s="410"/>
      <c r="E25" s="167"/>
      <c r="F25" s="168"/>
      <c r="G25" s="169"/>
      <c r="H25" s="157"/>
    </row>
    <row r="26" spans="1:8" ht="11.25" customHeight="1">
      <c r="A26" s="172" t="s">
        <v>60</v>
      </c>
      <c r="B26" s="176">
        <v>6</v>
      </c>
      <c r="C26" s="170" t="str">
        <f>VLOOKUP(B26,'пр.взв.'!B2:H153,2,FALSE)</f>
        <v>Магомедов Ахмедхан Магомедович</v>
      </c>
      <c r="D26" s="410" t="str">
        <f>VLOOKUP(B26,'пр.взв.'!B2:H90,3,FALSE)</f>
        <v>20.10.1995 КМС</v>
      </c>
      <c r="E26" s="167" t="str">
        <f>VLOOKUP(B26,'пр.взв.'!B2:H90,4,FALSE)</f>
        <v>РД</v>
      </c>
      <c r="F26" s="168" t="str">
        <f>VLOOKUP(B26,'пр.взв.'!B2:H90,5,FALSE)</f>
        <v>ПР</v>
      </c>
      <c r="G26" s="169">
        <f>VLOOKUP(B26,'пр.взв.'!B2:H90,6,FALSE)</f>
        <v>0</v>
      </c>
      <c r="H26" s="157" t="str">
        <f>VLOOKUP(B26,'пр.взв.'!B2:H90,7,FALSE)</f>
        <v>Магомедов А. С.</v>
      </c>
    </row>
    <row r="27" spans="1:8" ht="11.25" customHeight="1">
      <c r="A27" s="172"/>
      <c r="B27" s="176"/>
      <c r="C27" s="171"/>
      <c r="D27" s="410"/>
      <c r="E27" s="167"/>
      <c r="F27" s="168"/>
      <c r="G27" s="169"/>
      <c r="H27" s="157"/>
    </row>
    <row r="28" spans="1:8" ht="11.25" customHeight="1">
      <c r="A28" s="172" t="s">
        <v>60</v>
      </c>
      <c r="B28" s="176">
        <v>7</v>
      </c>
      <c r="C28" s="170" t="str">
        <f>VLOOKUP(B28,'пр.взв.'!B2:H155,2,FALSE)</f>
        <v>Муртазалиев Замир Мурадович</v>
      </c>
      <c r="D28" s="410" t="str">
        <f>VLOOKUP(B28,'пр.взв.'!B2:H92,3,FALSE)</f>
        <v>22.06.1996 КМС</v>
      </c>
      <c r="E28" s="167" t="str">
        <f>VLOOKUP(B28,'пр.взв.'!B2:H92,4,FALSE)</f>
        <v>РД</v>
      </c>
      <c r="F28" s="168" t="str">
        <f>VLOOKUP(B28,'пр.взв.'!B2:H92,5,FALSE)</f>
        <v>ПР</v>
      </c>
      <c r="G28" s="169">
        <f>VLOOKUP(B28,'пр.взв.'!B2:H92,6,FALSE)</f>
        <v>0</v>
      </c>
      <c r="H28" s="157" t="str">
        <f>VLOOKUP(B28,'пр.взв.'!B2:H92,7,FALSE)</f>
        <v>Джанбеков Т. А.</v>
      </c>
    </row>
    <row r="29" spans="1:8" ht="11.25" customHeight="1">
      <c r="A29" s="172"/>
      <c r="B29" s="176"/>
      <c r="C29" s="171"/>
      <c r="D29" s="410"/>
      <c r="E29" s="167"/>
      <c r="F29" s="168"/>
      <c r="G29" s="169"/>
      <c r="H29" s="157"/>
    </row>
    <row r="30" spans="1:8" ht="11.25" customHeight="1">
      <c r="A30" s="172" t="s">
        <v>60</v>
      </c>
      <c r="B30" s="176">
        <v>8</v>
      </c>
      <c r="C30" s="170" t="str">
        <f>VLOOKUP(B30,'пр.взв.'!B2:H157,2,FALSE)</f>
        <v>Темирханов Темирлан Абдурахманович</v>
      </c>
      <c r="D30" s="410" t="str">
        <f>VLOOKUP(B30,'пр.взв.'!B3:H94,3,FALSE)</f>
        <v>09.12.1996 1 разряд</v>
      </c>
      <c r="E30" s="167" t="str">
        <f>VLOOKUP(B30,'пр.взв.'!B3:H94,4,FALSE)</f>
        <v>РД</v>
      </c>
      <c r="F30" s="168" t="str">
        <f>VLOOKUP(B30,'пр.взв.'!B3:H94,5,FALSE)</f>
        <v>ПР</v>
      </c>
      <c r="G30" s="169">
        <f>VLOOKUP(B30,'пр.взв.'!B3:H94,6,FALSE)</f>
        <v>0</v>
      </c>
      <c r="H30" s="157" t="str">
        <f>VLOOKUP(B30,'пр.взв.'!B3:H94,7,FALSE)</f>
        <v>Ибрагимов А. Д.</v>
      </c>
    </row>
    <row r="31" spans="1:8" ht="11.25" customHeight="1">
      <c r="A31" s="172"/>
      <c r="B31" s="176"/>
      <c r="C31" s="171"/>
      <c r="D31" s="410"/>
      <c r="E31" s="167"/>
      <c r="F31" s="168"/>
      <c r="G31" s="169"/>
      <c r="H31" s="157"/>
    </row>
    <row r="32" spans="1:8" ht="11.25" customHeight="1">
      <c r="A32" s="172" t="s">
        <v>60</v>
      </c>
      <c r="B32" s="176">
        <v>9</v>
      </c>
      <c r="C32" s="170" t="str">
        <f>VLOOKUP(B32,'пр.взв.'!B3:H159,2,FALSE)</f>
        <v>Барханоев Азраил Баширович</v>
      </c>
      <c r="D32" s="410" t="str">
        <f>VLOOKUP(B32,'пр.взв.'!B3:H96,3,FALSE)</f>
        <v>24.06.1997 КМС</v>
      </c>
      <c r="E32" s="167" t="str">
        <f>VLOOKUP(B32,'пр.взв.'!B3:H96,4,FALSE)</f>
        <v>РИ</v>
      </c>
      <c r="F32" s="168">
        <f>VLOOKUP(B32,'пр.взв.'!B3:H96,5,FALSE)</f>
        <v>0</v>
      </c>
      <c r="G32" s="169">
        <f>VLOOKUP(B32,'пр.взв.'!B3:H96,6,FALSE)</f>
        <v>0</v>
      </c>
      <c r="H32" s="157" t="str">
        <f>VLOOKUP(B32,'пр.взв.'!B3:H96,7,FALSE)</f>
        <v>Чахкиев И. М.</v>
      </c>
    </row>
    <row r="33" spans="1:8" ht="11.25" customHeight="1">
      <c r="A33" s="172"/>
      <c r="B33" s="176"/>
      <c r="C33" s="171"/>
      <c r="D33" s="410"/>
      <c r="E33" s="167"/>
      <c r="F33" s="168"/>
      <c r="G33" s="169"/>
      <c r="H33" s="157"/>
    </row>
    <row r="34" spans="1:8" ht="11.25" customHeight="1">
      <c r="A34" s="172" t="s">
        <v>60</v>
      </c>
      <c r="B34" s="176">
        <v>11</v>
      </c>
      <c r="C34" s="170" t="str">
        <f>VLOOKUP(B34,'пр.взв.'!B3:H161,2,FALSE)</f>
        <v>Цуров Исмаил Умарович</v>
      </c>
      <c r="D34" s="410">
        <f>VLOOKUP(B34,'пр.взв.'!B3:H98,3,FALSE)</f>
        <v>35723</v>
      </c>
      <c r="E34" s="167" t="str">
        <f>VLOOKUP(B34,'пр.взв.'!B3:H98,4,FALSE)</f>
        <v>РИ</v>
      </c>
      <c r="F34" s="168" t="str">
        <f>VLOOKUP(B34,'пр.взв.'!B3:H98,5,FALSE)</f>
        <v>Динамо</v>
      </c>
      <c r="G34" s="169">
        <f>VLOOKUP(B34,'пр.взв.'!B3:H98,6,FALSE)</f>
        <v>0</v>
      </c>
      <c r="H34" s="157" t="str">
        <f>VLOOKUP(B34,'пр.взв.'!B3:H98,7,FALSE)</f>
        <v>Чахкиев И. М.</v>
      </c>
    </row>
    <row r="35" spans="1:8" ht="11.25" customHeight="1">
      <c r="A35" s="172"/>
      <c r="B35" s="176"/>
      <c r="C35" s="171"/>
      <c r="D35" s="410"/>
      <c r="E35" s="167"/>
      <c r="F35" s="168"/>
      <c r="G35" s="169"/>
      <c r="H35" s="157"/>
    </row>
    <row r="36" spans="1:8" ht="11.25" customHeight="1">
      <c r="A36" s="172" t="s">
        <v>60</v>
      </c>
      <c r="B36" s="176">
        <v>12</v>
      </c>
      <c r="C36" s="170" t="str">
        <f>VLOOKUP(B36,'пр.взв.'!B3:H163,2,FALSE)</f>
        <v>Базаев Арсен Георгиевич</v>
      </c>
      <c r="D36" s="410" t="str">
        <f>VLOOKUP(B36,'пр.взв.'!B3:H100,3,FALSE)</f>
        <v>13.07.1995 КМС</v>
      </c>
      <c r="E36" s="167" t="str">
        <f>VLOOKUP(B36,'пр.взв.'!B5:H100,4,FALSE)</f>
        <v>РСО-А</v>
      </c>
      <c r="F36" s="168" t="str">
        <f>VLOOKUP(B36,'пр.взв.'!B3:H100,5,FALSE)</f>
        <v>Динамо</v>
      </c>
      <c r="G36" s="169">
        <f>VLOOKUP(B36,'пр.взв.'!B3:H100,6,FALSE)</f>
        <v>0</v>
      </c>
      <c r="H36" s="157" t="str">
        <f>VLOOKUP(B36,'пр.взв.'!B3:H100,7,FALSE)</f>
        <v>Хугаев Ю.</v>
      </c>
    </row>
    <row r="37" spans="1:8" ht="11.25" customHeight="1">
      <c r="A37" s="172"/>
      <c r="B37" s="176"/>
      <c r="C37" s="171"/>
      <c r="D37" s="410"/>
      <c r="E37" s="167"/>
      <c r="F37" s="168"/>
      <c r="G37" s="169"/>
      <c r="H37" s="157"/>
    </row>
    <row r="38" spans="1:8" ht="11.25" customHeight="1">
      <c r="A38" s="172" t="s">
        <v>60</v>
      </c>
      <c r="B38" s="176">
        <v>13</v>
      </c>
      <c r="C38" s="170" t="str">
        <f>VLOOKUP(B38,'пр.взв.'!B3:H165,2,FALSE)</f>
        <v>Гергаулов Аслан Робертович</v>
      </c>
      <c r="D38" s="410" t="str">
        <f>VLOOKUP(B38,'пр.взв.'!B3:H102,3,FALSE)</f>
        <v>08.07.1996 КМС</v>
      </c>
      <c r="E38" s="167" t="str">
        <f>VLOOKUP(B38,'пр.взв.'!B3:H102,4,FALSE)</f>
        <v>РСО-А</v>
      </c>
      <c r="F38" s="168" t="str">
        <f>VLOOKUP(B38,'пр.взв.'!B3:H102,5,FALSE)</f>
        <v>Динамо</v>
      </c>
      <c r="G38" s="169">
        <f>VLOOKUP(B38,'пр.взв.'!B3:H102,6,FALSE)</f>
        <v>0</v>
      </c>
      <c r="H38" s="157" t="str">
        <f>VLOOKUP(B38,'пр.взв.'!B3:H102,7,FALSE)</f>
        <v>Циклаури И., Габараев И</v>
      </c>
    </row>
    <row r="39" spans="1:8" ht="11.25" customHeight="1">
      <c r="A39" s="172"/>
      <c r="B39" s="176"/>
      <c r="C39" s="171"/>
      <c r="D39" s="410"/>
      <c r="E39" s="167"/>
      <c r="F39" s="168"/>
      <c r="G39" s="169"/>
      <c r="H39" s="157"/>
    </row>
    <row r="40" spans="1:8" ht="11.25" customHeight="1">
      <c r="A40" s="172" t="s">
        <v>60</v>
      </c>
      <c r="B40" s="176">
        <v>14</v>
      </c>
      <c r="C40" s="170" t="str">
        <f>VLOOKUP(B40,'пр.взв.'!B3:H167,2,FALSE)</f>
        <v>Тутуев Алан Амагомедович</v>
      </c>
      <c r="D40" s="410" t="str">
        <f>VLOOKUP(B40,'пр.взв.'!B4:H104,3,FALSE)</f>
        <v>05.09.1995 КМС</v>
      </c>
      <c r="E40" s="167" t="str">
        <f>VLOOKUP(B40,'пр.взв.'!B4:H104,4,FALSE)</f>
        <v>РСО-А</v>
      </c>
      <c r="F40" s="168" t="str">
        <f>VLOOKUP(B40,'пр.взв.'!B4:H104,5,FALSE)</f>
        <v>Динамо</v>
      </c>
      <c r="G40" s="169">
        <f>VLOOKUP(B40,'пр.взв.'!B4:H104,6,FALSE)</f>
        <v>0</v>
      </c>
      <c r="H40" s="157" t="str">
        <f>VLOOKUP(B40,'пр.взв.'!B4:H104,7,FALSE)</f>
        <v>Циклаури И. Г,</v>
      </c>
    </row>
    <row r="41" spans="1:8" ht="11.25" customHeight="1">
      <c r="A41" s="172"/>
      <c r="B41" s="176"/>
      <c r="C41" s="171"/>
      <c r="D41" s="410"/>
      <c r="E41" s="167"/>
      <c r="F41" s="168"/>
      <c r="G41" s="169"/>
      <c r="H41" s="157"/>
    </row>
    <row r="42" spans="1:8" ht="11.25" customHeight="1">
      <c r="A42" s="172" t="s">
        <v>60</v>
      </c>
      <c r="B42" s="176">
        <v>15</v>
      </c>
      <c r="C42" s="170" t="str">
        <f>VLOOKUP(B42,'пр.взв.'!B4:H169,2,FALSE)</f>
        <v>Киреев Николай Петрович</v>
      </c>
      <c r="D42" s="410" t="str">
        <f>VLOOKUP(B42,'пр.взв.'!B6:H106,3,FALSE)</f>
        <v>13.09.1996 1 разряд</v>
      </c>
      <c r="E42" s="167" t="str">
        <f>VLOOKUP(B42,'пр.взв.'!B4:H106,4,FALSE)</f>
        <v>СК</v>
      </c>
      <c r="F42" s="168" t="str">
        <f>VLOOKUP(B42,'пр.взв.'!B4:H106,5,FALSE)</f>
        <v>Ставрополь МО</v>
      </c>
      <c r="G42" s="169">
        <f>VLOOKUP(B42,'пр.взв.'!B4:H106,6,FALSE)</f>
        <v>0</v>
      </c>
      <c r="H42" s="157" t="str">
        <f>VLOOKUP(B42,'пр.взв.'!B4:H106,7,FALSE)</f>
        <v>Папшуов Р. М.</v>
      </c>
    </row>
    <row r="43" spans="1:8" ht="11.25" customHeight="1">
      <c r="A43" s="172"/>
      <c r="B43" s="176"/>
      <c r="C43" s="171"/>
      <c r="D43" s="410"/>
      <c r="E43" s="167"/>
      <c r="F43" s="168"/>
      <c r="G43" s="169"/>
      <c r="H43" s="157"/>
    </row>
    <row r="44" spans="1:8" ht="11.25" customHeight="1">
      <c r="A44" s="172" t="s">
        <v>60</v>
      </c>
      <c r="B44" s="176">
        <v>16</v>
      </c>
      <c r="C44" s="170" t="str">
        <f>VLOOKUP(B44,'пр.взв.'!B4:H171,2,FALSE)</f>
        <v>Джаубаев Ислам Магамович</v>
      </c>
      <c r="D44" s="410" t="str">
        <f>VLOOKUP(B44,'пр.взв.'!B4:H108,3,FALSE)</f>
        <v>30.11.1996 КМС</v>
      </c>
      <c r="E44" s="167" t="str">
        <f>VLOOKUP(B44,'пр.взв.'!B4:H108,4,FALSE)</f>
        <v>СК</v>
      </c>
      <c r="F44" s="168" t="str">
        <f>VLOOKUP(B44,'пр.взв.'!B4:H108,5,FALSE)</f>
        <v>Ставрополь МО</v>
      </c>
      <c r="G44" s="169">
        <f>VLOOKUP(B44,'пр.взв.'!B4:H108,6,FALSE)</f>
        <v>0</v>
      </c>
      <c r="H44" s="157" t="str">
        <f>VLOOKUP(B44,'пр.взв.'!B4:H108,7,FALSE)</f>
        <v>Койчуев Р. Х., Артемьев С. А.</v>
      </c>
    </row>
    <row r="45" spans="1:8" ht="11.25" customHeight="1">
      <c r="A45" s="172"/>
      <c r="B45" s="176"/>
      <c r="C45" s="171"/>
      <c r="D45" s="410"/>
      <c r="E45" s="167"/>
      <c r="F45" s="168"/>
      <c r="G45" s="169"/>
      <c r="H45" s="157"/>
    </row>
    <row r="46" spans="1:8" ht="11.25" customHeight="1">
      <c r="A46" s="172" t="s">
        <v>60</v>
      </c>
      <c r="B46" s="176">
        <v>18</v>
      </c>
      <c r="C46" s="170" t="str">
        <f>VLOOKUP(B46,'пр.взв.'!B4:H173,2,FALSE)</f>
        <v>Мартиросов сурен Гарикович</v>
      </c>
      <c r="D46" s="410" t="str">
        <f>VLOOKUP(B46,'пр.взв.'!B4:H110,3,FALSE)</f>
        <v>12.04.1995 КМС</v>
      </c>
      <c r="E46" s="167" t="str">
        <f>VLOOKUP(B46,'пр.взв.'!B4:H110,4,FALSE)</f>
        <v>СК</v>
      </c>
      <c r="F46" s="168" t="str">
        <f>VLOOKUP(B46,'пр.взв.'!B4:H110,5,FALSE)</f>
        <v>Ставрополь Д</v>
      </c>
      <c r="G46" s="169">
        <f>VLOOKUP(B46,'пр.взв.'!B4:H110,6,FALSE)</f>
        <v>0</v>
      </c>
      <c r="H46" s="157" t="str">
        <f>VLOOKUP(B46,'пр.взв.'!B4:H110,7,FALSE)</f>
        <v>Григорян К. М., Захаркин А. В.</v>
      </c>
    </row>
    <row r="47" spans="1:8" ht="11.25" customHeight="1">
      <c r="A47" s="172"/>
      <c r="B47" s="176"/>
      <c r="C47" s="171"/>
      <c r="D47" s="410"/>
      <c r="E47" s="167"/>
      <c r="F47" s="168"/>
      <c r="G47" s="169"/>
      <c r="H47" s="157"/>
    </row>
    <row r="48" spans="1:8" ht="11.25" customHeight="1">
      <c r="A48" s="172" t="s">
        <v>60</v>
      </c>
      <c r="B48" s="176">
        <v>21</v>
      </c>
      <c r="C48" s="170" t="str">
        <f>VLOOKUP(B48,'пр.взв.'!B4:H175,2,FALSE)</f>
        <v>Уцаев Рахман Вахитович</v>
      </c>
      <c r="D48" s="410" t="str">
        <f>VLOOKUP(B48,'пр.взв.'!B4:H112,3,FALSE)</f>
        <v>25.02.1995 1 разряд</v>
      </c>
      <c r="E48" s="167" t="str">
        <f>VLOOKUP(B48,'пр.взв.'!B4:H112,4,FALSE)</f>
        <v>ЧР</v>
      </c>
      <c r="F48" s="168" t="str">
        <f>VLOOKUP(B48,'пр.взв.'!B4:H112,5,FALSE)</f>
        <v>Минспорт</v>
      </c>
      <c r="G48" s="169">
        <f>VLOOKUP(B48,'пр.взв.'!B4:H112,6,FALSE)</f>
        <v>0</v>
      </c>
      <c r="H48" s="157" t="str">
        <f>VLOOKUP(B48,'пр.взв.'!B4:H112,7,FALSE)</f>
        <v>Кагерманов Р., Юсупов Н.</v>
      </c>
    </row>
    <row r="49" spans="1:8" ht="11.25" customHeight="1">
      <c r="A49" s="172"/>
      <c r="B49" s="176"/>
      <c r="C49" s="171"/>
      <c r="D49" s="410"/>
      <c r="E49" s="167"/>
      <c r="F49" s="168"/>
      <c r="G49" s="169"/>
      <c r="H49" s="157"/>
    </row>
    <row r="50" spans="1:8" ht="11.25" customHeight="1">
      <c r="A50" s="172" t="s">
        <v>60</v>
      </c>
      <c r="B50" s="176">
        <v>22</v>
      </c>
      <c r="C50" s="170" t="str">
        <f>VLOOKUP(B50,'пр.взв.'!B4:H177,2,FALSE)</f>
        <v>Исраилов Джабраил  Бисланович</v>
      </c>
      <c r="D50" s="410" t="str">
        <f>VLOOKUP(B50,'пр.взв.'!B5:H114,3,FALSE)</f>
        <v>11.12.1996 1 разряд</v>
      </c>
      <c r="E50" s="167" t="str">
        <f>VLOOKUP(B50,'пр.взв.'!B5:H114,4,FALSE)</f>
        <v>ЧР</v>
      </c>
      <c r="F50" s="168" t="str">
        <f>VLOOKUP(B50,'пр.взв.'!B5:H114,5,FALSE)</f>
        <v>Минспорт</v>
      </c>
      <c r="G50" s="169">
        <f>VLOOKUP(B50,'пр.взв.'!B5:H114,6,FALSE)</f>
        <v>0</v>
      </c>
      <c r="H50" s="157" t="str">
        <f>VLOOKUP(B50,'пр.взв.'!B5:H114,7,FALSE)</f>
        <v>Чапаев В., Берсанукаев Р.</v>
      </c>
    </row>
    <row r="51" spans="1:8" ht="11.25" customHeight="1">
      <c r="A51" s="172"/>
      <c r="B51" s="176"/>
      <c r="C51" s="171"/>
      <c r="D51" s="410"/>
      <c r="E51" s="167"/>
      <c r="F51" s="168"/>
      <c r="G51" s="169"/>
      <c r="H51" s="157"/>
    </row>
    <row r="52" spans="1:8" ht="11.25" customHeight="1">
      <c r="A52" s="172" t="s">
        <v>60</v>
      </c>
      <c r="B52" s="176">
        <v>23</v>
      </c>
      <c r="C52" s="170" t="str">
        <f>VLOOKUP(B52,'пр.взв.'!B5:H179,2,FALSE)</f>
        <v>Эльжуркаев Алихан Махмудович</v>
      </c>
      <c r="D52" s="410">
        <f>VLOOKUP(B52,'пр.взв.'!B5:H116,3,FALSE)</f>
        <v>34854</v>
      </c>
      <c r="E52" s="167" t="str">
        <f>VLOOKUP(B52,'пр.взв.'!B5:H116,4,FALSE)</f>
        <v>ЧР</v>
      </c>
      <c r="F52" s="168" t="str">
        <f>VLOOKUP(B52,'пр.взв.'!B5:H116,5,FALSE)</f>
        <v>Минспорт</v>
      </c>
      <c r="G52" s="169">
        <f>VLOOKUP(B52,'пр.взв.'!B5:H116,6,FALSE)</f>
        <v>0</v>
      </c>
      <c r="H52" s="157" t="str">
        <f>VLOOKUP(B52,'пр.взв.'!B5:H116,7,FALSE)</f>
        <v>Боков</v>
      </c>
    </row>
    <row r="53" spans="1:8" ht="11.25" customHeight="1">
      <c r="A53" s="172"/>
      <c r="B53" s="176"/>
      <c r="C53" s="171"/>
      <c r="D53" s="410"/>
      <c r="E53" s="167"/>
      <c r="F53" s="168"/>
      <c r="G53" s="169"/>
      <c r="H53" s="157"/>
    </row>
    <row r="54" spans="1:8" ht="11.25" customHeight="1" hidden="1">
      <c r="A54" s="172" t="s">
        <v>54</v>
      </c>
      <c r="B54" s="176">
        <v>24</v>
      </c>
      <c r="C54" s="170" t="e">
        <f>VLOOKUP(B54,'пр.взв.'!B5:H181,2,FALSE)</f>
        <v>#N/A</v>
      </c>
      <c r="D54" s="410" t="e">
        <f>VLOOKUP(B54,'пр.взв.'!B5:H118,3,FALSE)</f>
        <v>#N/A</v>
      </c>
      <c r="E54" s="167" t="e">
        <f>VLOOKUP(B54,'пр.взв.'!B5:H118,4,FALSE)</f>
        <v>#N/A</v>
      </c>
      <c r="F54" s="168" t="e">
        <f>VLOOKUP(B54,'пр.взв.'!B5:H118,5,FALSE)</f>
        <v>#N/A</v>
      </c>
      <c r="G54" s="169" t="e">
        <f>VLOOKUP(B54,'пр.взв.'!B5:H118,6,FALSE)</f>
        <v>#N/A</v>
      </c>
      <c r="H54" s="157" t="e">
        <f>VLOOKUP(B54,'пр.взв.'!B5:H118,7,FALSE)</f>
        <v>#N/A</v>
      </c>
    </row>
    <row r="55" spans="1:8" ht="11.25" customHeight="1" hidden="1">
      <c r="A55" s="172"/>
      <c r="B55" s="176"/>
      <c r="C55" s="171"/>
      <c r="D55" s="410"/>
      <c r="E55" s="167"/>
      <c r="F55" s="168"/>
      <c r="G55" s="169"/>
      <c r="H55" s="157"/>
    </row>
    <row r="56" spans="1:8" ht="11.25" customHeight="1" hidden="1">
      <c r="A56" s="172" t="s">
        <v>54</v>
      </c>
      <c r="B56" s="176"/>
      <c r="C56" s="170" t="e">
        <f>VLOOKUP(B56,'пр.взв.'!B5:H183,2,FALSE)</f>
        <v>#N/A</v>
      </c>
      <c r="D56" s="410" t="e">
        <f>VLOOKUP(B56,'пр.взв.'!B5:H120,3,FALSE)</f>
        <v>#N/A</v>
      </c>
      <c r="E56" s="167" t="e">
        <f>VLOOKUP(B56,'пр.взв.'!B5:H120,4,FALSE)</f>
        <v>#N/A</v>
      </c>
      <c r="F56" s="168" t="e">
        <f>VLOOKUP(B56,'пр.взв.'!B5:H120,5,FALSE)</f>
        <v>#N/A</v>
      </c>
      <c r="G56" s="169" t="e">
        <f>VLOOKUP(B56,'пр.взв.'!B5:H120,6,FALSE)</f>
        <v>#N/A</v>
      </c>
      <c r="H56" s="157" t="e">
        <f>VLOOKUP(B56,'пр.взв.'!B5:H120,7,FALSE)</f>
        <v>#N/A</v>
      </c>
    </row>
    <row r="57" spans="1:8" ht="11.25" customHeight="1" hidden="1">
      <c r="A57" s="172"/>
      <c r="B57" s="176"/>
      <c r="C57" s="171"/>
      <c r="D57" s="410"/>
      <c r="E57" s="167"/>
      <c r="F57" s="168"/>
      <c r="G57" s="169"/>
      <c r="H57" s="157"/>
    </row>
    <row r="58" spans="1:8" ht="11.25" customHeight="1" hidden="1">
      <c r="A58" s="172" t="s">
        <v>54</v>
      </c>
      <c r="B58" s="176"/>
      <c r="C58" s="170" t="e">
        <f>VLOOKUP(B58,'пр.взв.'!B5:H185,2,FALSE)</f>
        <v>#N/A</v>
      </c>
      <c r="D58" s="410" t="e">
        <f>VLOOKUP(B58,'пр.взв.'!B7:H122,3,FALSE)</f>
        <v>#N/A</v>
      </c>
      <c r="E58" s="167" t="e">
        <f>VLOOKUP(B58,'пр.взв.'!B5:H122,4,FALSE)</f>
        <v>#N/A</v>
      </c>
      <c r="F58" s="168" t="e">
        <f>VLOOKUP(B58,'пр.взв.'!B5:H122,5,FALSE)</f>
        <v>#N/A</v>
      </c>
      <c r="G58" s="169" t="e">
        <f>VLOOKUP(B58,'пр.взв.'!B5:H122,6,FALSE)</f>
        <v>#N/A</v>
      </c>
      <c r="H58" s="157" t="e">
        <f>VLOOKUP(B58,'пр.взв.'!B5:H122,7,FALSE)</f>
        <v>#N/A</v>
      </c>
    </row>
    <row r="59" spans="1:8" ht="11.25" customHeight="1" hidden="1">
      <c r="A59" s="172"/>
      <c r="B59" s="176"/>
      <c r="C59" s="171"/>
      <c r="D59" s="410"/>
      <c r="E59" s="167"/>
      <c r="F59" s="168"/>
      <c r="G59" s="169"/>
      <c r="H59" s="157"/>
    </row>
    <row r="60" spans="1:8" ht="11.25" customHeight="1" hidden="1">
      <c r="A60" s="172" t="s">
        <v>54</v>
      </c>
      <c r="B60" s="176"/>
      <c r="C60" s="170" t="e">
        <f>VLOOKUP(B60,'пр.взв.'!B5:H187,2,FALSE)</f>
        <v>#N/A</v>
      </c>
      <c r="D60" s="410" t="e">
        <f>VLOOKUP(B60,'пр.взв.'!B1:H124,3,FALSE)</f>
        <v>#N/A</v>
      </c>
      <c r="E60" s="167" t="e">
        <f>VLOOKUP(B60,'пр.взв.'!B6:H124,4,FALSE)</f>
        <v>#N/A</v>
      </c>
      <c r="F60" s="168" t="e">
        <f>VLOOKUP(B60,'пр.взв.'!B6:H124,5,FALSE)</f>
        <v>#N/A</v>
      </c>
      <c r="G60" s="169" t="e">
        <f>VLOOKUP(B60,'пр.взв.'!B6:H124,6,FALSE)</f>
        <v>#N/A</v>
      </c>
      <c r="H60" s="157" t="e">
        <f>VLOOKUP(B60,'пр.взв.'!B6:H124,7,FALSE)</f>
        <v>#N/A</v>
      </c>
    </row>
    <row r="61" spans="1:8" ht="11.25" customHeight="1" hidden="1">
      <c r="A61" s="172"/>
      <c r="B61" s="176"/>
      <c r="C61" s="171"/>
      <c r="D61" s="410"/>
      <c r="E61" s="167"/>
      <c r="F61" s="168"/>
      <c r="G61" s="169"/>
      <c r="H61" s="157"/>
    </row>
    <row r="62" spans="1:8" ht="11.25" customHeight="1" hidden="1">
      <c r="A62" s="172" t="s">
        <v>54</v>
      </c>
      <c r="B62" s="176"/>
      <c r="C62" s="170" t="e">
        <f>VLOOKUP(B62,'пр.взв.'!B6:H189,2,FALSE)</f>
        <v>#N/A</v>
      </c>
      <c r="D62" s="410" t="e">
        <f>VLOOKUP(B62,'пр.взв.'!B6:H126,3,FALSE)</f>
        <v>#N/A</v>
      </c>
      <c r="E62" s="167" t="e">
        <f>VLOOKUP(B62,'пр.взв.'!B6:H126,4,FALSE)</f>
        <v>#N/A</v>
      </c>
      <c r="F62" s="168" t="e">
        <f>VLOOKUP(B62,'пр.взв.'!B6:H126,5,FALSE)</f>
        <v>#N/A</v>
      </c>
      <c r="G62" s="169" t="e">
        <f>VLOOKUP(B62,'пр.взв.'!B6:H126,6,FALSE)</f>
        <v>#N/A</v>
      </c>
      <c r="H62" s="157" t="e">
        <f>VLOOKUP(B62,'пр.взв.'!B6:H126,7,FALSE)</f>
        <v>#N/A</v>
      </c>
    </row>
    <row r="63" spans="1:8" ht="11.25" customHeight="1" hidden="1">
      <c r="A63" s="172"/>
      <c r="B63" s="176"/>
      <c r="C63" s="171"/>
      <c r="D63" s="410"/>
      <c r="E63" s="167"/>
      <c r="F63" s="168"/>
      <c r="G63" s="169"/>
      <c r="H63" s="157"/>
    </row>
    <row r="64" spans="1:8" ht="11.25" customHeight="1" hidden="1">
      <c r="A64" s="172" t="s">
        <v>54</v>
      </c>
      <c r="B64" s="176"/>
      <c r="C64" s="170" t="e">
        <f>VLOOKUP(B64,'пр.взв.'!B6:H191,2,FALSE)</f>
        <v>#N/A</v>
      </c>
      <c r="D64" s="410" t="e">
        <f>VLOOKUP(B64,'пр.взв.'!B6:H128,3,FALSE)</f>
        <v>#N/A</v>
      </c>
      <c r="E64" s="167" t="e">
        <f>VLOOKUP(B64,'пр.взв.'!B6:H128,4,FALSE)</f>
        <v>#N/A</v>
      </c>
      <c r="F64" s="168" t="e">
        <f>VLOOKUP(B64,'пр.взв.'!B6:H128,5,FALSE)</f>
        <v>#N/A</v>
      </c>
      <c r="G64" s="169" t="e">
        <f>VLOOKUP(B64,'пр.взв.'!B6:H128,6,FALSE)</f>
        <v>#N/A</v>
      </c>
      <c r="H64" s="157" t="e">
        <f>VLOOKUP(B64,'пр.взв.'!B6:H128,7,FALSE)</f>
        <v>#N/A</v>
      </c>
    </row>
    <row r="65" spans="1:8" ht="11.25" customHeight="1" hidden="1">
      <c r="A65" s="172"/>
      <c r="B65" s="176"/>
      <c r="C65" s="171"/>
      <c r="D65" s="410"/>
      <c r="E65" s="167"/>
      <c r="F65" s="168"/>
      <c r="G65" s="169"/>
      <c r="H65" s="157"/>
    </row>
    <row r="66" spans="1:8" ht="11.25" customHeight="1" hidden="1">
      <c r="A66" s="172" t="s">
        <v>54</v>
      </c>
      <c r="B66" s="176"/>
      <c r="C66" s="170" t="e">
        <f>VLOOKUP(B66,'пр.взв.'!B6:H193,2,FALSE)</f>
        <v>#N/A</v>
      </c>
      <c r="D66" s="410" t="e">
        <f>VLOOKUP(B66,'пр.взв.'!B6:H130,3,FALSE)</f>
        <v>#N/A</v>
      </c>
      <c r="E66" s="167" t="e">
        <f>VLOOKUP(B66,'пр.взв.'!B6:H130,4,FALSE)</f>
        <v>#N/A</v>
      </c>
      <c r="F66" s="168" t="e">
        <f>VLOOKUP(B66,'пр.взв.'!B6:H130,5,FALSE)</f>
        <v>#N/A</v>
      </c>
      <c r="G66" s="169" t="e">
        <f>VLOOKUP(B66,'пр.взв.'!B6:H130,6,FALSE)</f>
        <v>#N/A</v>
      </c>
      <c r="H66" s="157" t="e">
        <f>VLOOKUP(B66,'пр.взв.'!B6:H130,7,FALSE)</f>
        <v>#N/A</v>
      </c>
    </row>
    <row r="67" spans="1:8" ht="11.25" customHeight="1" hidden="1">
      <c r="A67" s="172"/>
      <c r="B67" s="176"/>
      <c r="C67" s="171"/>
      <c r="D67" s="410"/>
      <c r="E67" s="167"/>
      <c r="F67" s="168"/>
      <c r="G67" s="169"/>
      <c r="H67" s="157"/>
    </row>
    <row r="68" spans="1:8" ht="11.25" customHeight="1" hidden="1">
      <c r="A68" s="172" t="s">
        <v>54</v>
      </c>
      <c r="B68" s="173"/>
      <c r="C68" s="170" t="e">
        <f>VLOOKUP(B68,'пр.взв.'!B6:H195,2,FALSE)</f>
        <v>#N/A</v>
      </c>
      <c r="D68" s="410" t="e">
        <f>VLOOKUP(B68,'пр.взв.'!B6:H132,3,FALSE)</f>
        <v>#N/A</v>
      </c>
      <c r="E68" s="167" t="e">
        <f>VLOOKUP(B68,'пр.взв.'!B6:H132,4,FALSE)</f>
        <v>#N/A</v>
      </c>
      <c r="F68" s="168" t="e">
        <f>VLOOKUP(B68,'пр.взв.'!B6:H132,5,FALSE)</f>
        <v>#N/A</v>
      </c>
      <c r="G68" s="169" t="e">
        <f>VLOOKUP(B68,'пр.взв.'!B6:H132,6,FALSE)</f>
        <v>#N/A</v>
      </c>
      <c r="H68" s="157" t="e">
        <f>VLOOKUP(B68,'пр.взв.'!B6:H132,7,FALSE)</f>
        <v>#N/A</v>
      </c>
    </row>
    <row r="69" spans="1:8" ht="11.25" customHeight="1" hidden="1" thickBot="1">
      <c r="A69" s="172"/>
      <c r="B69" s="174"/>
      <c r="C69" s="175"/>
      <c r="D69" s="411"/>
      <c r="E69" s="177"/>
      <c r="F69" s="178"/>
      <c r="G69" s="179"/>
      <c r="H69" s="158"/>
    </row>
    <row r="70" spans="1:7" ht="12.75">
      <c r="A70" s="68" t="str">
        <f>HYPERLINK('[1]реквизиты'!$A$6)</f>
        <v>Гл. судья, судья ВК</v>
      </c>
      <c r="B70" s="31"/>
      <c r="C70" s="69"/>
      <c r="D70" s="412"/>
      <c r="E70" s="122" t="str">
        <f>'[1]реквизиты'!$G$7</f>
        <v>И.Г. Циклаури</v>
      </c>
      <c r="G70" s="130" t="str">
        <f>'[1]реквизиты'!$G$8</f>
        <v>/г.Владикавказ/</v>
      </c>
    </row>
    <row r="71" spans="1:7" ht="12.75">
      <c r="A71" s="68" t="str">
        <f>HYPERLINK('[1]реквизиты'!$A$8)</f>
        <v>Гл. секретарь, судья ВК</v>
      </c>
      <c r="B71" s="31"/>
      <c r="C71" s="69"/>
      <c r="D71" s="412"/>
      <c r="E71" s="129" t="str">
        <f>'[1]реквизиты'!$G$9</f>
        <v>С.Я. Ляликова</v>
      </c>
      <c r="G71" s="130" t="str">
        <f>'[1]реквизиты'!$G$10</f>
        <v>/г.Владикавказ/</v>
      </c>
    </row>
    <row r="72" spans="1:7" ht="12.75">
      <c r="A72" s="31"/>
      <c r="B72" s="31"/>
      <c r="C72" s="31"/>
      <c r="D72" s="412"/>
      <c r="E72" s="31"/>
      <c r="F72" s="31"/>
      <c r="G72" s="31"/>
    </row>
    <row r="73" spans="1:4" ht="12.75">
      <c r="A73" s="31"/>
      <c r="B73" s="31"/>
      <c r="C73" s="31"/>
      <c r="D73" s="413"/>
    </row>
    <row r="74" spans="1:4" ht="12.75">
      <c r="A74" s="31"/>
      <c r="B74" s="31"/>
      <c r="C74" s="31"/>
      <c r="D74" s="413"/>
    </row>
    <row r="75" spans="1:5" ht="27.75" customHeight="1">
      <c r="A75" s="29"/>
      <c r="C75" s="36"/>
      <c r="D75" s="414"/>
      <c r="E75" s="36"/>
    </row>
    <row r="76" spans="1:5" ht="12.75">
      <c r="A76" s="29"/>
      <c r="B76" s="37"/>
      <c r="C76" s="37"/>
      <c r="D76" s="415"/>
      <c r="E76" s="37"/>
    </row>
    <row r="77" spans="1:6" ht="12.75">
      <c r="A77" s="29"/>
      <c r="B77" s="37"/>
      <c r="C77" s="37"/>
      <c r="D77" s="415"/>
      <c r="E77" s="37"/>
      <c r="F77" s="37"/>
    </row>
    <row r="78" spans="1:6" ht="12.75">
      <c r="A78" s="29"/>
      <c r="B78" s="37"/>
      <c r="C78" s="37"/>
      <c r="D78" s="415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G4:G5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19">
      <selection activeCell="B41" sqref="B41:B4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05" t="s">
        <v>24</v>
      </c>
      <c r="B1" s="205"/>
      <c r="C1" s="205"/>
      <c r="D1" s="205"/>
      <c r="E1" s="205"/>
      <c r="F1" s="205"/>
      <c r="G1" s="205"/>
      <c r="H1" s="205"/>
    </row>
    <row r="2" spans="3:9" ht="27.75" customHeight="1" thickBot="1">
      <c r="C2" s="159" t="str">
        <f>HYPERLINK('[1]реквизиты'!$A$2)</f>
        <v>Первенство СКФО по  самбо среди юниоров 1995-1996 г.р.</v>
      </c>
      <c r="D2" s="160"/>
      <c r="E2" s="160"/>
      <c r="F2" s="160"/>
      <c r="G2" s="160"/>
      <c r="H2" s="161"/>
      <c r="I2" s="67"/>
    </row>
    <row r="3" spans="1:8" ht="12.75" customHeight="1">
      <c r="A3" s="207" t="str">
        <f>HYPERLINK('[1]реквизиты'!$A$3)</f>
        <v>20-25 декабря 2014г.                             г.Нальчик</v>
      </c>
      <c r="B3" s="207"/>
      <c r="C3" s="207"/>
      <c r="D3" s="207"/>
      <c r="E3" s="207"/>
      <c r="F3" s="207"/>
      <c r="G3" s="207"/>
      <c r="H3" s="207"/>
    </row>
    <row r="4" spans="4:5" ht="12.75">
      <c r="D4" s="236" t="s">
        <v>59</v>
      </c>
      <c r="E4" s="236"/>
    </row>
    <row r="5" spans="1:8" ht="12.75" customHeight="1">
      <c r="A5" s="216" t="s">
        <v>4</v>
      </c>
      <c r="B5" s="226" t="s">
        <v>5</v>
      </c>
      <c r="C5" s="216" t="s">
        <v>6</v>
      </c>
      <c r="D5" s="216" t="s">
        <v>7</v>
      </c>
      <c r="E5" s="212" t="s">
        <v>8</v>
      </c>
      <c r="F5" s="213"/>
      <c r="G5" s="216" t="s">
        <v>10</v>
      </c>
      <c r="H5" s="216" t="s">
        <v>9</v>
      </c>
    </row>
    <row r="6" spans="1:8" ht="12.75" customHeight="1">
      <c r="A6" s="217"/>
      <c r="B6" s="227"/>
      <c r="C6" s="217"/>
      <c r="D6" s="217"/>
      <c r="E6" s="214"/>
      <c r="F6" s="215"/>
      <c r="G6" s="217"/>
      <c r="H6" s="217"/>
    </row>
    <row r="7" spans="1:8" ht="12.75" customHeight="1">
      <c r="A7" s="211">
        <v>20</v>
      </c>
      <c r="B7" s="228">
        <v>3</v>
      </c>
      <c r="C7" s="210" t="str">
        <f>'[1]регистрация'!E102</f>
        <v>Тешашев Алим Мухадинович</v>
      </c>
      <c r="D7" s="222" t="str">
        <f>'[1]регистрация'!F102</f>
        <v>18.02.1996 КМС</v>
      </c>
      <c r="E7" s="222" t="str">
        <f>'[1]регистрация'!G102</f>
        <v>КБР</v>
      </c>
      <c r="F7" s="222" t="str">
        <f>'[1]регистрация'!H102</f>
        <v>Динамо</v>
      </c>
      <c r="G7" s="220">
        <f>'[1]регистрация'!I102</f>
        <v>0</v>
      </c>
      <c r="H7" s="210" t="str">
        <f>'[1]регистрация'!J102</f>
        <v>Гаданов</v>
      </c>
    </row>
    <row r="8" spans="1:8" ht="15" customHeight="1">
      <c r="A8" s="211"/>
      <c r="B8" s="228"/>
      <c r="C8" s="210"/>
      <c r="D8" s="222"/>
      <c r="E8" s="222"/>
      <c r="F8" s="222"/>
      <c r="G8" s="220"/>
      <c r="H8" s="210"/>
    </row>
    <row r="9" spans="1:8" ht="12.75" customHeight="1">
      <c r="A9" s="211">
        <v>23</v>
      </c>
      <c r="B9" s="228">
        <v>2</v>
      </c>
      <c r="C9" s="206" t="str">
        <f>'[2]регистрация'!E212</f>
        <v>Губжев Эльдар Фуадович</v>
      </c>
      <c r="D9" s="211" t="str">
        <f>'[2]регистрация'!F212</f>
        <v>24.09.96 1 разряд</v>
      </c>
      <c r="E9" s="168" t="str">
        <f>'[2]регистрация'!G212</f>
        <v>КБР</v>
      </c>
      <c r="F9" s="224" t="str">
        <f>'[2]регистрация'!H212</f>
        <v>Динамо</v>
      </c>
      <c r="G9" s="221">
        <f>'[2]регистрация'!I212</f>
        <v>0</v>
      </c>
      <c r="H9" s="218" t="str">
        <f>'[2]регистрация'!J212</f>
        <v>Пченашев М. Ошхунов Б.</v>
      </c>
    </row>
    <row r="10" spans="1:8" ht="15" customHeight="1">
      <c r="A10" s="211"/>
      <c r="B10" s="228"/>
      <c r="C10" s="206"/>
      <c r="D10" s="211"/>
      <c r="E10" s="168"/>
      <c r="F10" s="225"/>
      <c r="G10" s="221"/>
      <c r="H10" s="219"/>
    </row>
    <row r="11" spans="1:8" ht="15" customHeight="1">
      <c r="A11" s="211">
        <v>12</v>
      </c>
      <c r="B11" s="228">
        <v>1</v>
      </c>
      <c r="C11" s="210" t="str">
        <f>'[1]регистрация'!E86</f>
        <v>Блимготов Биаслан Хусейнович</v>
      </c>
      <c r="D11" s="222" t="str">
        <f>'[1]регистрация'!F86</f>
        <v>12.12.1995 КМС</v>
      </c>
      <c r="E11" s="222" t="str">
        <f>'[1]регистрация'!G86</f>
        <v>КЧР</v>
      </c>
      <c r="F11" s="222" t="str">
        <f>'[1]регистрация'!H86</f>
        <v>МО</v>
      </c>
      <c r="G11" s="222">
        <f>'[1]регистрация'!I86</f>
        <v>0</v>
      </c>
      <c r="H11" s="210" t="str">
        <f>'[1]регистрация'!J86</f>
        <v>Айбазов А. А.</v>
      </c>
    </row>
    <row r="12" spans="1:8" ht="15.75" customHeight="1">
      <c r="A12" s="211"/>
      <c r="B12" s="228"/>
      <c r="C12" s="210"/>
      <c r="D12" s="222"/>
      <c r="E12" s="222"/>
      <c r="F12" s="222"/>
      <c r="G12" s="222"/>
      <c r="H12" s="210"/>
    </row>
    <row r="13" spans="1:8" ht="12.75" customHeight="1">
      <c r="A13" s="211">
        <v>13</v>
      </c>
      <c r="B13" s="228">
        <v>4</v>
      </c>
      <c r="C13" s="206" t="str">
        <f>'[1]регистрация'!E88</f>
        <v>Озов магомед Юрьевич</v>
      </c>
      <c r="D13" s="211" t="str">
        <f>'[1]регистрация'!F88</f>
        <v>13.08.1995 КМС</v>
      </c>
      <c r="E13" s="223" t="str">
        <f>'[1]регистрация'!G88</f>
        <v>КЧР</v>
      </c>
      <c r="F13" s="223" t="str">
        <f>'[1]регистрация'!H88</f>
        <v>ВС</v>
      </c>
      <c r="G13" s="221">
        <f>'[1]регистрация'!I88</f>
        <v>0</v>
      </c>
      <c r="H13" s="206" t="str">
        <f>'[1]регистрация'!J88</f>
        <v>Пчелкин В. И.</v>
      </c>
    </row>
    <row r="14" spans="1:8" ht="15" customHeight="1">
      <c r="A14" s="211"/>
      <c r="B14" s="228"/>
      <c r="C14" s="206"/>
      <c r="D14" s="211"/>
      <c r="E14" s="223"/>
      <c r="F14" s="223"/>
      <c r="G14" s="221"/>
      <c r="H14" s="206"/>
    </row>
    <row r="15" spans="1:8" ht="12.75" customHeight="1">
      <c r="A15" s="211">
        <v>3</v>
      </c>
      <c r="B15" s="228">
        <v>5</v>
      </c>
      <c r="C15" s="206" t="str">
        <f>'[1]регистрация'!E68</f>
        <v>Муртазалиев Заур Мурадович</v>
      </c>
      <c r="D15" s="229" t="str">
        <f>'[1]регистрация'!F68</f>
        <v>22.06.1996 1 разряд</v>
      </c>
      <c r="E15" s="223" t="str">
        <f>'[1]регистрация'!G68</f>
        <v>РД</v>
      </c>
      <c r="F15" s="223" t="str">
        <f>'[1]регистрация'!H68</f>
        <v>ПР</v>
      </c>
      <c r="G15" s="221">
        <f>'[1]регистрация'!I68</f>
        <v>0</v>
      </c>
      <c r="H15" s="206" t="str">
        <f>'[1]регистрация'!J68</f>
        <v>Джанбеков Т. А.</v>
      </c>
    </row>
    <row r="16" spans="1:8" ht="15" customHeight="1">
      <c r="A16" s="211"/>
      <c r="B16" s="228"/>
      <c r="C16" s="206"/>
      <c r="D16" s="229"/>
      <c r="E16" s="223"/>
      <c r="F16" s="223"/>
      <c r="G16" s="221"/>
      <c r="H16" s="206"/>
    </row>
    <row r="17" spans="1:8" ht="12.75" customHeight="1">
      <c r="A17" s="211">
        <v>16</v>
      </c>
      <c r="B17" s="228">
        <v>6</v>
      </c>
      <c r="C17" s="206" t="str">
        <f>'[1]регистрация'!E94</f>
        <v>Магомедов Ахмедхан Магомедович</v>
      </c>
      <c r="D17" s="211" t="str">
        <f>'[1]регистрация'!F94</f>
        <v>20.10.1995 КМС</v>
      </c>
      <c r="E17" s="222" t="str">
        <f>'[1]регистрация'!G94</f>
        <v>РД</v>
      </c>
      <c r="F17" s="223" t="str">
        <f>'[1]регистрация'!H94</f>
        <v>ПР</v>
      </c>
      <c r="G17" s="221">
        <f>'[1]регистрация'!I94</f>
        <v>0</v>
      </c>
      <c r="H17" s="206" t="str">
        <f>'[1]регистрация'!J94</f>
        <v>Магомедов А. С.</v>
      </c>
    </row>
    <row r="18" spans="1:8" ht="15" customHeight="1">
      <c r="A18" s="211"/>
      <c r="B18" s="228"/>
      <c r="C18" s="206"/>
      <c r="D18" s="211"/>
      <c r="E18" s="222"/>
      <c r="F18" s="223"/>
      <c r="G18" s="221"/>
      <c r="H18" s="206"/>
    </row>
    <row r="19" spans="1:8" ht="12.75" customHeight="1">
      <c r="A19" s="211">
        <v>17</v>
      </c>
      <c r="B19" s="228">
        <v>7</v>
      </c>
      <c r="C19" s="206" t="str">
        <f>'[1]регистрация'!E96</f>
        <v>Муртазалиев Замир Мурадович</v>
      </c>
      <c r="D19" s="211" t="str">
        <f>'[1]регистрация'!F96</f>
        <v>22.06.1996 КМС</v>
      </c>
      <c r="E19" s="222" t="str">
        <f>'[1]регистрация'!G96</f>
        <v>РД</v>
      </c>
      <c r="F19" s="223" t="str">
        <f>'[1]регистрация'!H96</f>
        <v>ПР</v>
      </c>
      <c r="G19" s="221">
        <f>'[1]регистрация'!I96</f>
        <v>0</v>
      </c>
      <c r="H19" s="206" t="str">
        <f>'[1]регистрация'!J96</f>
        <v>Джанбеков Т. А.</v>
      </c>
    </row>
    <row r="20" spans="1:8" ht="15" customHeight="1">
      <c r="A20" s="211"/>
      <c r="B20" s="228"/>
      <c r="C20" s="206"/>
      <c r="D20" s="211"/>
      <c r="E20" s="222"/>
      <c r="F20" s="223"/>
      <c r="G20" s="221"/>
      <c r="H20" s="206"/>
    </row>
    <row r="21" spans="1:8" ht="12.75" customHeight="1">
      <c r="A21" s="211">
        <v>18</v>
      </c>
      <c r="B21" s="228">
        <v>8</v>
      </c>
      <c r="C21" s="169" t="str">
        <f>'[1]регистрация'!E98</f>
        <v>Темирханов Темирлан Абдурахманович</v>
      </c>
      <c r="D21" s="168" t="str">
        <f>'[1]регистрация'!F98</f>
        <v>09.12.1996 1 разряд</v>
      </c>
      <c r="E21" s="168" t="str">
        <f>'[1]регистрация'!G98</f>
        <v>РД</v>
      </c>
      <c r="F21" s="168" t="str">
        <f>'[1]регистрация'!H98</f>
        <v>ПР</v>
      </c>
      <c r="G21" s="231">
        <f>'[1]регистрация'!I98</f>
        <v>0</v>
      </c>
      <c r="H21" s="169" t="str">
        <f>'[1]регистрация'!J98</f>
        <v>Ибрагимов А. Д.</v>
      </c>
    </row>
    <row r="22" spans="1:8" ht="15" customHeight="1">
      <c r="A22" s="211"/>
      <c r="B22" s="228"/>
      <c r="C22" s="169"/>
      <c r="D22" s="168"/>
      <c r="E22" s="168"/>
      <c r="F22" s="168"/>
      <c r="G22" s="231"/>
      <c r="H22" s="169"/>
    </row>
    <row r="23" spans="1:8" ht="12.75" customHeight="1">
      <c r="A23" s="211">
        <v>4</v>
      </c>
      <c r="B23" s="228">
        <v>9</v>
      </c>
      <c r="C23" s="206" t="str">
        <f>'[1]регистрация'!E70</f>
        <v>Барханоев Азраил Баширович</v>
      </c>
      <c r="D23" s="211" t="str">
        <f>'[1]регистрация'!F70</f>
        <v>24.06.1997 КМС</v>
      </c>
      <c r="E23" s="168" t="str">
        <f>'[1]регистрация'!G70</f>
        <v>РИ</v>
      </c>
      <c r="F23" s="223">
        <f>'[1]регистрация'!H70</f>
        <v>0</v>
      </c>
      <c r="G23" s="221">
        <f>'[1]регистрация'!I70</f>
        <v>0</v>
      </c>
      <c r="H23" s="206" t="str">
        <f>'[1]регистрация'!J70</f>
        <v>Чахкиев И. М.</v>
      </c>
    </row>
    <row r="24" spans="1:8" ht="15" customHeight="1">
      <c r="A24" s="211"/>
      <c r="B24" s="228"/>
      <c r="C24" s="206"/>
      <c r="D24" s="211"/>
      <c r="E24" s="168"/>
      <c r="F24" s="223"/>
      <c r="G24" s="221"/>
      <c r="H24" s="206"/>
    </row>
    <row r="25" spans="1:8" ht="12.75" customHeight="1">
      <c r="A25" s="211">
        <v>14</v>
      </c>
      <c r="B25" s="228">
        <v>10</v>
      </c>
      <c r="C25" s="206" t="str">
        <f>'[1]регистрация'!E90</f>
        <v>Байсагуров Акбар магометович</v>
      </c>
      <c r="D25" s="211" t="str">
        <f>'[1]регистрация'!F90</f>
        <v>26.09.1996 КМС</v>
      </c>
      <c r="E25" s="223" t="str">
        <f>'[1]регистрация'!G90</f>
        <v>РИ</v>
      </c>
      <c r="F25" s="223">
        <f>'[1]регистрация'!H90</f>
        <v>0</v>
      </c>
      <c r="G25" s="221">
        <f>'[1]регистрация'!I90</f>
        <v>0</v>
      </c>
      <c r="H25" s="206" t="str">
        <f>'[1]регистрация'!J90</f>
        <v>Аксагов Д. К.</v>
      </c>
    </row>
    <row r="26" spans="1:8" ht="15" customHeight="1">
      <c r="A26" s="211"/>
      <c r="B26" s="228"/>
      <c r="C26" s="206"/>
      <c r="D26" s="211"/>
      <c r="E26" s="223"/>
      <c r="F26" s="223"/>
      <c r="G26" s="221"/>
      <c r="H26" s="206"/>
    </row>
    <row r="27" spans="1:8" ht="12.75" customHeight="1">
      <c r="A27" s="211">
        <v>22</v>
      </c>
      <c r="B27" s="228">
        <v>11</v>
      </c>
      <c r="C27" s="206" t="str">
        <f>'[1]регистрация'!E106</f>
        <v>Цуров Исмаил Умарович</v>
      </c>
      <c r="D27" s="211">
        <f>'[1]регистрация'!F106</f>
        <v>35723</v>
      </c>
      <c r="E27" s="222" t="str">
        <f>'[1]регистрация'!G106</f>
        <v>РИ</v>
      </c>
      <c r="F27" s="223" t="str">
        <f>'[1]регистрация'!H106</f>
        <v>Динамо</v>
      </c>
      <c r="G27" s="221">
        <f>'[1]регистрация'!I106</f>
        <v>0</v>
      </c>
      <c r="H27" s="206" t="str">
        <f>'[1]регистрация'!J106</f>
        <v>Чахкиев И. М.</v>
      </c>
    </row>
    <row r="28" spans="1:8" ht="15" customHeight="1">
      <c r="A28" s="211"/>
      <c r="B28" s="228"/>
      <c r="C28" s="206"/>
      <c r="D28" s="211"/>
      <c r="E28" s="222"/>
      <c r="F28" s="223"/>
      <c r="G28" s="221"/>
      <c r="H28" s="206"/>
    </row>
    <row r="29" spans="1:8" ht="15.75" customHeight="1">
      <c r="A29" s="211">
        <v>1</v>
      </c>
      <c r="B29" s="235">
        <v>12</v>
      </c>
      <c r="C29" s="210" t="str">
        <f>'[1]регистрация'!E64</f>
        <v>Базаев Арсен Георгиевич</v>
      </c>
      <c r="D29" s="222" t="str">
        <f>'[1]регистрация'!F64</f>
        <v>13.07.1995 КМС</v>
      </c>
      <c r="E29" s="222" t="str">
        <f>'[1]регистрация'!G64</f>
        <v>РСО-А</v>
      </c>
      <c r="F29" s="222" t="str">
        <f>'[1]регистрация'!H64</f>
        <v>Динамо</v>
      </c>
      <c r="G29" s="222">
        <f>'[1]регистрация'!I64</f>
        <v>0</v>
      </c>
      <c r="H29" s="210" t="str">
        <f>'[1]регистрация'!J64</f>
        <v>Хугаев Ю.</v>
      </c>
    </row>
    <row r="30" spans="1:8" ht="15" customHeight="1">
      <c r="A30" s="211"/>
      <c r="B30" s="235"/>
      <c r="C30" s="210"/>
      <c r="D30" s="222"/>
      <c r="E30" s="222"/>
      <c r="F30" s="222"/>
      <c r="G30" s="222"/>
      <c r="H30" s="210"/>
    </row>
    <row r="31" spans="1:8" ht="12.75" customHeight="1">
      <c r="A31" s="211">
        <v>15</v>
      </c>
      <c r="B31" s="228">
        <v>13</v>
      </c>
      <c r="C31" s="206" t="str">
        <f>'[1]регистрация'!E92</f>
        <v>Гергаулов Аслан Робертович</v>
      </c>
      <c r="D31" s="211" t="str">
        <f>'[1]регистрация'!F92</f>
        <v>08.07.1996 КМС</v>
      </c>
      <c r="E31" s="211" t="str">
        <f>'[1]регистрация'!G92</f>
        <v>РСО-А</v>
      </c>
      <c r="F31" s="223" t="str">
        <f>'[1]регистрация'!H92</f>
        <v>Динамо</v>
      </c>
      <c r="G31" s="206">
        <f>'[1]регистрация'!I92</f>
        <v>0</v>
      </c>
      <c r="H31" s="206" t="str">
        <f>'[1]регистрация'!J92</f>
        <v>Циклаури И., Габараев И</v>
      </c>
    </row>
    <row r="32" spans="1:8" ht="15" customHeight="1">
      <c r="A32" s="211"/>
      <c r="B32" s="228"/>
      <c r="C32" s="206"/>
      <c r="D32" s="211"/>
      <c r="E32" s="211"/>
      <c r="F32" s="223"/>
      <c r="G32" s="206"/>
      <c r="H32" s="206"/>
    </row>
    <row r="33" spans="1:8" ht="12.75" customHeight="1">
      <c r="A33" s="211">
        <v>21</v>
      </c>
      <c r="B33" s="228">
        <v>14</v>
      </c>
      <c r="C33" s="210" t="str">
        <f>'[1]регистрация'!E104</f>
        <v>Тутуев Алан Амагомедович</v>
      </c>
      <c r="D33" s="222" t="str">
        <f>'[1]регистрация'!F104</f>
        <v>05.09.1995 КМС</v>
      </c>
      <c r="E33" s="222" t="str">
        <f>'[1]регистрация'!G104</f>
        <v>РСО-А</v>
      </c>
      <c r="F33" s="222" t="str">
        <f>'[1]регистрация'!H104</f>
        <v>Динамо</v>
      </c>
      <c r="G33" s="222">
        <f>'[1]регистрация'!I104</f>
        <v>0</v>
      </c>
      <c r="H33" s="210" t="str">
        <f>'[1]регистрация'!J104</f>
        <v>Циклаури И. Г,</v>
      </c>
    </row>
    <row r="34" spans="1:8" ht="15" customHeight="1">
      <c r="A34" s="211"/>
      <c r="B34" s="228"/>
      <c r="C34" s="210"/>
      <c r="D34" s="222"/>
      <c r="E34" s="222"/>
      <c r="F34" s="222"/>
      <c r="G34" s="222"/>
      <c r="H34" s="210"/>
    </row>
    <row r="35" spans="1:8" ht="12.75" customHeight="1">
      <c r="A35" s="211">
        <v>7</v>
      </c>
      <c r="B35" s="228">
        <v>15</v>
      </c>
      <c r="C35" s="210" t="str">
        <f>'[1]регистрация'!E76</f>
        <v>Киреев Николай Петрович</v>
      </c>
      <c r="D35" s="222" t="str">
        <f>'[1]регистрация'!F76</f>
        <v>13.09.1996 1 разряд</v>
      </c>
      <c r="E35" s="222" t="str">
        <f>'[1]регистрация'!G76</f>
        <v>СК</v>
      </c>
      <c r="F35" s="210" t="str">
        <f>'[1]регистрация'!H76</f>
        <v>Ставрополь МО</v>
      </c>
      <c r="G35" s="222">
        <f>'[1]регистрация'!I76</f>
        <v>0</v>
      </c>
      <c r="H35" s="210" t="str">
        <f>'[1]регистрация'!J76</f>
        <v>Папшуов Р. М.</v>
      </c>
    </row>
    <row r="36" spans="1:8" ht="15" customHeight="1">
      <c r="A36" s="211"/>
      <c r="B36" s="228"/>
      <c r="C36" s="210"/>
      <c r="D36" s="222"/>
      <c r="E36" s="222"/>
      <c r="F36" s="210"/>
      <c r="G36" s="222"/>
      <c r="H36" s="210"/>
    </row>
    <row r="37" spans="1:8" ht="15.75" customHeight="1">
      <c r="A37" s="211">
        <v>8</v>
      </c>
      <c r="B37" s="228">
        <v>16</v>
      </c>
      <c r="C37" s="206" t="str">
        <f>'[1]регистрация'!E78</f>
        <v>Джаубаев Ислам Магамович</v>
      </c>
      <c r="D37" s="211" t="str">
        <f>'[1]регистрация'!F78</f>
        <v>30.11.1996 КМС</v>
      </c>
      <c r="E37" s="168" t="str">
        <f>'[1]регистрация'!G78</f>
        <v>СК</v>
      </c>
      <c r="F37" s="223" t="str">
        <f>'[1]регистрация'!H78</f>
        <v>Ставрополь МО</v>
      </c>
      <c r="G37" s="221">
        <f>'[1]регистрация'!I78</f>
        <v>0</v>
      </c>
      <c r="H37" s="206" t="str">
        <f>'[1]регистрация'!J78</f>
        <v>Койчуев Р. Х., Артемьев С. А.</v>
      </c>
    </row>
    <row r="38" spans="1:8" ht="12.75" customHeight="1">
      <c r="A38" s="211"/>
      <c r="B38" s="228"/>
      <c r="C38" s="206"/>
      <c r="D38" s="211"/>
      <c r="E38" s="168"/>
      <c r="F38" s="223"/>
      <c r="G38" s="221"/>
      <c r="H38" s="206"/>
    </row>
    <row r="39" spans="1:8" ht="12.75" customHeight="1">
      <c r="A39" s="211">
        <v>9</v>
      </c>
      <c r="B39" s="228">
        <v>19</v>
      </c>
      <c r="C39" s="210" t="str">
        <f>'[1]регистрация'!E80</f>
        <v>Гамзатов Ахмед Гаджиевич</v>
      </c>
      <c r="D39" s="222" t="str">
        <f>'[1]регистрация'!F80</f>
        <v>28.06.1995 КМС</v>
      </c>
      <c r="E39" s="222" t="str">
        <f>'[1]регистрация'!G80</f>
        <v>СК</v>
      </c>
      <c r="F39" s="222" t="str">
        <f>'[1]регистрация'!H80</f>
        <v>Ставрополь ВС</v>
      </c>
      <c r="G39" s="222">
        <f>'[1]регистрация'!I80</f>
        <v>0</v>
      </c>
      <c r="H39" s="210" t="str">
        <f>'[1]регистрация'!J80</f>
        <v>Папшуов Р. М., Захаркин А. В.</v>
      </c>
    </row>
    <row r="40" spans="1:8" ht="12.75" customHeight="1">
      <c r="A40" s="211"/>
      <c r="B40" s="228"/>
      <c r="C40" s="210"/>
      <c r="D40" s="222"/>
      <c r="E40" s="222"/>
      <c r="F40" s="222"/>
      <c r="G40" s="222"/>
      <c r="H40" s="210"/>
    </row>
    <row r="41" spans="1:8" ht="12.75" customHeight="1">
      <c r="A41" s="211">
        <v>10</v>
      </c>
      <c r="B41" s="228">
        <v>17</v>
      </c>
      <c r="C41" s="206" t="str">
        <f>'[1]регистрация'!E82</f>
        <v>Гербеков Аскерби Иссаевич</v>
      </c>
      <c r="D41" s="211" t="str">
        <f>'[1]регистрация'!F82</f>
        <v>01.06.1996 КМС</v>
      </c>
      <c r="E41" s="168" t="str">
        <f>'[1]регистрация'!G82</f>
        <v>СК</v>
      </c>
      <c r="F41" s="223" t="str">
        <f>'[1]регистрация'!H82</f>
        <v>Ставрополь Д</v>
      </c>
      <c r="G41" s="221">
        <f>'[1]регистрация'!I82</f>
        <v>0</v>
      </c>
      <c r="H41" s="206" t="str">
        <f>'[1]регистрация'!J82</f>
        <v>Койчуев Р. Х., Салпагаров М. С.</v>
      </c>
    </row>
    <row r="42" spans="1:8" ht="12.75" customHeight="1">
      <c r="A42" s="211"/>
      <c r="B42" s="228"/>
      <c r="C42" s="206"/>
      <c r="D42" s="211"/>
      <c r="E42" s="168"/>
      <c r="F42" s="223"/>
      <c r="G42" s="221"/>
      <c r="H42" s="206"/>
    </row>
    <row r="43" spans="1:8" ht="12.75" customHeight="1">
      <c r="A43" s="211">
        <v>11</v>
      </c>
      <c r="B43" s="228">
        <v>18</v>
      </c>
      <c r="C43" s="210" t="str">
        <f>'[1]регистрация'!E84</f>
        <v>Мартиросов сурен Гарикович</v>
      </c>
      <c r="D43" s="222" t="str">
        <f>'[1]регистрация'!F84</f>
        <v>12.04.1995 КМС</v>
      </c>
      <c r="E43" s="222" t="str">
        <f>'[1]регистрация'!G84</f>
        <v>СК</v>
      </c>
      <c r="F43" s="222" t="str">
        <f>'[1]регистрация'!H84</f>
        <v>Ставрополь Д</v>
      </c>
      <c r="G43" s="222">
        <f>'[1]регистрация'!I84</f>
        <v>0</v>
      </c>
      <c r="H43" s="210" t="str">
        <f>'[1]регистрация'!J84</f>
        <v>Григорян К. М., Захаркин А. В.</v>
      </c>
    </row>
    <row r="44" spans="1:8" ht="12.75" customHeight="1">
      <c r="A44" s="211"/>
      <c r="B44" s="228"/>
      <c r="C44" s="210"/>
      <c r="D44" s="222"/>
      <c r="E44" s="222"/>
      <c r="F44" s="222"/>
      <c r="G44" s="222"/>
      <c r="H44" s="210"/>
    </row>
    <row r="45" spans="1:8" ht="12.75" customHeight="1">
      <c r="A45" s="211">
        <v>2</v>
      </c>
      <c r="B45" s="228">
        <v>20</v>
      </c>
      <c r="C45" s="206" t="str">
        <f>'[1]регистрация'!E66</f>
        <v>Салаватов Магомед Майрбекович</v>
      </c>
      <c r="D45" s="229" t="str">
        <f>'[1]регистрация'!F66</f>
        <v>18.06.1996 1 разряд</v>
      </c>
      <c r="E45" s="223" t="str">
        <f>'[1]регистрация'!G66</f>
        <v>ЧР</v>
      </c>
      <c r="F45" s="223" t="str">
        <f>'[1]регистрация'!H66</f>
        <v>Минспорт</v>
      </c>
      <c r="G45" s="221">
        <f>'[1]регистрация'!I66</f>
        <v>0</v>
      </c>
      <c r="H45" s="206" t="str">
        <f>'[1]регистрация'!J66</f>
        <v>Мехтиев Р., Юсупов А.</v>
      </c>
    </row>
    <row r="46" spans="1:8" ht="12.75" customHeight="1">
      <c r="A46" s="211"/>
      <c r="B46" s="228"/>
      <c r="C46" s="206"/>
      <c r="D46" s="229"/>
      <c r="E46" s="223"/>
      <c r="F46" s="223"/>
      <c r="G46" s="221"/>
      <c r="H46" s="206"/>
    </row>
    <row r="47" spans="1:8" ht="12.75" customHeight="1">
      <c r="A47" s="211">
        <v>5</v>
      </c>
      <c r="B47" s="228">
        <v>21</v>
      </c>
      <c r="C47" s="206" t="str">
        <f>'[1]регистрация'!E72</f>
        <v>Уцаев Рахман Вахитович</v>
      </c>
      <c r="D47" s="229" t="str">
        <f>'[1]регистрация'!F72</f>
        <v>25.02.1995 1 разряд</v>
      </c>
      <c r="E47" s="168" t="str">
        <f>'[1]регистрация'!G72</f>
        <v>ЧР</v>
      </c>
      <c r="F47" s="168" t="str">
        <f>'[1]регистрация'!H72</f>
        <v>Минспорт</v>
      </c>
      <c r="G47" s="220">
        <f>'[1]регистрация'!I72</f>
        <v>0</v>
      </c>
      <c r="H47" s="169" t="str">
        <f>'[1]регистрация'!J72</f>
        <v>Кагерманов Р., Юсупов Н.</v>
      </c>
    </row>
    <row r="48" spans="1:8" ht="12.75" customHeight="1">
      <c r="A48" s="211"/>
      <c r="B48" s="228"/>
      <c r="C48" s="206"/>
      <c r="D48" s="233"/>
      <c r="E48" s="168"/>
      <c r="F48" s="168"/>
      <c r="G48" s="220"/>
      <c r="H48" s="169"/>
    </row>
    <row r="49" spans="1:8" ht="12.75" customHeight="1">
      <c r="A49" s="211">
        <v>6</v>
      </c>
      <c r="B49" s="228">
        <v>22</v>
      </c>
      <c r="C49" s="210" t="str">
        <f>'[1]регистрация'!E74</f>
        <v>Исраилов Джабраил  Бисланович</v>
      </c>
      <c r="D49" s="222" t="str">
        <f>'[1]регистрация'!F74</f>
        <v>11.12.1996 1 разряд</v>
      </c>
      <c r="E49" s="222" t="str">
        <f>'[1]регистрация'!G74</f>
        <v>ЧР</v>
      </c>
      <c r="F49" s="222" t="str">
        <f>'[1]регистрация'!H74</f>
        <v>Минспорт</v>
      </c>
      <c r="G49" s="222">
        <f>'[1]регистрация'!I74</f>
        <v>0</v>
      </c>
      <c r="H49" s="210" t="str">
        <f>'[1]регистрация'!J74</f>
        <v>Чапаев В., Берсанукаев Р.</v>
      </c>
    </row>
    <row r="50" spans="1:8" ht="12.75" customHeight="1">
      <c r="A50" s="211"/>
      <c r="B50" s="228"/>
      <c r="C50" s="210"/>
      <c r="D50" s="222"/>
      <c r="E50" s="222"/>
      <c r="F50" s="222"/>
      <c r="G50" s="222"/>
      <c r="H50" s="210"/>
    </row>
    <row r="51" spans="1:8" ht="12.75" customHeight="1">
      <c r="A51" s="211">
        <v>19</v>
      </c>
      <c r="B51" s="228">
        <v>23</v>
      </c>
      <c r="C51" s="206" t="str">
        <f>'[1]регистрация'!E100</f>
        <v>Эльжуркаев Алихан Махмудович</v>
      </c>
      <c r="D51" s="229">
        <f>'[1]регистрация'!F100</f>
        <v>34854</v>
      </c>
      <c r="E51" s="168" t="str">
        <f>'[1]регистрация'!G100</f>
        <v>ЧР</v>
      </c>
      <c r="F51" s="168" t="str">
        <f>'[1]регистрация'!H100</f>
        <v>Минспорт</v>
      </c>
      <c r="G51" s="221">
        <f>'[1]регистрация'!I100</f>
        <v>0</v>
      </c>
      <c r="H51" s="206" t="str">
        <f>'[1]регистрация'!J100</f>
        <v>Боков</v>
      </c>
    </row>
    <row r="52" spans="1:8" ht="12.75" customHeight="1">
      <c r="A52" s="211"/>
      <c r="B52" s="228"/>
      <c r="C52" s="206"/>
      <c r="D52" s="234"/>
      <c r="E52" s="168"/>
      <c r="F52" s="168"/>
      <c r="G52" s="221"/>
      <c r="H52" s="209"/>
    </row>
    <row r="53" spans="1:8" ht="12.75" customHeight="1">
      <c r="A53" s="211">
        <v>24</v>
      </c>
      <c r="B53" s="228"/>
      <c r="C53" s="206"/>
      <c r="D53" s="211"/>
      <c r="E53" s="168"/>
      <c r="F53" s="223"/>
      <c r="G53" s="221"/>
      <c r="H53" s="206"/>
    </row>
    <row r="54" spans="1:8" ht="12.75" customHeight="1">
      <c r="A54" s="211"/>
      <c r="B54" s="228"/>
      <c r="C54" s="206"/>
      <c r="D54" s="211"/>
      <c r="E54" s="168"/>
      <c r="F54" s="223"/>
      <c r="G54" s="221"/>
      <c r="H54" s="206"/>
    </row>
    <row r="55" spans="1:8" ht="12.75" customHeight="1">
      <c r="A55" s="211">
        <v>25</v>
      </c>
      <c r="B55" s="228"/>
      <c r="C55" s="206"/>
      <c r="D55" s="229"/>
      <c r="E55" s="168"/>
      <c r="F55" s="168"/>
      <c r="G55" s="221"/>
      <c r="H55" s="206"/>
    </row>
    <row r="56" spans="1:8" ht="12.75" customHeight="1">
      <c r="A56" s="211"/>
      <c r="B56" s="228"/>
      <c r="C56" s="206"/>
      <c r="D56" s="234"/>
      <c r="E56" s="168"/>
      <c r="F56" s="168"/>
      <c r="G56" s="221"/>
      <c r="H56" s="209"/>
    </row>
    <row r="57" spans="1:8" ht="12.75" customHeight="1">
      <c r="A57" s="211">
        <v>26</v>
      </c>
      <c r="B57" s="228"/>
      <c r="C57" s="169"/>
      <c r="D57" s="168"/>
      <c r="E57" s="168"/>
      <c r="F57" s="168"/>
      <c r="G57" s="231"/>
      <c r="H57" s="169"/>
    </row>
    <row r="58" spans="1:8" ht="12.75" customHeight="1">
      <c r="A58" s="211"/>
      <c r="B58" s="228"/>
      <c r="C58" s="169"/>
      <c r="D58" s="168"/>
      <c r="E58" s="168"/>
      <c r="F58" s="168"/>
      <c r="G58" s="231"/>
      <c r="H58" s="169"/>
    </row>
    <row r="59" spans="1:8" ht="12.75" customHeight="1">
      <c r="A59" s="211">
        <v>27</v>
      </c>
      <c r="B59" s="228"/>
      <c r="C59" s="206"/>
      <c r="D59" s="229"/>
      <c r="E59" s="168"/>
      <c r="F59" s="168"/>
      <c r="G59" s="221"/>
      <c r="H59" s="206"/>
    </row>
    <row r="60" spans="1:8" ht="12.75" customHeight="1">
      <c r="A60" s="211"/>
      <c r="B60" s="228"/>
      <c r="C60" s="206"/>
      <c r="D60" s="233"/>
      <c r="E60" s="168"/>
      <c r="F60" s="168"/>
      <c r="G60" s="221"/>
      <c r="H60" s="208"/>
    </row>
    <row r="61" spans="1:8" ht="12.75" customHeight="1">
      <c r="A61" s="211">
        <v>28</v>
      </c>
      <c r="B61" s="228"/>
      <c r="C61" s="206"/>
      <c r="D61" s="229"/>
      <c r="E61" s="168"/>
      <c r="F61" s="168"/>
      <c r="G61" s="221"/>
      <c r="H61" s="206"/>
    </row>
    <row r="62" spans="1:8" ht="12.75" customHeight="1">
      <c r="A62" s="211"/>
      <c r="B62" s="228"/>
      <c r="C62" s="206"/>
      <c r="D62" s="233"/>
      <c r="E62" s="168"/>
      <c r="F62" s="168"/>
      <c r="G62" s="221"/>
      <c r="H62" s="208"/>
    </row>
    <row r="63" spans="1:8" ht="12.75" customHeight="1">
      <c r="A63" s="211">
        <v>29</v>
      </c>
      <c r="B63" s="228"/>
      <c r="C63" s="206"/>
      <c r="D63" s="229"/>
      <c r="E63" s="168"/>
      <c r="F63" s="232"/>
      <c r="G63" s="221"/>
      <c r="H63" s="206"/>
    </row>
    <row r="64" spans="1:8" ht="12.75" customHeight="1">
      <c r="A64" s="211"/>
      <c r="B64" s="228"/>
      <c r="C64" s="206"/>
      <c r="D64" s="230"/>
      <c r="E64" s="168"/>
      <c r="F64" s="232"/>
      <c r="G64" s="221"/>
      <c r="H64" s="209"/>
    </row>
    <row r="65" spans="1:8" ht="12.75" customHeight="1">
      <c r="A65" s="211">
        <v>30</v>
      </c>
      <c r="B65" s="228"/>
      <c r="C65" s="206"/>
      <c r="D65" s="229"/>
      <c r="E65" s="168"/>
      <c r="F65" s="168"/>
      <c r="G65" s="231"/>
      <c r="H65" s="169"/>
    </row>
    <row r="66" spans="1:8" ht="12.75" customHeight="1">
      <c r="A66" s="211"/>
      <c r="B66" s="228"/>
      <c r="C66" s="206"/>
      <c r="D66" s="211"/>
      <c r="E66" s="168"/>
      <c r="F66" s="168"/>
      <c r="G66" s="231"/>
      <c r="H66" s="169"/>
    </row>
    <row r="67" spans="1:8" ht="12.75">
      <c r="A67" s="211">
        <v>31</v>
      </c>
      <c r="B67" s="228"/>
      <c r="C67" s="206"/>
      <c r="D67" s="211"/>
      <c r="E67" s="168"/>
      <c r="F67" s="223"/>
      <c r="G67" s="221"/>
      <c r="H67" s="206"/>
    </row>
    <row r="68" spans="1:8" ht="12.75">
      <c r="A68" s="211"/>
      <c r="B68" s="228"/>
      <c r="C68" s="206"/>
      <c r="D68" s="211"/>
      <c r="E68" s="168"/>
      <c r="F68" s="223"/>
      <c r="G68" s="221"/>
      <c r="H68" s="206"/>
    </row>
    <row r="69" spans="1:8" ht="12.75">
      <c r="A69" s="211">
        <v>32</v>
      </c>
      <c r="B69" s="228"/>
      <c r="C69" s="206"/>
      <c r="D69" s="211"/>
      <c r="E69" s="168"/>
      <c r="F69" s="223"/>
      <c r="G69" s="221"/>
      <c r="H69" s="206"/>
    </row>
    <row r="70" spans="1:8" ht="12.75">
      <c r="A70" s="211"/>
      <c r="B70" s="228"/>
      <c r="C70" s="206"/>
      <c r="D70" s="211"/>
      <c r="E70" s="168"/>
      <c r="F70" s="223"/>
      <c r="G70" s="221"/>
      <c r="H70" s="206"/>
    </row>
    <row r="73" ht="12.75">
      <c r="A73" s="136" t="s">
        <v>55</v>
      </c>
    </row>
    <row r="75" ht="12.75">
      <c r="A75" s="136" t="s">
        <v>56</v>
      </c>
    </row>
    <row r="77" ht="12.75">
      <c r="A77" s="136" t="s">
        <v>57</v>
      </c>
    </row>
    <row r="81" ht="12.75">
      <c r="A81" s="136" t="s">
        <v>58</v>
      </c>
    </row>
  </sheetData>
  <sheetProtection/>
  <mergeCells count="267"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G69:G70"/>
    <mergeCell ref="C69:C70"/>
    <mergeCell ref="D69:D70"/>
    <mergeCell ref="E69:E70"/>
    <mergeCell ref="F69:F70"/>
    <mergeCell ref="C67:C68"/>
    <mergeCell ref="D67:D68"/>
    <mergeCell ref="G67:G6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E23:E24"/>
    <mergeCell ref="G23:G24"/>
    <mergeCell ref="E25:E26"/>
    <mergeCell ref="G25:G26"/>
    <mergeCell ref="F23:F24"/>
    <mergeCell ref="F25:F26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94">
      <selection activeCell="F107" sqref="F107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22.7109375" style="0" customWidth="1"/>
    <col min="5" max="5" width="10.00390625" style="0" customWidth="1"/>
    <col min="6" max="6" width="25.7109375" style="0" customWidth="1"/>
    <col min="7" max="7" width="7.28125" style="0" customWidth="1"/>
    <col min="9" max="9" width="7.7109375" style="0" customWidth="1"/>
    <col min="10" max="10" width="5.421875" style="0" customWidth="1"/>
    <col min="11" max="11" width="6.421875" style="0" customWidth="1"/>
    <col min="12" max="12" width="22.7109375" style="0" customWidth="1"/>
    <col min="14" max="14" width="10.7109375" style="0" customWidth="1"/>
    <col min="15" max="15" width="25.7109375" style="0" customWidth="1"/>
    <col min="16" max="16" width="6.8515625" style="0" customWidth="1"/>
    <col min="18" max="18" width="7.28125" style="0" customWidth="1"/>
  </cols>
  <sheetData>
    <row r="1" spans="2:18" ht="15.75" customHeight="1">
      <c r="B1" s="300" t="s">
        <v>42</v>
      </c>
      <c r="C1" s="300"/>
      <c r="D1" s="300"/>
      <c r="E1" s="300"/>
      <c r="F1" s="300"/>
      <c r="G1" s="300"/>
      <c r="H1" s="300"/>
      <c r="I1" s="300"/>
      <c r="K1" s="300" t="s">
        <v>42</v>
      </c>
      <c r="L1" s="300"/>
      <c r="M1" s="300"/>
      <c r="N1" s="300"/>
      <c r="O1" s="300"/>
      <c r="P1" s="300"/>
      <c r="Q1" s="300"/>
      <c r="R1" s="300"/>
    </row>
    <row r="2" spans="2:18" ht="15.75" customHeight="1">
      <c r="B2" s="301" t="str">
        <f>'пр.взв.'!D4</f>
        <v>в.к.68 кг.</v>
      </c>
      <c r="C2" s="302"/>
      <c r="D2" s="302"/>
      <c r="E2" s="302"/>
      <c r="F2" s="302"/>
      <c r="G2" s="302"/>
      <c r="H2" s="302"/>
      <c r="I2" s="302"/>
      <c r="K2" s="301" t="str">
        <f>'пр.взв.'!D4</f>
        <v>в.к.68 кг.</v>
      </c>
      <c r="L2" s="302"/>
      <c r="M2" s="302"/>
      <c r="N2" s="302"/>
      <c r="O2" s="302"/>
      <c r="P2" s="302"/>
      <c r="Q2" s="302"/>
      <c r="R2" s="302"/>
    </row>
    <row r="3" spans="2:18" ht="16.5" thickBot="1">
      <c r="B3" s="80" t="s">
        <v>35</v>
      </c>
      <c r="C3" s="82" t="s">
        <v>43</v>
      </c>
      <c r="D3" s="81" t="s">
        <v>36</v>
      </c>
      <c r="E3" s="82"/>
      <c r="F3" s="80"/>
      <c r="G3" s="82"/>
      <c r="H3" s="82"/>
      <c r="I3" s="82"/>
      <c r="J3" s="82"/>
      <c r="K3" s="80" t="s">
        <v>1</v>
      </c>
      <c r="L3" s="82" t="s">
        <v>43</v>
      </c>
      <c r="M3" s="81" t="s">
        <v>36</v>
      </c>
      <c r="N3" s="82"/>
      <c r="O3" s="80"/>
      <c r="P3" s="82"/>
      <c r="Q3" s="82"/>
      <c r="R3" s="82"/>
    </row>
    <row r="4" spans="1:18" ht="12.75" customHeight="1">
      <c r="A4" s="274" t="s">
        <v>44</v>
      </c>
      <c r="B4" s="276" t="s">
        <v>5</v>
      </c>
      <c r="C4" s="270" t="s">
        <v>6</v>
      </c>
      <c r="D4" s="237" t="s">
        <v>15</v>
      </c>
      <c r="E4" s="237" t="s">
        <v>16</v>
      </c>
      <c r="F4" s="270" t="s">
        <v>17</v>
      </c>
      <c r="G4" s="272" t="s">
        <v>45</v>
      </c>
      <c r="H4" s="265" t="s">
        <v>46</v>
      </c>
      <c r="I4" s="267" t="s">
        <v>19</v>
      </c>
      <c r="J4" s="274" t="s">
        <v>44</v>
      </c>
      <c r="K4" s="276" t="s">
        <v>5</v>
      </c>
      <c r="L4" s="270" t="s">
        <v>6</v>
      </c>
      <c r="M4" s="237" t="s">
        <v>15</v>
      </c>
      <c r="N4" s="237" t="s">
        <v>16</v>
      </c>
      <c r="O4" s="270" t="s">
        <v>17</v>
      </c>
      <c r="P4" s="272" t="s">
        <v>45</v>
      </c>
      <c r="Q4" s="265" t="s">
        <v>46</v>
      </c>
      <c r="R4" s="267" t="s">
        <v>19</v>
      </c>
    </row>
    <row r="5" spans="1:18" ht="13.5" customHeight="1" thickBot="1">
      <c r="A5" s="275"/>
      <c r="B5" s="293" t="s">
        <v>38</v>
      </c>
      <c r="C5" s="271"/>
      <c r="D5" s="269"/>
      <c r="E5" s="269"/>
      <c r="F5" s="271"/>
      <c r="G5" s="273"/>
      <c r="H5" s="266"/>
      <c r="I5" s="268" t="s">
        <v>39</v>
      </c>
      <c r="J5" s="275"/>
      <c r="K5" s="293" t="s">
        <v>38</v>
      </c>
      <c r="L5" s="271"/>
      <c r="M5" s="269"/>
      <c r="N5" s="269"/>
      <c r="O5" s="271"/>
      <c r="P5" s="273"/>
      <c r="Q5" s="266"/>
      <c r="R5" s="268" t="s">
        <v>39</v>
      </c>
    </row>
    <row r="6" spans="1:18" ht="12.75">
      <c r="A6" s="290">
        <v>1</v>
      </c>
      <c r="B6" s="295">
        <v>1</v>
      </c>
      <c r="C6" s="263" t="str">
        <f>VLOOKUP(B6,'пр.взв.'!B7:G70,2,FALSE)</f>
        <v>Блимготов Биаслан Хусейнович</v>
      </c>
      <c r="D6" s="258" t="str">
        <f>VLOOKUP(B6,'пр.взв.'!B7:G70,3,FALSE)</f>
        <v>12.12.1995 КМС</v>
      </c>
      <c r="E6" s="258" t="str">
        <f>VLOOKUP(B6,'пр.взв.'!B7:G70,5,FALSE)</f>
        <v>МО</v>
      </c>
      <c r="F6" s="259"/>
      <c r="G6" s="260"/>
      <c r="H6" s="261"/>
      <c r="I6" s="217"/>
      <c r="J6" s="251">
        <v>9</v>
      </c>
      <c r="K6" s="295">
        <v>2</v>
      </c>
      <c r="L6" s="263" t="str">
        <f>VLOOKUP(K6,'пр.взв.'!B7:G70,2,FALSE)</f>
        <v>Губжев Эльдар Фуадович</v>
      </c>
      <c r="M6" s="258" t="str">
        <f>VLOOKUP(K6,'пр.взв.'!B7:G70,3,FALSE)</f>
        <v>24.09.96 1 разряд</v>
      </c>
      <c r="N6" s="258" t="str">
        <f>VLOOKUP(K6,'пр.взв.'!B7:G70,5,FALSE)</f>
        <v>Динамо</v>
      </c>
      <c r="O6" s="259"/>
      <c r="P6" s="260"/>
      <c r="Q6" s="261"/>
      <c r="R6" s="217"/>
    </row>
    <row r="7" spans="1:18" ht="12.75">
      <c r="A7" s="291"/>
      <c r="B7" s="296"/>
      <c r="C7" s="257"/>
      <c r="D7" s="247"/>
      <c r="E7" s="247"/>
      <c r="F7" s="247"/>
      <c r="G7" s="247"/>
      <c r="H7" s="221"/>
      <c r="I7" s="211"/>
      <c r="J7" s="252"/>
      <c r="K7" s="296"/>
      <c r="L7" s="257"/>
      <c r="M7" s="247"/>
      <c r="N7" s="247"/>
      <c r="O7" s="247"/>
      <c r="P7" s="247"/>
      <c r="Q7" s="221"/>
      <c r="R7" s="211"/>
    </row>
    <row r="8" spans="1:18" ht="12.75">
      <c r="A8" s="291"/>
      <c r="B8" s="297">
        <v>17</v>
      </c>
      <c r="C8" s="240" t="str">
        <f>VLOOKUP(B8,'пр.взв.'!B9:G72,2,FALSE)</f>
        <v>Гербеков Аскерби Иссаевич</v>
      </c>
      <c r="D8" s="242" t="str">
        <f>VLOOKUP(B8,'пр.взв.'!B1:G72,3,FALSE)</f>
        <v>01.06.1996 КМС</v>
      </c>
      <c r="E8" s="242" t="str">
        <f>VLOOKUP(B8,'пр.взв.'!B9:G72,5,FALSE)</f>
        <v>Ставрополь Д</v>
      </c>
      <c r="F8" s="244"/>
      <c r="G8" s="244"/>
      <c r="H8" s="216"/>
      <c r="I8" s="216"/>
      <c r="J8" s="252"/>
      <c r="K8" s="297">
        <v>18</v>
      </c>
      <c r="L8" s="240" t="str">
        <f>VLOOKUP(K8,'пр.взв.'!B1:G72,2,FALSE)</f>
        <v>Мартиросов сурен Гарикович</v>
      </c>
      <c r="M8" s="242" t="str">
        <f>VLOOKUP(K8,'пр.взв.'!B1:G72,3,FALSE)</f>
        <v>12.04.1995 КМС</v>
      </c>
      <c r="N8" s="242" t="str">
        <f>VLOOKUP(K8,'пр.взв.'!B9:G72,5,FALSE)</f>
        <v>Ставрополь Д</v>
      </c>
      <c r="O8" s="244"/>
      <c r="P8" s="244"/>
      <c r="Q8" s="216"/>
      <c r="R8" s="216"/>
    </row>
    <row r="9" spans="1:18" ht="13.5" thickBot="1">
      <c r="A9" s="292"/>
      <c r="B9" s="298"/>
      <c r="C9" s="241"/>
      <c r="D9" s="243"/>
      <c r="E9" s="243"/>
      <c r="F9" s="245"/>
      <c r="G9" s="245"/>
      <c r="H9" s="192"/>
      <c r="I9" s="192"/>
      <c r="J9" s="253"/>
      <c r="K9" s="298"/>
      <c r="L9" s="241"/>
      <c r="M9" s="243"/>
      <c r="N9" s="243"/>
      <c r="O9" s="245"/>
      <c r="P9" s="245"/>
      <c r="Q9" s="192"/>
      <c r="R9" s="192"/>
    </row>
    <row r="10" spans="1:18" ht="12.75">
      <c r="A10" s="290">
        <v>2</v>
      </c>
      <c r="B10" s="295">
        <v>9</v>
      </c>
      <c r="C10" s="256" t="str">
        <f>VLOOKUP(B10,'пр.взв.'!B1:G74,2,FALSE)</f>
        <v>Барханоев Азраил Баширович</v>
      </c>
      <c r="D10" s="246" t="str">
        <f>VLOOKUP(B10,'пр.взв.'!B1:G74,3,FALSE)</f>
        <v>24.06.1997 КМС</v>
      </c>
      <c r="E10" s="258">
        <f>VLOOKUP(B10,'пр.взв.'!B11:G74,5,FALSE)</f>
        <v>0</v>
      </c>
      <c r="F10" s="248"/>
      <c r="G10" s="249"/>
      <c r="H10" s="250"/>
      <c r="I10" s="246"/>
      <c r="J10" s="251">
        <v>10</v>
      </c>
      <c r="K10" s="295">
        <v>10</v>
      </c>
      <c r="L10" s="256" t="str">
        <f>VLOOKUP(K10,'пр.взв.'!B1:G74,2,FALSE)</f>
        <v>Байсагуров Акбар магометович</v>
      </c>
      <c r="M10" s="246" t="str">
        <f>VLOOKUP(K10,'пр.взв.'!B1:G74,3,FALSE)</f>
        <v>26.09.1996 КМС</v>
      </c>
      <c r="N10" s="258">
        <f>VLOOKUP(K10,'пр.взв.'!B11:G74,5,FALSE)</f>
        <v>0</v>
      </c>
      <c r="O10" s="248"/>
      <c r="P10" s="249"/>
      <c r="Q10" s="250"/>
      <c r="R10" s="246"/>
    </row>
    <row r="11" spans="1:18" ht="12.75">
      <c r="A11" s="291"/>
      <c r="B11" s="296"/>
      <c r="C11" s="257"/>
      <c r="D11" s="247"/>
      <c r="E11" s="247"/>
      <c r="F11" s="247"/>
      <c r="G11" s="247"/>
      <c r="H11" s="221"/>
      <c r="I11" s="211"/>
      <c r="J11" s="252"/>
      <c r="K11" s="296"/>
      <c r="L11" s="257"/>
      <c r="M11" s="247"/>
      <c r="N11" s="247"/>
      <c r="O11" s="247"/>
      <c r="P11" s="247"/>
      <c r="Q11" s="221"/>
      <c r="R11" s="211"/>
    </row>
    <row r="12" spans="1:18" ht="12.75">
      <c r="A12" s="291"/>
      <c r="B12" s="297">
        <v>25</v>
      </c>
      <c r="C12" s="240" t="e">
        <f>VLOOKUP(B12,'пр.взв.'!B1:G76,2,FALSE)</f>
        <v>#N/A</v>
      </c>
      <c r="D12" s="242" t="e">
        <f>VLOOKUP(B12,'пр.взв.'!B1:G76,3,FALSE)</f>
        <v>#N/A</v>
      </c>
      <c r="E12" s="242" t="e">
        <f>VLOOKUP(B12,'пр.взв.'!B13:G76,5,FALSE)</f>
        <v>#N/A</v>
      </c>
      <c r="F12" s="244"/>
      <c r="G12" s="244"/>
      <c r="H12" s="216"/>
      <c r="I12" s="216"/>
      <c r="J12" s="252"/>
      <c r="K12" s="297">
        <v>26</v>
      </c>
      <c r="L12" s="240" t="e">
        <f>VLOOKUP(K12,'пр.взв.'!B1:G76,2,FALSE)</f>
        <v>#N/A</v>
      </c>
      <c r="M12" s="242" t="e">
        <f>VLOOKUP(K12,'пр.взв.'!B1:G76,3,FALSE)</f>
        <v>#N/A</v>
      </c>
      <c r="N12" s="242" t="e">
        <f>VLOOKUP(K12,'пр.взв.'!B13:G76,5,FALSE)</f>
        <v>#N/A</v>
      </c>
      <c r="O12" s="244"/>
      <c r="P12" s="244"/>
      <c r="Q12" s="216"/>
      <c r="R12" s="216"/>
    </row>
    <row r="13" spans="1:18" ht="13.5" thickBot="1">
      <c r="A13" s="292"/>
      <c r="B13" s="298"/>
      <c r="C13" s="241"/>
      <c r="D13" s="243"/>
      <c r="E13" s="243"/>
      <c r="F13" s="245"/>
      <c r="G13" s="245"/>
      <c r="H13" s="192"/>
      <c r="I13" s="192"/>
      <c r="J13" s="253"/>
      <c r="K13" s="298"/>
      <c r="L13" s="241"/>
      <c r="M13" s="243"/>
      <c r="N13" s="243"/>
      <c r="O13" s="245"/>
      <c r="P13" s="245"/>
      <c r="Q13" s="192"/>
      <c r="R13" s="192"/>
    </row>
    <row r="14" spans="1:18" ht="12.75">
      <c r="A14" s="290">
        <v>3</v>
      </c>
      <c r="B14" s="295">
        <v>5</v>
      </c>
      <c r="C14" s="263" t="str">
        <f>VLOOKUP(B14,'пр.взв.'!B1:G78,2,FALSE)</f>
        <v>Муртазалиев Заур Мурадович</v>
      </c>
      <c r="D14" s="258" t="str">
        <f>VLOOKUP(B14,'пр.взв.'!B1:G78,3,FALSE)</f>
        <v>22.06.1996 1 разряд</v>
      </c>
      <c r="E14" s="258" t="str">
        <f>VLOOKUP(B14,'пр.взв.'!B15:G78,5,FALSE)</f>
        <v>ПР</v>
      </c>
      <c r="F14" s="259"/>
      <c r="G14" s="260"/>
      <c r="H14" s="261"/>
      <c r="I14" s="217"/>
      <c r="J14" s="251">
        <v>11</v>
      </c>
      <c r="K14" s="295">
        <v>6</v>
      </c>
      <c r="L14" s="263" t="str">
        <f>VLOOKUP(K14,'пр.взв.'!B1:G78,2,FALSE)</f>
        <v>Магомедов Ахмедхан Магомедович</v>
      </c>
      <c r="M14" s="258" t="str">
        <f>VLOOKUP(K14,'пр.взв.'!B1:G78,3,FALSE)</f>
        <v>20.10.1995 КМС</v>
      </c>
      <c r="N14" s="258" t="str">
        <f>VLOOKUP(K14,'пр.взв.'!B15:G78,5,FALSE)</f>
        <v>ПР</v>
      </c>
      <c r="O14" s="259"/>
      <c r="P14" s="260"/>
      <c r="Q14" s="261"/>
      <c r="R14" s="217"/>
    </row>
    <row r="15" spans="1:18" ht="12.75">
      <c r="A15" s="291"/>
      <c r="B15" s="296"/>
      <c r="C15" s="257"/>
      <c r="D15" s="247"/>
      <c r="E15" s="247"/>
      <c r="F15" s="247"/>
      <c r="G15" s="247"/>
      <c r="H15" s="221"/>
      <c r="I15" s="211"/>
      <c r="J15" s="252"/>
      <c r="K15" s="296"/>
      <c r="L15" s="257"/>
      <c r="M15" s="247"/>
      <c r="N15" s="247"/>
      <c r="O15" s="247"/>
      <c r="P15" s="247"/>
      <c r="Q15" s="221"/>
      <c r="R15" s="211"/>
    </row>
    <row r="16" spans="1:18" ht="12.75">
      <c r="A16" s="291"/>
      <c r="B16" s="297">
        <v>21</v>
      </c>
      <c r="C16" s="240" t="str">
        <f>VLOOKUP(B16,'пр.взв.'!B1:G80,2,FALSE)</f>
        <v>Уцаев Рахман Вахитович</v>
      </c>
      <c r="D16" s="242" t="str">
        <f>VLOOKUP(B16,'пр.взв.'!B1:G80,3,FALSE)</f>
        <v>25.02.1995 1 разряд</v>
      </c>
      <c r="E16" s="242" t="str">
        <f>VLOOKUP(B16,'пр.взв.'!B17:G80,5,FALSE)</f>
        <v>Минспорт</v>
      </c>
      <c r="F16" s="244"/>
      <c r="G16" s="244"/>
      <c r="H16" s="216"/>
      <c r="I16" s="216"/>
      <c r="J16" s="252"/>
      <c r="K16" s="297">
        <v>22</v>
      </c>
      <c r="L16" s="240" t="str">
        <f>VLOOKUP(K16,'пр.взв.'!B1:G80,2,FALSE)</f>
        <v>Исраилов Джабраил  Бисланович</v>
      </c>
      <c r="M16" s="242" t="str">
        <f>VLOOKUP(K16,'пр.взв.'!B1:G80,3,FALSE)</f>
        <v>11.12.1996 1 разряд</v>
      </c>
      <c r="N16" s="242" t="str">
        <f>VLOOKUP(K16,'пр.взв.'!B17:G80,5,FALSE)</f>
        <v>Минспорт</v>
      </c>
      <c r="O16" s="244"/>
      <c r="P16" s="244"/>
      <c r="Q16" s="216"/>
      <c r="R16" s="216"/>
    </row>
    <row r="17" spans="1:18" ht="13.5" thickBot="1">
      <c r="A17" s="292"/>
      <c r="B17" s="298"/>
      <c r="C17" s="241"/>
      <c r="D17" s="243"/>
      <c r="E17" s="243"/>
      <c r="F17" s="245"/>
      <c r="G17" s="245"/>
      <c r="H17" s="192"/>
      <c r="I17" s="192"/>
      <c r="J17" s="253"/>
      <c r="K17" s="298"/>
      <c r="L17" s="241"/>
      <c r="M17" s="243"/>
      <c r="N17" s="243"/>
      <c r="O17" s="245"/>
      <c r="P17" s="245"/>
      <c r="Q17" s="192"/>
      <c r="R17" s="192"/>
    </row>
    <row r="18" spans="1:18" ht="12.75">
      <c r="A18" s="290">
        <v>4</v>
      </c>
      <c r="B18" s="295">
        <v>13</v>
      </c>
      <c r="C18" s="256" t="str">
        <f>VLOOKUP(B18,'пр.взв.'!B1:G82,2,FALSE)</f>
        <v>Гергаулов Аслан Робертович</v>
      </c>
      <c r="D18" s="246" t="str">
        <f>VLOOKUP(B18,'пр.взв.'!B1:G82,3,FALSE)</f>
        <v>08.07.1996 КМС</v>
      </c>
      <c r="E18" s="258" t="str">
        <f>VLOOKUP(B18,'пр.взв.'!B19:G82,5,FALSE)</f>
        <v>Динамо</v>
      </c>
      <c r="F18" s="248"/>
      <c r="G18" s="249"/>
      <c r="H18" s="250"/>
      <c r="I18" s="246"/>
      <c r="J18" s="251">
        <v>12</v>
      </c>
      <c r="K18" s="295">
        <v>14</v>
      </c>
      <c r="L18" s="256" t="str">
        <f>VLOOKUP(K18,'пр.взв.'!B1:G82,2,FALSE)</f>
        <v>Тутуев Алан Амагомедович</v>
      </c>
      <c r="M18" s="246" t="str">
        <f>VLOOKUP(K18,'пр.взв.'!B1:G82,3,FALSE)</f>
        <v>05.09.1995 КМС</v>
      </c>
      <c r="N18" s="258" t="str">
        <f>VLOOKUP(K18,'пр.взв.'!B19:G82,5,FALSE)</f>
        <v>Динамо</v>
      </c>
      <c r="O18" s="247"/>
      <c r="P18" s="294"/>
      <c r="Q18" s="221"/>
      <c r="R18" s="242"/>
    </row>
    <row r="19" spans="1:18" ht="12.75">
      <c r="A19" s="291"/>
      <c r="B19" s="296"/>
      <c r="C19" s="257"/>
      <c r="D19" s="247"/>
      <c r="E19" s="247"/>
      <c r="F19" s="247"/>
      <c r="G19" s="247"/>
      <c r="H19" s="221"/>
      <c r="I19" s="211"/>
      <c r="J19" s="252"/>
      <c r="K19" s="296"/>
      <c r="L19" s="257"/>
      <c r="M19" s="247"/>
      <c r="N19" s="247"/>
      <c r="O19" s="247"/>
      <c r="P19" s="247"/>
      <c r="Q19" s="221"/>
      <c r="R19" s="211"/>
    </row>
    <row r="20" spans="1:18" ht="12.75">
      <c r="A20" s="291"/>
      <c r="B20" s="297">
        <v>29</v>
      </c>
      <c r="C20" s="240" t="e">
        <f>VLOOKUP(B20,'пр.взв.'!B2:G84,2,FALSE)</f>
        <v>#N/A</v>
      </c>
      <c r="D20" s="242" t="e">
        <f>VLOOKUP(B20,'пр.взв.'!B2:G84,3,FALSE)</f>
        <v>#N/A</v>
      </c>
      <c r="E20" s="242" t="e">
        <f>VLOOKUP(B20,'пр.взв.'!B21:G84,5,FALSE)</f>
        <v>#N/A</v>
      </c>
      <c r="F20" s="244"/>
      <c r="G20" s="244"/>
      <c r="H20" s="216"/>
      <c r="I20" s="216"/>
      <c r="J20" s="252"/>
      <c r="K20" s="297">
        <v>30</v>
      </c>
      <c r="L20" s="240" t="e">
        <f>VLOOKUP(K20,'пр.взв.'!B2:G84,2,FALSE)</f>
        <v>#N/A</v>
      </c>
      <c r="M20" s="242" t="e">
        <f>VLOOKUP(K20,'пр.взв.'!B2:G84,3,FALSE)</f>
        <v>#N/A</v>
      </c>
      <c r="N20" s="242" t="e">
        <f>VLOOKUP(K20,'пр.взв.'!B21:G84,5,FALSE)</f>
        <v>#N/A</v>
      </c>
      <c r="O20" s="244"/>
      <c r="P20" s="244"/>
      <c r="Q20" s="216"/>
      <c r="R20" s="216"/>
    </row>
    <row r="21" spans="1:18" ht="13.5" thickBot="1">
      <c r="A21" s="292"/>
      <c r="B21" s="298"/>
      <c r="C21" s="241"/>
      <c r="D21" s="243"/>
      <c r="E21" s="243"/>
      <c r="F21" s="245"/>
      <c r="G21" s="245"/>
      <c r="H21" s="192"/>
      <c r="I21" s="192"/>
      <c r="J21" s="253"/>
      <c r="K21" s="298"/>
      <c r="L21" s="241"/>
      <c r="M21" s="243"/>
      <c r="N21" s="243"/>
      <c r="O21" s="245"/>
      <c r="P21" s="245"/>
      <c r="Q21" s="192"/>
      <c r="R21" s="192"/>
    </row>
    <row r="22" spans="1:18" ht="12.75">
      <c r="A22" s="291">
        <v>5</v>
      </c>
      <c r="B22" s="295">
        <v>3</v>
      </c>
      <c r="C22" s="263" t="str">
        <f>VLOOKUP(B22,'пр.взв.'!B2:G86,2,FALSE)</f>
        <v>Тешашев Алим Мухадинович</v>
      </c>
      <c r="D22" s="258" t="str">
        <f>VLOOKUP(B22,'пр.взв.'!B2:G86,3,FALSE)</f>
        <v>18.02.1996 КМС</v>
      </c>
      <c r="E22" s="258" t="str">
        <f>VLOOKUP(B22,'пр.взв.'!B2:G86,5,FALSE)</f>
        <v>Динамо</v>
      </c>
      <c r="F22" s="259"/>
      <c r="G22" s="260"/>
      <c r="H22" s="261"/>
      <c r="I22" s="217"/>
      <c r="J22" s="251">
        <v>13</v>
      </c>
      <c r="K22" s="295">
        <v>4</v>
      </c>
      <c r="L22" s="263" t="str">
        <f>VLOOKUP(K22,'пр.взв.'!B2:G86,2,FALSE)</f>
        <v>Озов магомед Юрьевич</v>
      </c>
      <c r="M22" s="258" t="str">
        <f>VLOOKUP(K22,'пр.взв.'!B2:G86,3,FALSE)</f>
        <v>13.08.1995 КМС</v>
      </c>
      <c r="N22" s="258" t="str">
        <f>VLOOKUP(K22,'пр.взв.'!B3:G86,5,FALSE)</f>
        <v>ВС</v>
      </c>
      <c r="O22" s="259"/>
      <c r="P22" s="260"/>
      <c r="Q22" s="261"/>
      <c r="R22" s="217"/>
    </row>
    <row r="23" spans="1:18" ht="12.75">
      <c r="A23" s="291"/>
      <c r="B23" s="296"/>
      <c r="C23" s="257"/>
      <c r="D23" s="247"/>
      <c r="E23" s="247"/>
      <c r="F23" s="247"/>
      <c r="G23" s="247"/>
      <c r="H23" s="221"/>
      <c r="I23" s="211"/>
      <c r="J23" s="252"/>
      <c r="K23" s="296"/>
      <c r="L23" s="257"/>
      <c r="M23" s="247"/>
      <c r="N23" s="247"/>
      <c r="O23" s="247"/>
      <c r="P23" s="247"/>
      <c r="Q23" s="221"/>
      <c r="R23" s="211"/>
    </row>
    <row r="24" spans="1:18" ht="12.75">
      <c r="A24" s="291"/>
      <c r="B24" s="297">
        <v>19</v>
      </c>
      <c r="C24" s="240" t="str">
        <f>VLOOKUP(B24,'пр.взв.'!B2:G88,2,FALSE)</f>
        <v>Гамзатов Ахмед Гаджиевич</v>
      </c>
      <c r="D24" s="242" t="str">
        <f>VLOOKUP(B24,'пр.взв.'!B2:G88,3,FALSE)</f>
        <v>28.06.1995 КМС</v>
      </c>
      <c r="E24" s="242" t="str">
        <f>VLOOKUP(B24,'пр.взв.'!B25:G88,5,FALSE)</f>
        <v>Ставрополь ВС</v>
      </c>
      <c r="F24" s="244"/>
      <c r="G24" s="244"/>
      <c r="H24" s="216"/>
      <c r="I24" s="216"/>
      <c r="J24" s="252"/>
      <c r="K24" s="297">
        <v>20</v>
      </c>
      <c r="L24" s="240" t="str">
        <f>VLOOKUP(K24,'пр.взв.'!B2:G88,2,FALSE)</f>
        <v>Салаватов Магомед Майрбекович</v>
      </c>
      <c r="M24" s="242" t="str">
        <f>VLOOKUP(K24,'пр.взв.'!B2:G88,3,FALSE)</f>
        <v>18.06.1996 1 разряд</v>
      </c>
      <c r="N24" s="242" t="str">
        <f>VLOOKUP(K24,'пр.взв.'!B25:G88,5,FALSE)</f>
        <v>Минспорт</v>
      </c>
      <c r="O24" s="244"/>
      <c r="P24" s="244"/>
      <c r="Q24" s="216"/>
      <c r="R24" s="216"/>
    </row>
    <row r="25" spans="1:18" ht="13.5" thickBot="1">
      <c r="A25" s="292"/>
      <c r="B25" s="298"/>
      <c r="C25" s="241"/>
      <c r="D25" s="243"/>
      <c r="E25" s="243"/>
      <c r="F25" s="245"/>
      <c r="G25" s="245"/>
      <c r="H25" s="192"/>
      <c r="I25" s="192"/>
      <c r="J25" s="253"/>
      <c r="K25" s="298"/>
      <c r="L25" s="241"/>
      <c r="M25" s="243"/>
      <c r="N25" s="243"/>
      <c r="O25" s="245"/>
      <c r="P25" s="245"/>
      <c r="Q25" s="192"/>
      <c r="R25" s="192"/>
    </row>
    <row r="26" spans="1:18" ht="12.75">
      <c r="A26" s="290">
        <v>6</v>
      </c>
      <c r="B26" s="295">
        <v>11</v>
      </c>
      <c r="C26" s="256" t="str">
        <f>VLOOKUP(B26,'пр.взв.'!B2:G90,2,FALSE)</f>
        <v>Цуров Исмаил Умарович</v>
      </c>
      <c r="D26" s="246">
        <f>VLOOKUP(B26,'пр.взв.'!B27:G90,3,FALSE)</f>
        <v>35723</v>
      </c>
      <c r="E26" s="258" t="str">
        <f>VLOOKUP(B26,'пр.взв.'!B27:G90,5,FALSE)</f>
        <v>Динамо</v>
      </c>
      <c r="F26" s="248"/>
      <c r="G26" s="249"/>
      <c r="H26" s="250"/>
      <c r="I26" s="246"/>
      <c r="J26" s="251">
        <v>14</v>
      </c>
      <c r="K26" s="295">
        <v>12</v>
      </c>
      <c r="L26" s="256" t="str">
        <f>VLOOKUP(K26,'пр.взв.'!B2:G90,2,FALSE)</f>
        <v>Базаев Арсен Георгиевич</v>
      </c>
      <c r="M26" s="246" t="str">
        <f>VLOOKUP(K26,'пр.взв.'!B2:G90,3,FALSE)</f>
        <v>13.07.1995 КМС</v>
      </c>
      <c r="N26" s="258" t="str">
        <f>VLOOKUP(K26,'пр.взв.'!B27:G90,5,FALSE)</f>
        <v>Динамо</v>
      </c>
      <c r="O26" s="248"/>
      <c r="P26" s="249"/>
      <c r="Q26" s="250"/>
      <c r="R26" s="246"/>
    </row>
    <row r="27" spans="1:18" ht="12.75">
      <c r="A27" s="291"/>
      <c r="B27" s="296"/>
      <c r="C27" s="257"/>
      <c r="D27" s="247"/>
      <c r="E27" s="247"/>
      <c r="F27" s="247"/>
      <c r="G27" s="247"/>
      <c r="H27" s="221"/>
      <c r="I27" s="211"/>
      <c r="J27" s="252"/>
      <c r="K27" s="296"/>
      <c r="L27" s="257"/>
      <c r="M27" s="247"/>
      <c r="N27" s="247"/>
      <c r="O27" s="247"/>
      <c r="P27" s="247"/>
      <c r="Q27" s="221"/>
      <c r="R27" s="211"/>
    </row>
    <row r="28" spans="1:18" ht="12.75">
      <c r="A28" s="291"/>
      <c r="B28" s="297">
        <v>27</v>
      </c>
      <c r="C28" s="240" t="e">
        <f>VLOOKUP(B28,'пр.взв.'!B2:G92,2,FALSE)</f>
        <v>#N/A</v>
      </c>
      <c r="D28" s="242" t="e">
        <f>VLOOKUP(B28,'пр.взв.'!B29:G92,3,FALSE)</f>
        <v>#N/A</v>
      </c>
      <c r="E28" s="242" t="e">
        <f>VLOOKUP(B28,'пр.взв.'!B29:G92,5,FALSE)</f>
        <v>#N/A</v>
      </c>
      <c r="F28" s="244"/>
      <c r="G28" s="244"/>
      <c r="H28" s="216"/>
      <c r="I28" s="216"/>
      <c r="J28" s="252"/>
      <c r="K28" s="297">
        <v>28</v>
      </c>
      <c r="L28" s="240" t="e">
        <f>VLOOKUP(K28,'пр.взв.'!B2:G92,2,FALSE)</f>
        <v>#N/A</v>
      </c>
      <c r="M28" s="242" t="e">
        <f>VLOOKUP(K28,'пр.взв.'!B2:G92,3,FALSE)</f>
        <v>#N/A</v>
      </c>
      <c r="N28" s="242" t="e">
        <f>VLOOKUP(K28,'пр.взв.'!B29:G92,5,FALSE)</f>
        <v>#N/A</v>
      </c>
      <c r="O28" s="244"/>
      <c r="P28" s="244"/>
      <c r="Q28" s="216"/>
      <c r="R28" s="216"/>
    </row>
    <row r="29" spans="1:18" ht="13.5" thickBot="1">
      <c r="A29" s="299"/>
      <c r="B29" s="298"/>
      <c r="C29" s="241"/>
      <c r="D29" s="243"/>
      <c r="E29" s="243"/>
      <c r="F29" s="245"/>
      <c r="G29" s="245"/>
      <c r="H29" s="192"/>
      <c r="I29" s="192"/>
      <c r="J29" s="253"/>
      <c r="K29" s="298"/>
      <c r="L29" s="241"/>
      <c r="M29" s="243"/>
      <c r="N29" s="243"/>
      <c r="O29" s="245"/>
      <c r="P29" s="245"/>
      <c r="Q29" s="192"/>
      <c r="R29" s="192"/>
    </row>
    <row r="30" spans="1:18" ht="12.75">
      <c r="A30" s="290">
        <v>7</v>
      </c>
      <c r="B30" s="295">
        <v>7</v>
      </c>
      <c r="C30" s="263" t="str">
        <f>VLOOKUP(B30,'пр.взв.'!B3:G94,2,FALSE)</f>
        <v>Муртазалиев Замир Мурадович</v>
      </c>
      <c r="D30" s="258" t="str">
        <f>VLOOKUP(B30,'пр.взв.'!B3:G94,3,FALSE)</f>
        <v>22.06.1996 КМС</v>
      </c>
      <c r="E30" s="258" t="str">
        <f>VLOOKUP(B30,'пр.взв.'!B3:G94,5,FALSE)</f>
        <v>ПР</v>
      </c>
      <c r="F30" s="259"/>
      <c r="G30" s="260"/>
      <c r="H30" s="261"/>
      <c r="I30" s="217"/>
      <c r="J30" s="251">
        <v>15</v>
      </c>
      <c r="K30" s="295">
        <v>8</v>
      </c>
      <c r="L30" s="263" t="str">
        <f>VLOOKUP(K30,'пр.взв.'!B3:G94,2,FALSE)</f>
        <v>Темирханов Темирлан Абдурахманович</v>
      </c>
      <c r="M30" s="258" t="str">
        <f>VLOOKUP(K30,'пр.взв.'!B3:G94,3,FALSE)</f>
        <v>09.12.1996 1 разряд</v>
      </c>
      <c r="N30" s="258" t="str">
        <f>VLOOKUP(K30,'пр.взв.'!B3:G94,5,FALSE)</f>
        <v>ПР</v>
      </c>
      <c r="O30" s="259"/>
      <c r="P30" s="260"/>
      <c r="Q30" s="261"/>
      <c r="R30" s="217"/>
    </row>
    <row r="31" spans="1:18" ht="12.75">
      <c r="A31" s="291"/>
      <c r="B31" s="296"/>
      <c r="C31" s="257"/>
      <c r="D31" s="247"/>
      <c r="E31" s="247"/>
      <c r="F31" s="247"/>
      <c r="G31" s="247"/>
      <c r="H31" s="221"/>
      <c r="I31" s="211"/>
      <c r="J31" s="252"/>
      <c r="K31" s="296"/>
      <c r="L31" s="257"/>
      <c r="M31" s="247"/>
      <c r="N31" s="247"/>
      <c r="O31" s="247"/>
      <c r="P31" s="247"/>
      <c r="Q31" s="221"/>
      <c r="R31" s="211"/>
    </row>
    <row r="32" spans="1:18" ht="12.75">
      <c r="A32" s="291"/>
      <c r="B32" s="297">
        <v>23</v>
      </c>
      <c r="C32" s="240" t="str">
        <f>VLOOKUP(B32,'пр.взв.'!B3:G96,2,FALSE)</f>
        <v>Эльжуркаев Алихан Махмудович</v>
      </c>
      <c r="D32" s="242">
        <f>VLOOKUP(B32,'пр.взв.'!B33:G96,3,FALSE)</f>
        <v>34854</v>
      </c>
      <c r="E32" s="242" t="str">
        <f>VLOOKUP(B32,'пр.взв.'!B33:G96,5,FALSE)</f>
        <v>Минспорт</v>
      </c>
      <c r="F32" s="244"/>
      <c r="G32" s="244"/>
      <c r="H32" s="216"/>
      <c r="I32" s="216"/>
      <c r="J32" s="252"/>
      <c r="K32" s="297">
        <v>24</v>
      </c>
      <c r="L32" s="240" t="e">
        <f>VLOOKUP(K32,'пр.взв.'!B3:G96,2,FALSE)</f>
        <v>#N/A</v>
      </c>
      <c r="M32" s="242" t="e">
        <f>VLOOKUP(K32,'пр.взв.'!B3:G96,3,FALSE)</f>
        <v>#N/A</v>
      </c>
      <c r="N32" s="242" t="e">
        <f>VLOOKUP(K32,'пр.взв.'!B33:G96,5,FALSE)</f>
        <v>#N/A</v>
      </c>
      <c r="O32" s="244"/>
      <c r="P32" s="244"/>
      <c r="Q32" s="216"/>
      <c r="R32" s="216"/>
    </row>
    <row r="33" spans="1:18" ht="13.5" thickBot="1">
      <c r="A33" s="292"/>
      <c r="B33" s="298"/>
      <c r="C33" s="241"/>
      <c r="D33" s="243"/>
      <c r="E33" s="243"/>
      <c r="F33" s="245"/>
      <c r="G33" s="245"/>
      <c r="H33" s="192"/>
      <c r="I33" s="192"/>
      <c r="J33" s="253"/>
      <c r="K33" s="298"/>
      <c r="L33" s="241"/>
      <c r="M33" s="243"/>
      <c r="N33" s="243"/>
      <c r="O33" s="245"/>
      <c r="P33" s="245"/>
      <c r="Q33" s="192"/>
      <c r="R33" s="192"/>
    </row>
    <row r="34" spans="1:18" ht="12.75">
      <c r="A34" s="290">
        <v>8</v>
      </c>
      <c r="B34" s="295">
        <v>15</v>
      </c>
      <c r="C34" s="263" t="str">
        <f>VLOOKUP(B34,'пр.взв.'!B3:G98,2,FALSE)</f>
        <v>Киреев Николай Петрович</v>
      </c>
      <c r="D34" s="258" t="str">
        <f>VLOOKUP(B34,'пр.взв.'!B35:G98,3,FALSE)</f>
        <v>13.09.1996 1 разряд</v>
      </c>
      <c r="E34" s="258" t="str">
        <f>VLOOKUP(B34,'пр.взв.'!B35:G98,5,FALSE)</f>
        <v>Ставрополь МО</v>
      </c>
      <c r="F34" s="247"/>
      <c r="G34" s="294"/>
      <c r="H34" s="221"/>
      <c r="I34" s="242"/>
      <c r="J34" s="251">
        <v>16</v>
      </c>
      <c r="K34" s="295">
        <v>16</v>
      </c>
      <c r="L34" s="263" t="str">
        <f>VLOOKUP(K34,'пр.взв.'!B3:G98,2,FALSE)</f>
        <v>Джаубаев Ислам Магамович</v>
      </c>
      <c r="M34" s="258" t="str">
        <f>VLOOKUP(K34,'пр.взв.'!B3:G98,3,FALSE)</f>
        <v>30.11.1996 КМС</v>
      </c>
      <c r="N34" s="258" t="str">
        <f>VLOOKUP(K34,'пр.взв.'!B35:G98,5,FALSE)</f>
        <v>Ставрополь МО</v>
      </c>
      <c r="O34" s="247"/>
      <c r="P34" s="294"/>
      <c r="Q34" s="221"/>
      <c r="R34" s="242"/>
    </row>
    <row r="35" spans="1:18" ht="12.75">
      <c r="A35" s="291"/>
      <c r="B35" s="296"/>
      <c r="C35" s="257"/>
      <c r="D35" s="247"/>
      <c r="E35" s="247"/>
      <c r="F35" s="247"/>
      <c r="G35" s="247"/>
      <c r="H35" s="221"/>
      <c r="I35" s="211"/>
      <c r="J35" s="252"/>
      <c r="K35" s="296"/>
      <c r="L35" s="257"/>
      <c r="M35" s="247"/>
      <c r="N35" s="247"/>
      <c r="O35" s="247"/>
      <c r="P35" s="247"/>
      <c r="Q35" s="221"/>
      <c r="R35" s="211"/>
    </row>
    <row r="36" spans="1:18" ht="12.75">
      <c r="A36" s="291"/>
      <c r="B36" s="297">
        <v>31</v>
      </c>
      <c r="C36" s="240" t="e">
        <f>VLOOKUP(B36,'пр.взв.'!B3:G100,2,FALSE)</f>
        <v>#N/A</v>
      </c>
      <c r="D36" s="242" t="e">
        <f>VLOOKUP(B36,'пр.взв.'!B37:G100,3,FALSE)</f>
        <v>#N/A</v>
      </c>
      <c r="E36" s="242" t="e">
        <f>VLOOKUP(B36,'пр.взв.'!B37:G100,5,FALSE)</f>
        <v>#N/A</v>
      </c>
      <c r="F36" s="244"/>
      <c r="G36" s="244"/>
      <c r="H36" s="216"/>
      <c r="I36" s="216"/>
      <c r="J36" s="252"/>
      <c r="K36" s="297">
        <v>32</v>
      </c>
      <c r="L36" s="240" t="e">
        <f>VLOOKUP(K36,'пр.взв.'!B3:G100,2,FALSE)</f>
        <v>#N/A</v>
      </c>
      <c r="M36" s="242" t="e">
        <f>VLOOKUP(K36,'пр.взв.'!B3:G100,3,FALSE)</f>
        <v>#N/A</v>
      </c>
      <c r="N36" s="258" t="e">
        <f>VLOOKUP(K36,'пр.взв.'!B37:G100,5,FALSE)</f>
        <v>#N/A</v>
      </c>
      <c r="O36" s="244"/>
      <c r="P36" s="244"/>
      <c r="Q36" s="216"/>
      <c r="R36" s="216"/>
    </row>
    <row r="37" spans="1:18" ht="13.5" thickBot="1">
      <c r="A37" s="292"/>
      <c r="B37" s="298"/>
      <c r="C37" s="241"/>
      <c r="D37" s="243"/>
      <c r="E37" s="243"/>
      <c r="F37" s="245"/>
      <c r="G37" s="245"/>
      <c r="H37" s="192"/>
      <c r="I37" s="192"/>
      <c r="J37" s="253"/>
      <c r="K37" s="298"/>
      <c r="L37" s="241"/>
      <c r="M37" s="243"/>
      <c r="N37" s="243"/>
      <c r="O37" s="245"/>
      <c r="P37" s="245"/>
      <c r="Q37" s="192"/>
      <c r="R37" s="192"/>
    </row>
    <row r="39" spans="2:18" ht="16.5" thickBot="1">
      <c r="B39" s="80" t="s">
        <v>35</v>
      </c>
      <c r="C39" s="82" t="s">
        <v>43</v>
      </c>
      <c r="D39" s="81" t="s">
        <v>40</v>
      </c>
      <c r="E39" s="82"/>
      <c r="F39" s="80" t="str">
        <f>'пр.взв.'!D4</f>
        <v>в.к.68 кг.</v>
      </c>
      <c r="G39" s="82"/>
      <c r="H39" s="82"/>
      <c r="I39" s="82"/>
      <c r="J39" s="82"/>
      <c r="K39" s="80" t="s">
        <v>1</v>
      </c>
      <c r="L39" s="82" t="s">
        <v>43</v>
      </c>
      <c r="M39" s="81" t="s">
        <v>40</v>
      </c>
      <c r="N39" s="82"/>
      <c r="O39" s="80" t="str">
        <f>F39</f>
        <v>в.к.68 кг.</v>
      </c>
      <c r="P39" s="82"/>
      <c r="Q39" s="82"/>
      <c r="R39" s="82"/>
    </row>
    <row r="40" spans="1:18" ht="12.75" customHeight="1">
      <c r="A40" s="274" t="s">
        <v>44</v>
      </c>
      <c r="B40" s="276" t="s">
        <v>5</v>
      </c>
      <c r="C40" s="270" t="s">
        <v>6</v>
      </c>
      <c r="D40" s="237" t="s">
        <v>15</v>
      </c>
      <c r="E40" s="237" t="s">
        <v>16</v>
      </c>
      <c r="F40" s="270" t="s">
        <v>17</v>
      </c>
      <c r="G40" s="272" t="s">
        <v>45</v>
      </c>
      <c r="H40" s="265" t="s">
        <v>46</v>
      </c>
      <c r="I40" s="267" t="s">
        <v>19</v>
      </c>
      <c r="J40" s="274" t="s">
        <v>44</v>
      </c>
      <c r="K40" s="276" t="s">
        <v>5</v>
      </c>
      <c r="L40" s="270" t="s">
        <v>6</v>
      </c>
      <c r="M40" s="237" t="s">
        <v>15</v>
      </c>
      <c r="N40" s="270" t="s">
        <v>16</v>
      </c>
      <c r="O40" s="270" t="s">
        <v>17</v>
      </c>
      <c r="P40" s="272" t="s">
        <v>45</v>
      </c>
      <c r="Q40" s="265" t="s">
        <v>46</v>
      </c>
      <c r="R40" s="267" t="s">
        <v>19</v>
      </c>
    </row>
    <row r="41" spans="1:18" ht="13.5" customHeight="1" thickBot="1">
      <c r="A41" s="275"/>
      <c r="B41" s="293" t="s">
        <v>38</v>
      </c>
      <c r="C41" s="271"/>
      <c r="D41" s="269"/>
      <c r="E41" s="269"/>
      <c r="F41" s="271"/>
      <c r="G41" s="273"/>
      <c r="H41" s="266"/>
      <c r="I41" s="268" t="s">
        <v>39</v>
      </c>
      <c r="J41" s="275"/>
      <c r="K41" s="293" t="s">
        <v>38</v>
      </c>
      <c r="L41" s="271"/>
      <c r="M41" s="269"/>
      <c r="N41" s="271"/>
      <c r="O41" s="271"/>
      <c r="P41" s="273"/>
      <c r="Q41" s="266"/>
      <c r="R41" s="268" t="s">
        <v>39</v>
      </c>
    </row>
    <row r="42" spans="1:18" ht="12.75">
      <c r="A42" s="290">
        <v>1</v>
      </c>
      <c r="B42" s="288">
        <f>'пр.хода'!E8</f>
        <v>1</v>
      </c>
      <c r="C42" s="263" t="str">
        <f>VLOOKUP(B42,'пр.взв.'!B4:G106,2,FALSE)</f>
        <v>Блимготов Биаслан Хусейнович</v>
      </c>
      <c r="D42" s="258" t="str">
        <f>VLOOKUP(B42,'пр.взв.'!B4:G106,3,FALSE)</f>
        <v>12.12.1995 КМС</v>
      </c>
      <c r="E42" s="258" t="str">
        <f>VLOOKUP(B42,'пр.взв.'!B3:G106,5,FALSE)</f>
        <v>МО</v>
      </c>
      <c r="F42" s="259"/>
      <c r="G42" s="260"/>
      <c r="H42" s="261"/>
      <c r="I42" s="217"/>
      <c r="J42" s="251">
        <v>5</v>
      </c>
      <c r="K42" s="288">
        <f>'пр.хода'!T8</f>
        <v>2</v>
      </c>
      <c r="L42" s="263" t="str">
        <f>VLOOKUP(K42,'пр.взв.'!B4:G106,2,FALSE)</f>
        <v>Губжев Эльдар Фуадович</v>
      </c>
      <c r="M42" s="258" t="str">
        <f>VLOOKUP(K42,'пр.взв.'!B4:G106,3,FALSE)</f>
        <v>24.09.96 1 разряд</v>
      </c>
      <c r="N42" s="258" t="str">
        <f>VLOOKUP(K42,'пр.взв.'!B4:G106,5,FALSE)</f>
        <v>Динамо</v>
      </c>
      <c r="O42" s="259"/>
      <c r="P42" s="260"/>
      <c r="Q42" s="261"/>
      <c r="R42" s="217"/>
    </row>
    <row r="43" spans="1:18" ht="12.75">
      <c r="A43" s="291"/>
      <c r="B43" s="289"/>
      <c r="C43" s="257"/>
      <c r="D43" s="247"/>
      <c r="E43" s="247"/>
      <c r="F43" s="247"/>
      <c r="G43" s="247"/>
      <c r="H43" s="221"/>
      <c r="I43" s="211"/>
      <c r="J43" s="252"/>
      <c r="K43" s="289"/>
      <c r="L43" s="257"/>
      <c r="M43" s="247"/>
      <c r="N43" s="247"/>
      <c r="O43" s="247"/>
      <c r="P43" s="247"/>
      <c r="Q43" s="221"/>
      <c r="R43" s="211"/>
    </row>
    <row r="44" spans="1:18" ht="12.75">
      <c r="A44" s="291"/>
      <c r="B44" s="286">
        <f>'пр.хода'!E12</f>
        <v>9</v>
      </c>
      <c r="C44" s="240" t="str">
        <f>VLOOKUP(B44,'пр.взв.'!B4:G108,2,FALSE)</f>
        <v>Барханоев Азраил Баширович</v>
      </c>
      <c r="D44" s="242" t="str">
        <f>VLOOKUP(B44,'пр.взв.'!B3:G108,3,FALSE)</f>
        <v>24.06.1997 КМС</v>
      </c>
      <c r="E44" s="242">
        <f>VLOOKUP(B44,'пр.взв.'!B5:G108,5,FALSE)</f>
        <v>0</v>
      </c>
      <c r="F44" s="244"/>
      <c r="G44" s="244"/>
      <c r="H44" s="216"/>
      <c r="I44" s="216"/>
      <c r="J44" s="252"/>
      <c r="K44" s="286">
        <f>'пр.хода'!T12</f>
        <v>10</v>
      </c>
      <c r="L44" s="240" t="str">
        <f>VLOOKUP(K44,'пр.взв.'!B3:G108,2,FALSE)</f>
        <v>Байсагуров Акбар магометович</v>
      </c>
      <c r="M44" s="242" t="str">
        <f>VLOOKUP(K44,'пр.взв.'!B3:G108,3,FALSE)</f>
        <v>26.09.1996 КМС</v>
      </c>
      <c r="N44" s="242">
        <f>VLOOKUP(K44,'пр.взв.'!B6:G108,5,FALSE)</f>
        <v>0</v>
      </c>
      <c r="O44" s="244"/>
      <c r="P44" s="244"/>
      <c r="Q44" s="216"/>
      <c r="R44" s="216"/>
    </row>
    <row r="45" spans="1:18" ht="13.5" thickBot="1">
      <c r="A45" s="292"/>
      <c r="B45" s="287"/>
      <c r="C45" s="241"/>
      <c r="D45" s="243"/>
      <c r="E45" s="243"/>
      <c r="F45" s="245"/>
      <c r="G45" s="245"/>
      <c r="H45" s="192"/>
      <c r="I45" s="192"/>
      <c r="J45" s="253"/>
      <c r="K45" s="287"/>
      <c r="L45" s="241"/>
      <c r="M45" s="243"/>
      <c r="N45" s="243"/>
      <c r="O45" s="245"/>
      <c r="P45" s="245"/>
      <c r="Q45" s="192"/>
      <c r="R45" s="192"/>
    </row>
    <row r="46" spans="1:18" ht="12.75">
      <c r="A46" s="290">
        <v>2</v>
      </c>
      <c r="B46" s="288">
        <f>'пр.хода'!E16</f>
        <v>21</v>
      </c>
      <c r="C46" s="256" t="str">
        <f>VLOOKUP(B46,'пр.взв.'!B3:G110,2,FALSE)</f>
        <v>Уцаев Рахман Вахитович</v>
      </c>
      <c r="D46" s="246" t="str">
        <f>VLOOKUP(B46,'пр.взв.'!B3:G110,3,FALSE)</f>
        <v>25.02.1995 1 разряд</v>
      </c>
      <c r="E46" s="258" t="str">
        <f>VLOOKUP(B46,'пр.взв.'!B7:G110,5,FALSE)</f>
        <v>Минспорт</v>
      </c>
      <c r="F46" s="248"/>
      <c r="G46" s="249"/>
      <c r="H46" s="250"/>
      <c r="I46" s="246"/>
      <c r="J46" s="251">
        <v>6</v>
      </c>
      <c r="K46" s="288">
        <f>'пр.хода'!T16</f>
        <v>22</v>
      </c>
      <c r="L46" s="256" t="str">
        <f>VLOOKUP(K46,'пр.взв.'!B3:G110,2,FALSE)</f>
        <v>Исраилов Джабраил  Бисланович</v>
      </c>
      <c r="M46" s="246" t="str">
        <f>VLOOKUP(K46,'пр.взв.'!B3:G110,3,FALSE)</f>
        <v>11.12.1996 1 разряд</v>
      </c>
      <c r="N46" s="258" t="str">
        <f>VLOOKUP(K46,'пр.взв.'!B8:G110,5,FALSE)</f>
        <v>Минспорт</v>
      </c>
      <c r="O46" s="248"/>
      <c r="P46" s="249"/>
      <c r="Q46" s="250"/>
      <c r="R46" s="246"/>
    </row>
    <row r="47" spans="1:18" ht="12.75">
      <c r="A47" s="291"/>
      <c r="B47" s="289"/>
      <c r="C47" s="257"/>
      <c r="D47" s="247"/>
      <c r="E47" s="247"/>
      <c r="F47" s="247"/>
      <c r="G47" s="247"/>
      <c r="H47" s="221"/>
      <c r="I47" s="211"/>
      <c r="J47" s="252"/>
      <c r="K47" s="289"/>
      <c r="L47" s="257"/>
      <c r="M47" s="247"/>
      <c r="N47" s="247"/>
      <c r="O47" s="247"/>
      <c r="P47" s="247"/>
      <c r="Q47" s="221"/>
      <c r="R47" s="211"/>
    </row>
    <row r="48" spans="1:18" ht="12.75">
      <c r="A48" s="291"/>
      <c r="B48" s="286">
        <f>'пр.хода'!E20</f>
        <v>13</v>
      </c>
      <c r="C48" s="240" t="str">
        <f>VLOOKUP(B48,'пр.взв.'!B3:G112,2,FALSE)</f>
        <v>Гергаулов Аслан Робертович</v>
      </c>
      <c r="D48" s="242" t="str">
        <f>VLOOKUP(B48,'пр.взв.'!B3:G112,3,FALSE)</f>
        <v>08.07.1996 КМС</v>
      </c>
      <c r="E48" s="242" t="str">
        <f>VLOOKUP(B48,'пр.взв.'!B9:G112,5,FALSE)</f>
        <v>Динамо</v>
      </c>
      <c r="F48" s="244"/>
      <c r="G48" s="244"/>
      <c r="H48" s="216"/>
      <c r="I48" s="216"/>
      <c r="J48" s="252"/>
      <c r="K48" s="286">
        <f>'пр.хода'!T20</f>
        <v>14</v>
      </c>
      <c r="L48" s="240" t="str">
        <f>VLOOKUP(K48,'пр.взв.'!B3:G112,2,FALSE)</f>
        <v>Тутуев Алан Амагомедович</v>
      </c>
      <c r="M48" s="242" t="str">
        <f>VLOOKUP(K48,'пр.взв.'!B3:G112,3,FALSE)</f>
        <v>05.09.1995 КМС</v>
      </c>
      <c r="N48" s="242" t="str">
        <f>VLOOKUP(K48,'пр.взв.'!B10:G112,5,FALSE)</f>
        <v>Динамо</v>
      </c>
      <c r="O48" s="244"/>
      <c r="P48" s="244"/>
      <c r="Q48" s="216"/>
      <c r="R48" s="216"/>
    </row>
    <row r="49" spans="1:18" ht="13.5" thickBot="1">
      <c r="A49" s="292"/>
      <c r="B49" s="287"/>
      <c r="C49" s="241"/>
      <c r="D49" s="243"/>
      <c r="E49" s="243"/>
      <c r="F49" s="245"/>
      <c r="G49" s="245"/>
      <c r="H49" s="192"/>
      <c r="I49" s="192"/>
      <c r="J49" s="253"/>
      <c r="K49" s="287"/>
      <c r="L49" s="241"/>
      <c r="M49" s="243"/>
      <c r="N49" s="243"/>
      <c r="O49" s="245"/>
      <c r="P49" s="245"/>
      <c r="Q49" s="192"/>
      <c r="R49" s="192"/>
    </row>
    <row r="50" spans="1:18" ht="12.75">
      <c r="A50" s="290">
        <v>3</v>
      </c>
      <c r="B50" s="288">
        <f>'пр.хода'!E24</f>
        <v>19</v>
      </c>
      <c r="C50" s="263" t="str">
        <f>VLOOKUP(B50,'пр.взв.'!B3:G114,2,FALSE)</f>
        <v>Гамзатов Ахмед Гаджиевич</v>
      </c>
      <c r="D50" s="258" t="str">
        <f>VLOOKUP(B50,'пр.взв.'!B3:G114,3,FALSE)</f>
        <v>28.06.1995 КМС</v>
      </c>
      <c r="E50" s="258" t="str">
        <f>VLOOKUP(B50,'пр.взв.'!B11:G114,5,FALSE)</f>
        <v>Ставрополь ВС</v>
      </c>
      <c r="F50" s="259"/>
      <c r="G50" s="260"/>
      <c r="H50" s="261"/>
      <c r="I50" s="217"/>
      <c r="J50" s="251">
        <v>7</v>
      </c>
      <c r="K50" s="288">
        <f>'пр.хода'!T24</f>
        <v>4</v>
      </c>
      <c r="L50" s="263" t="str">
        <f>VLOOKUP(K50,'пр.взв.'!B3:G114,2,FALSE)</f>
        <v>Озов магомед Юрьевич</v>
      </c>
      <c r="M50" s="258" t="str">
        <f>VLOOKUP(K50,'пр.взв.'!B3:G114,3,FALSE)</f>
        <v>13.08.1995 КМС</v>
      </c>
      <c r="N50" s="258" t="str">
        <f>VLOOKUP(K50,'пр.взв.'!B12:G114,5,FALSE)</f>
        <v>ВС</v>
      </c>
      <c r="O50" s="259"/>
      <c r="P50" s="260"/>
      <c r="Q50" s="261"/>
      <c r="R50" s="217"/>
    </row>
    <row r="51" spans="1:18" ht="12.75">
      <c r="A51" s="291"/>
      <c r="B51" s="289"/>
      <c r="C51" s="257"/>
      <c r="D51" s="247"/>
      <c r="E51" s="247"/>
      <c r="F51" s="247"/>
      <c r="G51" s="247"/>
      <c r="H51" s="221"/>
      <c r="I51" s="211"/>
      <c r="J51" s="252"/>
      <c r="K51" s="289"/>
      <c r="L51" s="257"/>
      <c r="M51" s="247"/>
      <c r="N51" s="247"/>
      <c r="O51" s="247"/>
      <c r="P51" s="247"/>
      <c r="Q51" s="221"/>
      <c r="R51" s="211"/>
    </row>
    <row r="52" spans="1:18" ht="12.75">
      <c r="A52" s="291"/>
      <c r="B52" s="286">
        <f>'пр.хода'!E28</f>
        <v>11</v>
      </c>
      <c r="C52" s="240" t="str">
        <f>VLOOKUP(B52,'пр.взв.'!B3:G116,2,FALSE)</f>
        <v>Цуров Исмаил Умарович</v>
      </c>
      <c r="D52" s="242">
        <f>VLOOKUP(B52,'пр.взв.'!B3:G116,3,FALSE)</f>
        <v>35723</v>
      </c>
      <c r="E52" s="242" t="str">
        <f>VLOOKUP(B52,'пр.взв.'!B13:G116,5,FALSE)</f>
        <v>Динамо</v>
      </c>
      <c r="F52" s="244"/>
      <c r="G52" s="244"/>
      <c r="H52" s="216"/>
      <c r="I52" s="216"/>
      <c r="J52" s="252"/>
      <c r="K52" s="286">
        <f>'пр.хода'!T28</f>
        <v>12</v>
      </c>
      <c r="L52" s="240" t="str">
        <f>VLOOKUP(K52,'пр.взв.'!B3:G116,2,FALSE)</f>
        <v>Базаев Арсен Георгиевич</v>
      </c>
      <c r="M52" s="242" t="str">
        <f>VLOOKUP(K52,'пр.взв.'!B3:G116,3,FALSE)</f>
        <v>13.07.1995 КМС</v>
      </c>
      <c r="N52" s="242" t="str">
        <f>VLOOKUP(K52,'пр.взв.'!B14:G116,5,FALSE)</f>
        <v>Динамо</v>
      </c>
      <c r="O52" s="244"/>
      <c r="P52" s="244"/>
      <c r="Q52" s="216"/>
      <c r="R52" s="216"/>
    </row>
    <row r="53" spans="1:18" ht="13.5" thickBot="1">
      <c r="A53" s="292"/>
      <c r="B53" s="287"/>
      <c r="C53" s="241"/>
      <c r="D53" s="243"/>
      <c r="E53" s="243"/>
      <c r="F53" s="245"/>
      <c r="G53" s="245"/>
      <c r="H53" s="192"/>
      <c r="I53" s="192"/>
      <c r="J53" s="253"/>
      <c r="K53" s="287"/>
      <c r="L53" s="241"/>
      <c r="M53" s="243"/>
      <c r="N53" s="243"/>
      <c r="O53" s="245"/>
      <c r="P53" s="245"/>
      <c r="Q53" s="192"/>
      <c r="R53" s="192"/>
    </row>
    <row r="54" spans="1:18" ht="12.75">
      <c r="A54" s="290">
        <v>4</v>
      </c>
      <c r="B54" s="288">
        <f>'пр.хода'!E32</f>
        <v>7</v>
      </c>
      <c r="C54" s="256" t="str">
        <f>VLOOKUP(B54,'пр.взв.'!B3:G118,2,FALSE)</f>
        <v>Муртазалиев Замир Мурадович</v>
      </c>
      <c r="D54" s="246" t="str">
        <f>VLOOKUP(B54,'пр.взв.'!B3:G118,3,FALSE)</f>
        <v>22.06.1996 КМС</v>
      </c>
      <c r="E54" s="246" t="str">
        <f>VLOOKUP(B54,'пр.взв.'!B15:G118,5,FALSE)</f>
        <v>ПР</v>
      </c>
      <c r="F54" s="248"/>
      <c r="G54" s="249"/>
      <c r="H54" s="250"/>
      <c r="I54" s="246"/>
      <c r="J54" s="251">
        <v>8</v>
      </c>
      <c r="K54" s="288">
        <f>'пр.хода'!T32</f>
        <v>8</v>
      </c>
      <c r="L54" s="256" t="str">
        <f>VLOOKUP(K54,'пр.взв.'!B3:G118,2,FALSE)</f>
        <v>Темирханов Темирлан Абдурахманович</v>
      </c>
      <c r="M54" s="246" t="str">
        <f>VLOOKUP(K54,'пр.взв.'!B3:G118,3,FALSE)</f>
        <v>09.12.1996 1 разряд</v>
      </c>
      <c r="N54" s="258" t="str">
        <f>VLOOKUP(K54,'пр.взв.'!B16:G118,5,FALSE)</f>
        <v>ПР</v>
      </c>
      <c r="O54" s="248"/>
      <c r="P54" s="249"/>
      <c r="Q54" s="250"/>
      <c r="R54" s="246"/>
    </row>
    <row r="55" spans="1:18" ht="12.75">
      <c r="A55" s="291"/>
      <c r="B55" s="289"/>
      <c r="C55" s="257"/>
      <c r="D55" s="247"/>
      <c r="E55" s="247"/>
      <c r="F55" s="247"/>
      <c r="G55" s="247"/>
      <c r="H55" s="221"/>
      <c r="I55" s="211"/>
      <c r="J55" s="252"/>
      <c r="K55" s="289"/>
      <c r="L55" s="257"/>
      <c r="M55" s="247"/>
      <c r="N55" s="247"/>
      <c r="O55" s="247"/>
      <c r="P55" s="247"/>
      <c r="Q55" s="221"/>
      <c r="R55" s="211"/>
    </row>
    <row r="56" spans="1:18" ht="12.75">
      <c r="A56" s="291"/>
      <c r="B56" s="286">
        <f>'пр.хода'!E36</f>
        <v>15</v>
      </c>
      <c r="C56" s="240" t="str">
        <f>VLOOKUP(B56,'пр.взв.'!B3:G120,2,FALSE)</f>
        <v>Киреев Николай Петрович</v>
      </c>
      <c r="D56" s="242" t="str">
        <f>VLOOKUP(B56,'пр.взв.'!B3:G120,3,FALSE)</f>
        <v>13.09.1996 1 разряд</v>
      </c>
      <c r="E56" s="258" t="str">
        <f>VLOOKUP(B56,'пр.взв.'!B17:G120,5,FALSE)</f>
        <v>Ставрополь МО</v>
      </c>
      <c r="F56" s="244"/>
      <c r="G56" s="244"/>
      <c r="H56" s="216"/>
      <c r="I56" s="216"/>
      <c r="J56" s="252"/>
      <c r="K56" s="286">
        <f>'пр.хода'!T36</f>
        <v>16</v>
      </c>
      <c r="L56" s="240" t="str">
        <f>VLOOKUP(K56,'пр.взв.'!B3:G120,2,FALSE)</f>
        <v>Джаубаев Ислам Магамович</v>
      </c>
      <c r="M56" s="242" t="str">
        <f>VLOOKUP(K56,'пр.взв.'!B3:G120,3,FALSE)</f>
        <v>30.11.1996 КМС</v>
      </c>
      <c r="N56" s="242" t="str">
        <f>VLOOKUP(K56,'пр.взв.'!B18:G120,5,FALSE)</f>
        <v>Ставрополь МО</v>
      </c>
      <c r="O56" s="244"/>
      <c r="P56" s="244"/>
      <c r="Q56" s="216"/>
      <c r="R56" s="216"/>
    </row>
    <row r="57" spans="1:18" ht="13.5" thickBot="1">
      <c r="A57" s="292"/>
      <c r="B57" s="287"/>
      <c r="C57" s="241"/>
      <c r="D57" s="243"/>
      <c r="E57" s="243"/>
      <c r="F57" s="245"/>
      <c r="G57" s="245"/>
      <c r="H57" s="192"/>
      <c r="I57" s="192"/>
      <c r="J57" s="253"/>
      <c r="K57" s="287"/>
      <c r="L57" s="241"/>
      <c r="M57" s="243"/>
      <c r="N57" s="243"/>
      <c r="O57" s="245"/>
      <c r="P57" s="245"/>
      <c r="Q57" s="192"/>
      <c r="R57" s="192"/>
    </row>
    <row r="59" spans="2:18" ht="16.5" thickBot="1">
      <c r="B59" s="80" t="s">
        <v>35</v>
      </c>
      <c r="C59" s="82" t="s">
        <v>43</v>
      </c>
      <c r="D59" s="81" t="s">
        <v>41</v>
      </c>
      <c r="E59" s="82"/>
      <c r="F59" s="80" t="str">
        <f>F71</f>
        <v>в.к.68 кг.</v>
      </c>
      <c r="G59" s="82"/>
      <c r="H59" s="82"/>
      <c r="I59" s="82"/>
      <c r="J59" s="82"/>
      <c r="K59" s="80" t="s">
        <v>37</v>
      </c>
      <c r="L59" s="82" t="s">
        <v>43</v>
      </c>
      <c r="M59" s="81" t="s">
        <v>41</v>
      </c>
      <c r="N59" s="82"/>
      <c r="O59" s="80" t="str">
        <f>O71</f>
        <v>в.к.68 кг.</v>
      </c>
      <c r="P59" s="82"/>
      <c r="Q59" s="82"/>
      <c r="R59" s="82"/>
    </row>
    <row r="60" spans="1:18" ht="12.75" customHeight="1">
      <c r="A60" s="274" t="s">
        <v>44</v>
      </c>
      <c r="B60" s="276" t="s">
        <v>5</v>
      </c>
      <c r="C60" s="270" t="s">
        <v>6</v>
      </c>
      <c r="D60" s="237" t="s">
        <v>15</v>
      </c>
      <c r="E60" s="237" t="s">
        <v>16</v>
      </c>
      <c r="F60" s="270" t="s">
        <v>17</v>
      </c>
      <c r="G60" s="272" t="s">
        <v>45</v>
      </c>
      <c r="H60" s="265" t="s">
        <v>46</v>
      </c>
      <c r="I60" s="267" t="s">
        <v>19</v>
      </c>
      <c r="J60" s="274" t="s">
        <v>44</v>
      </c>
      <c r="K60" s="276" t="s">
        <v>5</v>
      </c>
      <c r="L60" s="270" t="s">
        <v>6</v>
      </c>
      <c r="M60" s="237" t="s">
        <v>15</v>
      </c>
      <c r="N60" s="270" t="s">
        <v>16</v>
      </c>
      <c r="O60" s="270" t="s">
        <v>17</v>
      </c>
      <c r="P60" s="272" t="s">
        <v>45</v>
      </c>
      <c r="Q60" s="265" t="s">
        <v>46</v>
      </c>
      <c r="R60" s="267" t="s">
        <v>19</v>
      </c>
    </row>
    <row r="61" spans="1:18" ht="13.5" customHeight="1" thickBot="1">
      <c r="A61" s="275"/>
      <c r="B61" s="277" t="s">
        <v>38</v>
      </c>
      <c r="C61" s="271"/>
      <c r="D61" s="269"/>
      <c r="E61" s="269"/>
      <c r="F61" s="271"/>
      <c r="G61" s="273"/>
      <c r="H61" s="266"/>
      <c r="I61" s="268" t="s">
        <v>39</v>
      </c>
      <c r="J61" s="275"/>
      <c r="K61" s="277" t="s">
        <v>38</v>
      </c>
      <c r="L61" s="271"/>
      <c r="M61" s="269"/>
      <c r="N61" s="271"/>
      <c r="O61" s="271"/>
      <c r="P61" s="273"/>
      <c r="Q61" s="266"/>
      <c r="R61" s="268" t="s">
        <v>39</v>
      </c>
    </row>
    <row r="62" spans="1:18" ht="12.75">
      <c r="A62" s="290">
        <v>1</v>
      </c>
      <c r="B62" s="288">
        <f>'пр.хода'!G10</f>
        <v>1</v>
      </c>
      <c r="C62" s="263" t="str">
        <f>VLOOKUP(B62,'пр.взв.'!B6:G126,2,FALSE)</f>
        <v>Блимготов Биаслан Хусейнович</v>
      </c>
      <c r="D62" s="258" t="str">
        <f>VLOOKUP(B62,'пр.взв.'!B6:G126,3,FALSE)</f>
        <v>12.12.1995 КМС</v>
      </c>
      <c r="E62" s="258" t="str">
        <f>VLOOKUP(B62,'пр.взв.'!B6:G126,5,FALSE)</f>
        <v>МО</v>
      </c>
      <c r="F62" s="248"/>
      <c r="G62" s="249"/>
      <c r="H62" s="250"/>
      <c r="I62" s="237"/>
      <c r="J62" s="251">
        <v>3</v>
      </c>
      <c r="K62" s="288">
        <f>'пр.хода'!R10</f>
        <v>10</v>
      </c>
      <c r="L62" s="263" t="str">
        <f>VLOOKUP(K62,'пр.взв.'!B6:G126,2,FALSE)</f>
        <v>Байсагуров Акбар магометович</v>
      </c>
      <c r="M62" s="258" t="str">
        <f>VLOOKUP(K62,'пр.взв.'!B6:G126,3,FALSE)</f>
        <v>26.09.1996 КМС</v>
      </c>
      <c r="N62" s="258">
        <f>VLOOKUP(K62,'пр.взв.'!B6:G126,5,FALSE)</f>
        <v>0</v>
      </c>
      <c r="O62" s="248"/>
      <c r="P62" s="249"/>
      <c r="Q62" s="250"/>
      <c r="R62" s="237"/>
    </row>
    <row r="63" spans="1:18" ht="12.75">
      <c r="A63" s="291"/>
      <c r="B63" s="289"/>
      <c r="C63" s="257"/>
      <c r="D63" s="247"/>
      <c r="E63" s="247"/>
      <c r="F63" s="247"/>
      <c r="G63" s="247"/>
      <c r="H63" s="221"/>
      <c r="I63" s="211"/>
      <c r="J63" s="252"/>
      <c r="K63" s="289"/>
      <c r="L63" s="257"/>
      <c r="M63" s="247"/>
      <c r="N63" s="247"/>
      <c r="O63" s="247"/>
      <c r="P63" s="247"/>
      <c r="Q63" s="221"/>
      <c r="R63" s="211"/>
    </row>
    <row r="64" spans="1:18" ht="12.75">
      <c r="A64" s="291"/>
      <c r="B64" s="286">
        <f>'пр.хода'!G18</f>
        <v>21</v>
      </c>
      <c r="C64" s="240" t="str">
        <f>VLOOKUP(B64,'пр.взв.'!B6:G128,2,FALSE)</f>
        <v>Уцаев Рахман Вахитович</v>
      </c>
      <c r="D64" s="242" t="str">
        <f>VLOOKUP(B64,'пр.взв.'!B5:G128,3,FALSE)</f>
        <v>25.02.1995 1 разряд</v>
      </c>
      <c r="E64" s="242" t="str">
        <f>VLOOKUP(B64,'пр.взв.'!B8:G128,5,FALSE)</f>
        <v>Минспорт</v>
      </c>
      <c r="F64" s="244"/>
      <c r="G64" s="244"/>
      <c r="H64" s="216"/>
      <c r="I64" s="216"/>
      <c r="J64" s="252"/>
      <c r="K64" s="286">
        <f>'пр.хода'!R18</f>
        <v>14</v>
      </c>
      <c r="L64" s="240" t="str">
        <f>VLOOKUP(K64,'пр.взв.'!B5:G128,2,FALSE)</f>
        <v>Тутуев Алан Амагомедович</v>
      </c>
      <c r="M64" s="242" t="str">
        <f>VLOOKUP(K64,'пр.взв.'!B5:G128,3,FALSE)</f>
        <v>05.09.1995 КМС</v>
      </c>
      <c r="N64" s="242" t="str">
        <f>VLOOKUP(K64,'пр.взв.'!B8:G128,5,FALSE)</f>
        <v>Динамо</v>
      </c>
      <c r="O64" s="244"/>
      <c r="P64" s="244"/>
      <c r="Q64" s="216"/>
      <c r="R64" s="216"/>
    </row>
    <row r="65" spans="1:18" ht="13.5" thickBot="1">
      <c r="A65" s="292"/>
      <c r="B65" s="287"/>
      <c r="C65" s="241"/>
      <c r="D65" s="243"/>
      <c r="E65" s="243"/>
      <c r="F65" s="245"/>
      <c r="G65" s="245"/>
      <c r="H65" s="192"/>
      <c r="I65" s="192"/>
      <c r="J65" s="253"/>
      <c r="K65" s="287"/>
      <c r="L65" s="241"/>
      <c r="M65" s="243"/>
      <c r="N65" s="243"/>
      <c r="O65" s="245"/>
      <c r="P65" s="245"/>
      <c r="Q65" s="192"/>
      <c r="R65" s="192"/>
    </row>
    <row r="66" spans="1:18" ht="12.75">
      <c r="A66" s="290">
        <v>2</v>
      </c>
      <c r="B66" s="288">
        <f>'пр.хода'!G26</f>
        <v>19</v>
      </c>
      <c r="C66" s="256" t="str">
        <f>VLOOKUP(B66,'пр.взв.'!B5:G130,2,FALSE)</f>
        <v>Гамзатов Ахмед Гаджиевич</v>
      </c>
      <c r="D66" s="246" t="str">
        <f>VLOOKUP(B66,'пр.взв.'!B5:G130,3,FALSE)</f>
        <v>28.06.1995 КМС</v>
      </c>
      <c r="E66" s="246" t="str">
        <f>VLOOKUP(B66,'пр.взв.'!B10:G130,5,FALSE)</f>
        <v>Ставрополь ВС</v>
      </c>
      <c r="F66" s="248"/>
      <c r="G66" s="249"/>
      <c r="H66" s="250"/>
      <c r="I66" s="246"/>
      <c r="J66" s="251">
        <v>4</v>
      </c>
      <c r="K66" s="288">
        <f>'пр.хода'!R26</f>
        <v>4</v>
      </c>
      <c r="L66" s="256" t="str">
        <f>VLOOKUP(K66,'пр.взв.'!B5:G130,2,FALSE)</f>
        <v>Озов магомед Юрьевич</v>
      </c>
      <c r="M66" s="246" t="str">
        <f>VLOOKUP(K66,'пр.взв.'!B5:G130,3,FALSE)</f>
        <v>13.08.1995 КМС</v>
      </c>
      <c r="N66" s="246" t="str">
        <f>VLOOKUP(K66,'пр.взв.'!B10:G130,5,FALSE)</f>
        <v>ВС</v>
      </c>
      <c r="O66" s="248"/>
      <c r="P66" s="249"/>
      <c r="Q66" s="250"/>
      <c r="R66" s="246"/>
    </row>
    <row r="67" spans="1:18" ht="12.75">
      <c r="A67" s="291"/>
      <c r="B67" s="289"/>
      <c r="C67" s="257"/>
      <c r="D67" s="247"/>
      <c r="E67" s="247"/>
      <c r="F67" s="247"/>
      <c r="G67" s="247"/>
      <c r="H67" s="221"/>
      <c r="I67" s="211"/>
      <c r="J67" s="252"/>
      <c r="K67" s="289"/>
      <c r="L67" s="257"/>
      <c r="M67" s="247"/>
      <c r="N67" s="247"/>
      <c r="O67" s="247"/>
      <c r="P67" s="247"/>
      <c r="Q67" s="221"/>
      <c r="R67" s="211"/>
    </row>
    <row r="68" spans="1:18" ht="12.75">
      <c r="A68" s="291"/>
      <c r="B68" s="286">
        <f>'пр.хода'!G34</f>
        <v>7</v>
      </c>
      <c r="C68" s="240" t="str">
        <f>VLOOKUP(B68,'пр.взв.'!B5:G132,2,FALSE)</f>
        <v>Муртазалиев Замир Мурадович</v>
      </c>
      <c r="D68" s="242" t="str">
        <f>VLOOKUP(B68,'пр.взв.'!B5:G132,3,FALSE)</f>
        <v>22.06.1996 КМС</v>
      </c>
      <c r="E68" s="258" t="str">
        <f>VLOOKUP(B68,'пр.взв.'!B12:G132,5,FALSE)</f>
        <v>ПР</v>
      </c>
      <c r="F68" s="244"/>
      <c r="G68" s="244"/>
      <c r="H68" s="216"/>
      <c r="I68" s="216"/>
      <c r="J68" s="252"/>
      <c r="K68" s="286">
        <f>'пр.хода'!R34</f>
        <v>16</v>
      </c>
      <c r="L68" s="240" t="str">
        <f>VLOOKUP(K68,'пр.взв.'!B5:G132,2,FALSE)</f>
        <v>Джаубаев Ислам Магамович</v>
      </c>
      <c r="M68" s="242" t="str">
        <f>VLOOKUP(K68,'пр.взв.'!B5:G132,3,FALSE)</f>
        <v>30.11.1996 КМС</v>
      </c>
      <c r="N68" s="258" t="str">
        <f>VLOOKUP(K68,'пр.взв.'!B12:G132,5,FALSE)</f>
        <v>Ставрополь МО</v>
      </c>
      <c r="O68" s="244"/>
      <c r="P68" s="244"/>
      <c r="Q68" s="216"/>
      <c r="R68" s="216"/>
    </row>
    <row r="69" spans="1:18" ht="13.5" thickBot="1">
      <c r="A69" s="292"/>
      <c r="B69" s="287"/>
      <c r="C69" s="241"/>
      <c r="D69" s="243"/>
      <c r="E69" s="243"/>
      <c r="F69" s="245"/>
      <c r="G69" s="245"/>
      <c r="H69" s="192"/>
      <c r="I69" s="192"/>
      <c r="J69" s="253"/>
      <c r="K69" s="287"/>
      <c r="L69" s="241"/>
      <c r="M69" s="243"/>
      <c r="N69" s="243"/>
      <c r="O69" s="245"/>
      <c r="P69" s="245"/>
      <c r="Q69" s="192"/>
      <c r="R69" s="192"/>
    </row>
    <row r="71" spans="2:18" ht="16.5" thickBot="1">
      <c r="B71" s="80" t="s">
        <v>35</v>
      </c>
      <c r="C71" s="84" t="s">
        <v>47</v>
      </c>
      <c r="D71" s="84"/>
      <c r="E71" s="84"/>
      <c r="F71" s="85" t="str">
        <f>F80</f>
        <v>в.к.68 кг.</v>
      </c>
      <c r="G71" s="84"/>
      <c r="H71" s="84"/>
      <c r="I71" s="84"/>
      <c r="J71" s="83"/>
      <c r="K71" s="80" t="s">
        <v>1</v>
      </c>
      <c r="L71" s="84" t="s">
        <v>47</v>
      </c>
      <c r="M71" s="84"/>
      <c r="N71" s="84"/>
      <c r="O71" s="80" t="str">
        <f>F71</f>
        <v>в.к.68 кг.</v>
      </c>
      <c r="P71" s="84"/>
      <c r="Q71" s="84"/>
      <c r="R71" s="84"/>
    </row>
    <row r="72" spans="1:18" ht="12.75" customHeight="1">
      <c r="A72" s="274" t="s">
        <v>44</v>
      </c>
      <c r="B72" s="276" t="s">
        <v>5</v>
      </c>
      <c r="C72" s="270" t="s">
        <v>6</v>
      </c>
      <c r="D72" s="237" t="s">
        <v>15</v>
      </c>
      <c r="E72" s="237" t="s">
        <v>16</v>
      </c>
      <c r="F72" s="270" t="s">
        <v>17</v>
      </c>
      <c r="G72" s="272" t="s">
        <v>45</v>
      </c>
      <c r="H72" s="265" t="s">
        <v>46</v>
      </c>
      <c r="I72" s="267" t="s">
        <v>19</v>
      </c>
      <c r="J72" s="274" t="s">
        <v>44</v>
      </c>
      <c r="K72" s="276" t="s">
        <v>5</v>
      </c>
      <c r="L72" s="270" t="s">
        <v>6</v>
      </c>
      <c r="M72" s="237" t="s">
        <v>15</v>
      </c>
      <c r="N72" s="270" t="s">
        <v>16</v>
      </c>
      <c r="O72" s="270" t="s">
        <v>17</v>
      </c>
      <c r="P72" s="272" t="s">
        <v>45</v>
      </c>
      <c r="Q72" s="265" t="s">
        <v>46</v>
      </c>
      <c r="R72" s="267" t="s">
        <v>19</v>
      </c>
    </row>
    <row r="73" spans="1:18" ht="13.5" customHeight="1" thickBot="1">
      <c r="A73" s="275"/>
      <c r="B73" s="277" t="s">
        <v>38</v>
      </c>
      <c r="C73" s="271"/>
      <c r="D73" s="269"/>
      <c r="E73" s="269"/>
      <c r="F73" s="271"/>
      <c r="G73" s="273"/>
      <c r="H73" s="266"/>
      <c r="I73" s="268" t="s">
        <v>39</v>
      </c>
      <c r="J73" s="275"/>
      <c r="K73" s="277" t="s">
        <v>38</v>
      </c>
      <c r="L73" s="271"/>
      <c r="M73" s="269"/>
      <c r="N73" s="271"/>
      <c r="O73" s="271"/>
      <c r="P73" s="273"/>
      <c r="Q73" s="266"/>
      <c r="R73" s="268" t="s">
        <v>39</v>
      </c>
    </row>
    <row r="74" spans="1:18" ht="12.75">
      <c r="A74" s="281">
        <v>1</v>
      </c>
      <c r="B74" s="284">
        <f>'пр.хода'!I14</f>
        <v>1</v>
      </c>
      <c r="C74" s="256" t="str">
        <f>VLOOKUP(B74,'пр.взв.'!B5:G138,2,FALSE)</f>
        <v>Блимготов Биаслан Хусейнович</v>
      </c>
      <c r="D74" s="246" t="str">
        <f>VLOOKUP(B74,'пр.взв.'!B7:G138,3,FALSE)</f>
        <v>12.12.1995 КМС</v>
      </c>
      <c r="E74" s="246" t="str">
        <f>VLOOKUP(B74,'пр.взв.'!B7:G138,5,FALSE)</f>
        <v>МО</v>
      </c>
      <c r="F74" s="248"/>
      <c r="G74" s="249"/>
      <c r="H74" s="250"/>
      <c r="I74" s="237"/>
      <c r="J74" s="281">
        <v>2</v>
      </c>
      <c r="K74" s="284">
        <f>'пр.хода'!P14</f>
        <v>10</v>
      </c>
      <c r="L74" s="256" t="str">
        <f>VLOOKUP(K74,'пр.взв.'!B7:G138,2,FALSE)</f>
        <v>Байсагуров Акбар магометович</v>
      </c>
      <c r="M74" s="246" t="str">
        <f>VLOOKUP(K74,'пр.взв.'!B7:G138,3,FALSE)</f>
        <v>26.09.1996 КМС</v>
      </c>
      <c r="N74" s="246">
        <f>VLOOKUP(K74,'пр.взв.'!B7:G138,5,FALSE)</f>
        <v>0</v>
      </c>
      <c r="O74" s="248"/>
      <c r="P74" s="249"/>
      <c r="Q74" s="250"/>
      <c r="R74" s="237"/>
    </row>
    <row r="75" spans="1:18" ht="12.75">
      <c r="A75" s="282"/>
      <c r="B75" s="255"/>
      <c r="C75" s="257"/>
      <c r="D75" s="247"/>
      <c r="E75" s="247"/>
      <c r="F75" s="247"/>
      <c r="G75" s="247"/>
      <c r="H75" s="221"/>
      <c r="I75" s="211"/>
      <c r="J75" s="282"/>
      <c r="K75" s="255"/>
      <c r="L75" s="257"/>
      <c r="M75" s="247"/>
      <c r="N75" s="247"/>
      <c r="O75" s="247"/>
      <c r="P75" s="247"/>
      <c r="Q75" s="221"/>
      <c r="R75" s="211"/>
    </row>
    <row r="76" spans="1:18" ht="12.75" customHeight="1">
      <c r="A76" s="282"/>
      <c r="B76" s="279">
        <f>'пр.хода'!I30</f>
        <v>19</v>
      </c>
      <c r="C76" s="263" t="str">
        <f>VLOOKUP(B76,'пр.взв.'!B7:G140,2,FALSE)</f>
        <v>Гамзатов Ахмед Гаджиевич</v>
      </c>
      <c r="D76" s="258" t="str">
        <f>VLOOKUP(B76,'пр.взв.'!B9:G140,3,FALSE)</f>
        <v>28.06.1995 КМС</v>
      </c>
      <c r="E76" s="258" t="str">
        <f>VLOOKUP(B76,'пр.взв.'!B9:G140,5,FALSE)</f>
        <v>Ставрополь ВС</v>
      </c>
      <c r="F76" s="244"/>
      <c r="G76" s="244"/>
      <c r="H76" s="216"/>
      <c r="I76" s="216"/>
      <c r="J76" s="282"/>
      <c r="K76" s="285">
        <f>'пр.хода'!P30</f>
        <v>4</v>
      </c>
      <c r="L76" s="240" t="str">
        <f>VLOOKUP(K76,'пр.взв.'!B6:G140,2,FALSE)</f>
        <v>Озов магомед Юрьевич</v>
      </c>
      <c r="M76" s="242" t="str">
        <f>VLOOKUP(K76,'пр.взв.'!B6:G140,3,FALSE)</f>
        <v>13.08.1995 КМС</v>
      </c>
      <c r="N76" s="242" t="str">
        <f>VLOOKUP(K76,'пр.взв.'!B6:G140,5,FALSE)</f>
        <v>ВС</v>
      </c>
      <c r="O76" s="244"/>
      <c r="P76" s="244"/>
      <c r="Q76" s="216"/>
      <c r="R76" s="216"/>
    </row>
    <row r="77" spans="1:18" ht="12.75" customHeight="1" thickBot="1">
      <c r="A77" s="283"/>
      <c r="B77" s="280"/>
      <c r="C77" s="241"/>
      <c r="D77" s="243"/>
      <c r="E77" s="243"/>
      <c r="F77" s="245"/>
      <c r="G77" s="245"/>
      <c r="H77" s="192"/>
      <c r="I77" s="192"/>
      <c r="J77" s="283"/>
      <c r="K77" s="239"/>
      <c r="L77" s="241"/>
      <c r="M77" s="243"/>
      <c r="N77" s="243"/>
      <c r="O77" s="245"/>
      <c r="P77" s="245"/>
      <c r="Q77" s="192"/>
      <c r="R77" s="192"/>
    </row>
    <row r="79" spans="1:18" ht="15">
      <c r="A79" s="278" t="s">
        <v>48</v>
      </c>
      <c r="B79" s="278"/>
      <c r="C79" s="278"/>
      <c r="D79" s="278"/>
      <c r="E79" s="278"/>
      <c r="F79" s="278"/>
      <c r="G79" s="278"/>
      <c r="H79" s="278"/>
      <c r="I79" s="278"/>
      <c r="J79" s="278" t="s">
        <v>49</v>
      </c>
      <c r="K79" s="278"/>
      <c r="L79" s="278"/>
      <c r="M79" s="278"/>
      <c r="N79" s="278"/>
      <c r="O79" s="278"/>
      <c r="P79" s="278"/>
      <c r="Q79" s="278"/>
      <c r="R79" s="278"/>
    </row>
    <row r="80" spans="2:18" ht="16.5" thickBot="1">
      <c r="B80" s="80" t="s">
        <v>35</v>
      </c>
      <c r="C80" s="86"/>
      <c r="D80" s="86"/>
      <c r="E80" s="86"/>
      <c r="F80" s="87" t="str">
        <f>'пр.взв.'!D4</f>
        <v>в.к.68 кг.</v>
      </c>
      <c r="G80" s="86"/>
      <c r="H80" s="86"/>
      <c r="I80" s="86"/>
      <c r="J80" s="88"/>
      <c r="K80" s="89" t="s">
        <v>1</v>
      </c>
      <c r="L80" s="86"/>
      <c r="M80" s="86"/>
      <c r="N80" s="86"/>
      <c r="O80" s="87" t="str">
        <f>F80</f>
        <v>в.к.68 кг.</v>
      </c>
      <c r="P80" s="83"/>
      <c r="Q80" s="83"/>
      <c r="R80" s="83"/>
    </row>
    <row r="81" spans="1:18" ht="12.75" customHeight="1">
      <c r="A81" s="274" t="s">
        <v>44</v>
      </c>
      <c r="B81" s="276" t="s">
        <v>5</v>
      </c>
      <c r="C81" s="270" t="s">
        <v>6</v>
      </c>
      <c r="D81" s="237" t="s">
        <v>15</v>
      </c>
      <c r="E81" s="237" t="s">
        <v>16</v>
      </c>
      <c r="F81" s="270" t="s">
        <v>17</v>
      </c>
      <c r="G81" s="272" t="s">
        <v>45</v>
      </c>
      <c r="H81" s="265" t="s">
        <v>46</v>
      </c>
      <c r="I81" s="267" t="s">
        <v>19</v>
      </c>
      <c r="J81" s="274" t="s">
        <v>44</v>
      </c>
      <c r="K81" s="276" t="s">
        <v>5</v>
      </c>
      <c r="L81" s="270" t="s">
        <v>6</v>
      </c>
      <c r="M81" s="237" t="s">
        <v>15</v>
      </c>
      <c r="N81" s="270" t="s">
        <v>16</v>
      </c>
      <c r="O81" s="270" t="s">
        <v>17</v>
      </c>
      <c r="P81" s="272" t="s">
        <v>45</v>
      </c>
      <c r="Q81" s="265" t="s">
        <v>46</v>
      </c>
      <c r="R81" s="267" t="s">
        <v>19</v>
      </c>
    </row>
    <row r="82" spans="1:18" ht="13.5" customHeight="1" thickBot="1">
      <c r="A82" s="275"/>
      <c r="B82" s="277" t="s">
        <v>38</v>
      </c>
      <c r="C82" s="271"/>
      <c r="D82" s="269"/>
      <c r="E82" s="269"/>
      <c r="F82" s="271"/>
      <c r="G82" s="273"/>
      <c r="H82" s="266"/>
      <c r="I82" s="268" t="s">
        <v>39</v>
      </c>
      <c r="J82" s="275"/>
      <c r="K82" s="277" t="s">
        <v>38</v>
      </c>
      <c r="L82" s="271"/>
      <c r="M82" s="269"/>
      <c r="N82" s="271"/>
      <c r="O82" s="271"/>
      <c r="P82" s="273"/>
      <c r="Q82" s="266"/>
      <c r="R82" s="268" t="s">
        <v>39</v>
      </c>
    </row>
    <row r="83" spans="1:18" ht="12.75" customHeight="1">
      <c r="A83" s="251">
        <v>1</v>
      </c>
      <c r="B83" s="262">
        <f>'пр.хода'!K5</f>
        <v>17</v>
      </c>
      <c r="C83" s="263" t="str">
        <f>VLOOKUP(B83,'пр.взв.'!B4:G147,2,FALSE)</f>
        <v>Гербеков Аскерби Иссаевич</v>
      </c>
      <c r="D83" s="258" t="str">
        <f>VLOOKUP(B83,'пр.взв.'!B4:G147,3,FALSE)</f>
        <v>01.06.1996 КМС</v>
      </c>
      <c r="E83" s="258" t="str">
        <f>VLOOKUP(B83,'пр.взв.'!B4:G147,5,FALSE)</f>
        <v>Ставрополь Д</v>
      </c>
      <c r="F83" s="248"/>
      <c r="G83" s="249"/>
      <c r="H83" s="250"/>
      <c r="I83" s="237"/>
      <c r="J83" s="251">
        <v>3</v>
      </c>
      <c r="K83" s="262">
        <f>'пр.хода'!K33</f>
        <v>0</v>
      </c>
      <c r="L83" s="263" t="e">
        <f>VLOOKUP(K83,'пр.взв.'!B8:G147,2,FALSE)</f>
        <v>#N/A</v>
      </c>
      <c r="M83" s="258" t="e">
        <f>VLOOKUP(K83,'пр.взв.'!B8:G147,3,FALSE)</f>
        <v>#N/A</v>
      </c>
      <c r="N83" s="258" t="e">
        <f>VLOOKUP(K83,'пр.взв.'!B8:G147,5,FALSE)</f>
        <v>#N/A</v>
      </c>
      <c r="O83" s="248"/>
      <c r="P83" s="249"/>
      <c r="Q83" s="250"/>
      <c r="R83" s="237"/>
    </row>
    <row r="84" spans="1:18" ht="12.75" customHeight="1">
      <c r="A84" s="252"/>
      <c r="B84" s="255"/>
      <c r="C84" s="257"/>
      <c r="D84" s="247"/>
      <c r="E84" s="247"/>
      <c r="F84" s="247"/>
      <c r="G84" s="247"/>
      <c r="H84" s="221"/>
      <c r="I84" s="211"/>
      <c r="J84" s="252"/>
      <c r="K84" s="255"/>
      <c r="L84" s="257"/>
      <c r="M84" s="247"/>
      <c r="N84" s="247"/>
      <c r="O84" s="247"/>
      <c r="P84" s="247"/>
      <c r="Q84" s="221"/>
      <c r="R84" s="211"/>
    </row>
    <row r="85" spans="1:18" ht="12.75" customHeight="1">
      <c r="A85" s="252"/>
      <c r="B85" s="238">
        <f>'пр.хода'!K7</f>
        <v>9</v>
      </c>
      <c r="C85" s="240" t="str">
        <f>VLOOKUP(B85,'пр.взв.'!B6:G149,2,FALSE)</f>
        <v>Барханоев Азраил Баширович</v>
      </c>
      <c r="D85" s="242" t="str">
        <f>VLOOKUP(B85,'пр.взв.'!B8:G149,3,FALSE)</f>
        <v>24.06.1997 КМС</v>
      </c>
      <c r="E85" s="242">
        <f>VLOOKUP(B85,'пр.взв.'!B6:G149,5,FALSE)</f>
        <v>0</v>
      </c>
      <c r="F85" s="244"/>
      <c r="G85" s="244"/>
      <c r="H85" s="216"/>
      <c r="I85" s="216"/>
      <c r="J85" s="252"/>
      <c r="K85" s="238">
        <f>'пр.хода'!K35</f>
        <v>0</v>
      </c>
      <c r="L85" s="240" t="e">
        <f>VLOOKUP(K85,'пр.взв.'!B7:G149,2,FALSE)</f>
        <v>#N/A</v>
      </c>
      <c r="M85" s="242" t="e">
        <f>VLOOKUP(K85,'пр.взв.'!B7:G149,3,FALSE)</f>
        <v>#N/A</v>
      </c>
      <c r="N85" s="242" t="e">
        <f>VLOOKUP(K85,'пр.взв.'!B10:G149,5,FALSE)</f>
        <v>#N/A</v>
      </c>
      <c r="O85" s="244"/>
      <c r="P85" s="244"/>
      <c r="Q85" s="216"/>
      <c r="R85" s="216"/>
    </row>
    <row r="86" spans="1:18" ht="13.5" customHeight="1" thickBot="1">
      <c r="A86" s="264"/>
      <c r="B86" s="239"/>
      <c r="C86" s="241"/>
      <c r="D86" s="243"/>
      <c r="E86" s="243"/>
      <c r="F86" s="245"/>
      <c r="G86" s="245"/>
      <c r="H86" s="192"/>
      <c r="I86" s="192"/>
      <c r="J86" s="264"/>
      <c r="K86" s="239"/>
      <c r="L86" s="241"/>
      <c r="M86" s="243"/>
      <c r="N86" s="243"/>
      <c r="O86" s="245"/>
      <c r="P86" s="245"/>
      <c r="Q86" s="192"/>
      <c r="R86" s="192"/>
    </row>
    <row r="87" spans="1:18" ht="12.75" customHeight="1">
      <c r="A87" s="251">
        <v>2</v>
      </c>
      <c r="B87" s="254">
        <f>'пр.хода'!K9</f>
        <v>3</v>
      </c>
      <c r="C87" s="256" t="e">
        <f>VLOOKUP(B87,'пр.взв.'!B8:G151,2,FALSE)</f>
        <v>#N/A</v>
      </c>
      <c r="D87" s="246" t="e">
        <f>VLOOKUP(B87,'пр.взв.'!B8:G151,3,FALSE)</f>
        <v>#N/A</v>
      </c>
      <c r="E87" s="246" t="e">
        <f>VLOOKUP(B87,'пр.взв.'!B8:G151,5,FALSE)</f>
        <v>#N/A</v>
      </c>
      <c r="F87" s="248"/>
      <c r="G87" s="249"/>
      <c r="H87" s="250"/>
      <c r="I87" s="237"/>
      <c r="J87" s="251">
        <v>4</v>
      </c>
      <c r="K87" s="254">
        <f>'пр.хода'!K37</f>
        <v>20</v>
      </c>
      <c r="L87" s="256" t="str">
        <f>VLOOKUP(K87,'пр.взв.'!B7:G151,2,FALSE)</f>
        <v>Салаватов Магомед Майрбекович</v>
      </c>
      <c r="M87" s="246" t="str">
        <f>VLOOKUP(K87,'пр.взв.'!B7:G151,3,FALSE)</f>
        <v>18.06.1996 1 разряд</v>
      </c>
      <c r="N87" s="258" t="str">
        <f>VLOOKUP(K87,'пр.взв.'!B12:G151,5,FALSE)</f>
        <v>Минспорт</v>
      </c>
      <c r="O87" s="248"/>
      <c r="P87" s="249"/>
      <c r="Q87" s="250"/>
      <c r="R87" s="237"/>
    </row>
    <row r="88" spans="1:18" ht="12.75" customHeight="1">
      <c r="A88" s="252"/>
      <c r="B88" s="255"/>
      <c r="C88" s="257"/>
      <c r="D88" s="247"/>
      <c r="E88" s="247"/>
      <c r="F88" s="247"/>
      <c r="G88" s="247"/>
      <c r="H88" s="221"/>
      <c r="I88" s="211"/>
      <c r="J88" s="252"/>
      <c r="K88" s="255"/>
      <c r="L88" s="257"/>
      <c r="M88" s="247"/>
      <c r="N88" s="247"/>
      <c r="O88" s="247"/>
      <c r="P88" s="247"/>
      <c r="Q88" s="221"/>
      <c r="R88" s="211"/>
    </row>
    <row r="89" spans="1:18" ht="12.75" customHeight="1">
      <c r="A89" s="252"/>
      <c r="B89" s="238">
        <f>'пр.хода'!K11</f>
        <v>11</v>
      </c>
      <c r="C89" s="240" t="str">
        <f>VLOOKUP(B89,'пр.взв.'!B8:G153,2,FALSE)</f>
        <v>Цуров Исмаил Умарович</v>
      </c>
      <c r="D89" s="242">
        <f>VLOOKUP(B89,'пр.взв.'!B8:G153,3,FALSE)</f>
        <v>35723</v>
      </c>
      <c r="E89" s="258" t="str">
        <f>VLOOKUP(B89,'пр.взв.'!B10:G153,5,FALSE)</f>
        <v>Динамо</v>
      </c>
      <c r="F89" s="244"/>
      <c r="G89" s="244"/>
      <c r="H89" s="216"/>
      <c r="I89" s="216"/>
      <c r="J89" s="252"/>
      <c r="K89" s="238">
        <f>'пр.хода'!K39</f>
        <v>12</v>
      </c>
      <c r="L89" s="240" t="str">
        <f>VLOOKUP(K89,'пр.взв.'!B7:G153,2,FALSE)</f>
        <v>Базаев Арсен Георгиевич</v>
      </c>
      <c r="M89" s="242" t="str">
        <f>VLOOKUP(K89,'пр.взв.'!B7:G153,3,FALSE)</f>
        <v>13.07.1995 КМС</v>
      </c>
      <c r="N89" s="242" t="str">
        <f>VLOOKUP(K89,'пр.взв.'!B14:G153,5,FALSE)</f>
        <v>Динамо</v>
      </c>
      <c r="O89" s="244"/>
      <c r="P89" s="244"/>
      <c r="Q89" s="216"/>
      <c r="R89" s="216"/>
    </row>
    <row r="90" spans="1:18" ht="12.75" customHeight="1" thickBot="1">
      <c r="A90" s="253"/>
      <c r="B90" s="239"/>
      <c r="C90" s="241"/>
      <c r="D90" s="243"/>
      <c r="E90" s="243"/>
      <c r="F90" s="245"/>
      <c r="G90" s="245"/>
      <c r="H90" s="192"/>
      <c r="I90" s="192"/>
      <c r="J90" s="253"/>
      <c r="K90" s="239"/>
      <c r="L90" s="241"/>
      <c r="M90" s="243"/>
      <c r="N90" s="243"/>
      <c r="O90" s="245"/>
      <c r="P90" s="245"/>
      <c r="Q90" s="192"/>
      <c r="R90" s="192"/>
    </row>
    <row r="91" spans="1:18" ht="13.5" thickBot="1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</row>
    <row r="92" spans="1:18" ht="12.75" customHeight="1">
      <c r="A92" s="252">
        <v>5</v>
      </c>
      <c r="B92" s="262">
        <f>'пр.хода'!L6</f>
        <v>17</v>
      </c>
      <c r="C92" s="263" t="str">
        <f>VLOOKUP(B92,'пр.взв.'!B1:G156,2,FALSE)</f>
        <v>Гербеков Аскерби Иссаевич</v>
      </c>
      <c r="D92" s="258" t="str">
        <f>VLOOKUP(B92,'пр.взв.'!B1:G156,3,FALSE)</f>
        <v>01.06.1996 КМС</v>
      </c>
      <c r="E92" s="258" t="str">
        <f>VLOOKUP(B92,'пр.взв.'!B1:G156,5,FALSE)</f>
        <v>Ставрополь Д</v>
      </c>
      <c r="F92" s="259"/>
      <c r="G92" s="260"/>
      <c r="H92" s="261"/>
      <c r="I92" s="217"/>
      <c r="J92" s="252">
        <v>7</v>
      </c>
      <c r="K92" s="262">
        <f>'пр.хода'!L34</f>
        <v>2</v>
      </c>
      <c r="L92" s="263" t="str">
        <f>VLOOKUP(K92,'пр.взв.'!B1:G156,2,FALSE)</f>
        <v>Губжев Эльдар Фуадович</v>
      </c>
      <c r="M92" s="258" t="str">
        <f>VLOOKUP(K92,'пр.взв.'!B7:G156,3,FALSE)</f>
        <v>24.09.96 1 разряд</v>
      </c>
      <c r="N92" s="258" t="str">
        <f>VLOOKUP(K92,'пр.взв.'!B1:G156,5,FALSE)</f>
        <v>Динамо</v>
      </c>
      <c r="O92" s="259"/>
      <c r="P92" s="260"/>
      <c r="Q92" s="261"/>
      <c r="R92" s="217"/>
    </row>
    <row r="93" spans="1:18" ht="12.75" customHeight="1">
      <c r="A93" s="252"/>
      <c r="B93" s="255"/>
      <c r="C93" s="257"/>
      <c r="D93" s="247"/>
      <c r="E93" s="247"/>
      <c r="F93" s="247"/>
      <c r="G93" s="247"/>
      <c r="H93" s="221"/>
      <c r="I93" s="211"/>
      <c r="J93" s="252"/>
      <c r="K93" s="255"/>
      <c r="L93" s="257"/>
      <c r="M93" s="247"/>
      <c r="N93" s="247"/>
      <c r="O93" s="247"/>
      <c r="P93" s="247"/>
      <c r="Q93" s="221"/>
      <c r="R93" s="211"/>
    </row>
    <row r="94" spans="1:18" ht="12.75" customHeight="1">
      <c r="A94" s="252"/>
      <c r="B94" s="238">
        <f>'пр.хода'!L8</f>
        <v>21</v>
      </c>
      <c r="C94" s="240" t="str">
        <f>VLOOKUP(B94,'пр.взв.'!B1:G158,2,FALSE)</f>
        <v>Уцаев Рахман Вахитович</v>
      </c>
      <c r="D94" s="242" t="str">
        <f>VLOOKUP(B94,'пр.взв.'!B1:G158,3,FALSE)</f>
        <v>25.02.1995 1 разряд</v>
      </c>
      <c r="E94" s="242" t="str">
        <f>VLOOKUP(B94,'пр.взв.'!B3:G158,5,FALSE)</f>
        <v>Минспорт</v>
      </c>
      <c r="F94" s="244"/>
      <c r="G94" s="244"/>
      <c r="H94" s="216"/>
      <c r="I94" s="216"/>
      <c r="J94" s="252"/>
      <c r="K94" s="238">
        <f>'пр.хода'!L36</f>
        <v>14</v>
      </c>
      <c r="L94" s="240" t="str">
        <f>VLOOKUP(K94,'пр.взв.'!B1:G158,2,FALSE)</f>
        <v>Тутуев Алан Амагомедович</v>
      </c>
      <c r="M94" s="242" t="str">
        <f>VLOOKUP(K94,'пр.взв.'!B1:G158,3,FALSE)</f>
        <v>05.09.1995 КМС</v>
      </c>
      <c r="N94" s="242" t="str">
        <f>VLOOKUP(K94,'пр.взв.'!B3:G158,5,FALSE)</f>
        <v>Динамо</v>
      </c>
      <c r="O94" s="244"/>
      <c r="P94" s="244"/>
      <c r="Q94" s="216"/>
      <c r="R94" s="216"/>
    </row>
    <row r="95" spans="1:18" ht="13.5" customHeight="1" thickBot="1">
      <c r="A95" s="253"/>
      <c r="B95" s="239"/>
      <c r="C95" s="241"/>
      <c r="D95" s="243"/>
      <c r="E95" s="243"/>
      <c r="F95" s="245"/>
      <c r="G95" s="245"/>
      <c r="H95" s="192"/>
      <c r="I95" s="192"/>
      <c r="J95" s="253"/>
      <c r="K95" s="239"/>
      <c r="L95" s="241"/>
      <c r="M95" s="243"/>
      <c r="N95" s="243"/>
      <c r="O95" s="245"/>
      <c r="P95" s="245"/>
      <c r="Q95" s="192"/>
      <c r="R95" s="192"/>
    </row>
    <row r="96" spans="1:18" ht="12.75" customHeight="1">
      <c r="A96" s="251">
        <v>6</v>
      </c>
      <c r="B96" s="254">
        <f>'пр.хода'!L10</f>
        <v>3</v>
      </c>
      <c r="C96" s="256" t="str">
        <f>VLOOKUP(B96,'пр.взв.'!B1:G160,2,FALSE)</f>
        <v>Тешашев Алим Мухадинович</v>
      </c>
      <c r="D96" s="246" t="str">
        <f>VLOOKUP(B96,'пр.взв.'!B1:G160,3,FALSE)</f>
        <v>18.02.1996 КМС</v>
      </c>
      <c r="E96" s="246" t="str">
        <f>VLOOKUP(B96,'пр.взв.'!B5:G160,5,FALSE)</f>
        <v>Динамо</v>
      </c>
      <c r="F96" s="248"/>
      <c r="G96" s="249"/>
      <c r="H96" s="250"/>
      <c r="I96" s="237"/>
      <c r="J96" s="251">
        <v>8</v>
      </c>
      <c r="K96" s="254">
        <f>'пр.хода'!L38</f>
        <v>20</v>
      </c>
      <c r="L96" s="256" t="str">
        <f>VLOOKUP(K96,'пр.взв.'!B1:G160,2,FALSE)</f>
        <v>Салаватов Магомед Майрбекович</v>
      </c>
      <c r="M96" s="246" t="str">
        <f>VLOOKUP(K96,'пр.взв.'!B1:G160,3,FALSE)</f>
        <v>18.06.1996 1 разряд</v>
      </c>
      <c r="N96" s="258" t="str">
        <f>VLOOKUP(K96,'пр.взв.'!B5:G160,5,FALSE)</f>
        <v>Минспорт</v>
      </c>
      <c r="O96" s="248"/>
      <c r="P96" s="249"/>
      <c r="Q96" s="250"/>
      <c r="R96" s="237"/>
    </row>
    <row r="97" spans="1:18" ht="12.75" customHeight="1">
      <c r="A97" s="252"/>
      <c r="B97" s="255"/>
      <c r="C97" s="257"/>
      <c r="D97" s="247"/>
      <c r="E97" s="247"/>
      <c r="F97" s="247"/>
      <c r="G97" s="247"/>
      <c r="H97" s="221"/>
      <c r="I97" s="211"/>
      <c r="J97" s="252"/>
      <c r="K97" s="255"/>
      <c r="L97" s="257"/>
      <c r="M97" s="247"/>
      <c r="N97" s="247"/>
      <c r="O97" s="247"/>
      <c r="P97" s="247"/>
      <c r="Q97" s="221"/>
      <c r="R97" s="211"/>
    </row>
    <row r="98" spans="1:18" ht="12.75" customHeight="1">
      <c r="A98" s="252"/>
      <c r="B98" s="238">
        <f>'пр.хода'!L12</f>
        <v>7</v>
      </c>
      <c r="C98" s="240" t="str">
        <f>VLOOKUP(B98,'пр.взв.'!B1:G162,2,FALSE)</f>
        <v>Муртазалиев Замир Мурадович</v>
      </c>
      <c r="D98" s="242" t="str">
        <f>VLOOKUP(B98,'пр.взв.'!B1:G162,3,FALSE)</f>
        <v>22.06.1996 КМС</v>
      </c>
      <c r="E98" s="242" t="str">
        <f>VLOOKUP(B98,'пр.взв.'!B7:G162,5,FALSE)</f>
        <v>ПР</v>
      </c>
      <c r="F98" s="244"/>
      <c r="G98" s="244"/>
      <c r="H98" s="216"/>
      <c r="I98" s="216"/>
      <c r="J98" s="252"/>
      <c r="K98" s="238">
        <f>'пр.хода'!L40</f>
        <v>16</v>
      </c>
      <c r="L98" s="240" t="str">
        <f>VLOOKUP(K98,'пр.взв.'!B1:G162,2,FALSE)</f>
        <v>Джаубаев Ислам Магамович</v>
      </c>
      <c r="M98" s="242" t="str">
        <f>VLOOKUP(K98,'пр.взв.'!B1:G162,3,FALSE)</f>
        <v>30.11.1996 КМС</v>
      </c>
      <c r="N98" s="242" t="str">
        <f>VLOOKUP(K98,'пр.взв.'!B7:G162,5,FALSE)</f>
        <v>Ставрополь МО</v>
      </c>
      <c r="O98" s="244"/>
      <c r="P98" s="244"/>
      <c r="Q98" s="216"/>
      <c r="R98" s="216"/>
    </row>
    <row r="99" spans="1:18" ht="12.75" customHeight="1" thickBot="1">
      <c r="A99" s="253"/>
      <c r="B99" s="239"/>
      <c r="C99" s="241"/>
      <c r="D99" s="243"/>
      <c r="E99" s="243"/>
      <c r="F99" s="245"/>
      <c r="G99" s="245"/>
      <c r="H99" s="192"/>
      <c r="I99" s="192"/>
      <c r="J99" s="253"/>
      <c r="K99" s="239"/>
      <c r="L99" s="241"/>
      <c r="M99" s="243"/>
      <c r="N99" s="243"/>
      <c r="O99" s="245"/>
      <c r="P99" s="245"/>
      <c r="Q99" s="192"/>
      <c r="R99" s="192"/>
    </row>
    <row r="100" spans="1:18" ht="13.5" thickBo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</row>
    <row r="101" spans="1:18" ht="12.75" customHeight="1">
      <c r="A101" s="251">
        <v>9</v>
      </c>
      <c r="B101" s="254">
        <f>'пр.хода'!M7</f>
        <v>17</v>
      </c>
      <c r="C101" s="256" t="str">
        <f>VLOOKUP(B101,'пр.взв.'!B2:G165,2,FALSE)</f>
        <v>Гербеков Аскерби Иссаевич</v>
      </c>
      <c r="D101" s="246" t="str">
        <f>VLOOKUP(B101,'пр.взв.'!B2:G165,3,FALSE)</f>
        <v>01.06.1996 КМС</v>
      </c>
      <c r="E101" s="246" t="str">
        <f>VLOOKUP(B101,'пр.взв.'!B2:G165,5,FALSE)</f>
        <v>Ставрополь Д</v>
      </c>
      <c r="F101" s="248"/>
      <c r="G101" s="249"/>
      <c r="H101" s="250"/>
      <c r="I101" s="237"/>
      <c r="J101" s="251">
        <v>10</v>
      </c>
      <c r="K101" s="254">
        <f>'пр.хода'!M35</f>
        <v>2</v>
      </c>
      <c r="L101" s="256" t="str">
        <f>VLOOKUP(K101,'пр.взв.'!B1:G165,2,FALSE)</f>
        <v>Губжев Эльдар Фуадович</v>
      </c>
      <c r="M101" s="246" t="str">
        <f>VLOOKUP(K101,'пр.взв.'!B1:G165,3,FALSE)</f>
        <v>24.09.96 1 разряд</v>
      </c>
      <c r="N101" s="246" t="str">
        <f>VLOOKUP(K101,'пр.взв.'!B1:G165,5,FALSE)</f>
        <v>Динамо</v>
      </c>
      <c r="O101" s="248"/>
      <c r="P101" s="249"/>
      <c r="Q101" s="250"/>
      <c r="R101" s="237"/>
    </row>
    <row r="102" spans="1:18" ht="12.75" customHeight="1">
      <c r="A102" s="252"/>
      <c r="B102" s="255"/>
      <c r="C102" s="257"/>
      <c r="D102" s="247"/>
      <c r="E102" s="247"/>
      <c r="F102" s="247"/>
      <c r="G102" s="247"/>
      <c r="H102" s="221"/>
      <c r="I102" s="211"/>
      <c r="J102" s="252"/>
      <c r="K102" s="255"/>
      <c r="L102" s="257"/>
      <c r="M102" s="247"/>
      <c r="N102" s="247"/>
      <c r="O102" s="247"/>
      <c r="P102" s="247"/>
      <c r="Q102" s="221"/>
      <c r="R102" s="211"/>
    </row>
    <row r="103" spans="1:18" ht="12.75" customHeight="1">
      <c r="A103" s="252"/>
      <c r="B103" s="238">
        <f>'пр.хода'!M11</f>
        <v>7</v>
      </c>
      <c r="C103" s="240" t="str">
        <f>VLOOKUP(B103,'пр.взв.'!B2:G167,2,FALSE)</f>
        <v>Муртазалиев Замир Мурадович</v>
      </c>
      <c r="D103" s="242" t="str">
        <f>VLOOKUP(B103,'пр.взв.'!B2:G167,3,FALSE)</f>
        <v>22.06.1996 КМС</v>
      </c>
      <c r="E103" s="242" t="str">
        <f>VLOOKUP(B103,'пр.взв.'!B5:G167,5,FALSE)</f>
        <v>ПР</v>
      </c>
      <c r="F103" s="244"/>
      <c r="G103" s="244"/>
      <c r="H103" s="216"/>
      <c r="I103" s="216"/>
      <c r="J103" s="252"/>
      <c r="K103" s="238">
        <f>'пр.хода'!M39</f>
        <v>20</v>
      </c>
      <c r="L103" s="240" t="str">
        <f>VLOOKUP(K103,'пр.взв.'!B1:G167,2,FALSE)</f>
        <v>Салаватов Магомед Майрбекович</v>
      </c>
      <c r="M103" s="242" t="str">
        <f>VLOOKUP(K103,'пр.взв.'!B1:G167,3,FALSE)</f>
        <v>18.06.1996 1 разряд</v>
      </c>
      <c r="N103" s="242" t="str">
        <f>VLOOKUP(K103,'пр.взв.'!B1:G167,5,FALSE)</f>
        <v>Минспорт</v>
      </c>
      <c r="O103" s="244"/>
      <c r="P103" s="244"/>
      <c r="Q103" s="216"/>
      <c r="R103" s="216"/>
    </row>
    <row r="104" spans="1:18" ht="12.75" customHeight="1" thickBot="1">
      <c r="A104" s="253"/>
      <c r="B104" s="239"/>
      <c r="C104" s="241"/>
      <c r="D104" s="243"/>
      <c r="E104" s="243"/>
      <c r="F104" s="245"/>
      <c r="G104" s="245"/>
      <c r="H104" s="192"/>
      <c r="I104" s="192"/>
      <c r="J104" s="253"/>
      <c r="K104" s="239"/>
      <c r="L104" s="241"/>
      <c r="M104" s="243"/>
      <c r="N104" s="243"/>
      <c r="O104" s="245"/>
      <c r="P104" s="245"/>
      <c r="Q104" s="192"/>
      <c r="R104" s="192"/>
    </row>
  </sheetData>
  <sheetProtection/>
  <mergeCells count="776"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G10:G11"/>
    <mergeCell ref="H10:H11"/>
    <mergeCell ref="M8:M9"/>
    <mergeCell ref="N8:N9"/>
    <mergeCell ref="O8:O9"/>
    <mergeCell ref="P8:P9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0:Q11"/>
    <mergeCell ref="R10:R11"/>
    <mergeCell ref="Q12:Q13"/>
    <mergeCell ref="R12:R13"/>
    <mergeCell ref="A14:A17"/>
    <mergeCell ref="B14:B15"/>
    <mergeCell ref="C14:C15"/>
    <mergeCell ref="D14:D15"/>
    <mergeCell ref="E14:E15"/>
    <mergeCell ref="F14:F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H16:H17"/>
    <mergeCell ref="I16:I17"/>
    <mergeCell ref="G18:G19"/>
    <mergeCell ref="H18:H19"/>
    <mergeCell ref="M16:M17"/>
    <mergeCell ref="N16:N17"/>
    <mergeCell ref="K16:K17"/>
    <mergeCell ref="L16:L17"/>
    <mergeCell ref="Q16:Q17"/>
    <mergeCell ref="R16:R17"/>
    <mergeCell ref="Q18:Q19"/>
    <mergeCell ref="R18:R19"/>
    <mergeCell ref="Q20:Q21"/>
    <mergeCell ref="R20:R21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F20:F21"/>
    <mergeCell ref="G20:G21"/>
    <mergeCell ref="M20:M21"/>
    <mergeCell ref="N20:N21"/>
    <mergeCell ref="O20:O21"/>
    <mergeCell ref="P20:P21"/>
    <mergeCell ref="H20:H21"/>
    <mergeCell ref="I20:I21"/>
    <mergeCell ref="A22:A25"/>
    <mergeCell ref="B22:B23"/>
    <mergeCell ref="C22:C23"/>
    <mergeCell ref="D22:D23"/>
    <mergeCell ref="E22:E23"/>
    <mergeCell ref="F22:F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H24:H25"/>
    <mergeCell ref="I24:I25"/>
    <mergeCell ref="G26:G27"/>
    <mergeCell ref="H26:H27"/>
    <mergeCell ref="M24:M25"/>
    <mergeCell ref="N24:N25"/>
    <mergeCell ref="K24:K25"/>
    <mergeCell ref="L24:L25"/>
    <mergeCell ref="Q24:Q25"/>
    <mergeCell ref="R24:R25"/>
    <mergeCell ref="Q26:Q27"/>
    <mergeCell ref="R26:R27"/>
    <mergeCell ref="Q28:Q29"/>
    <mergeCell ref="R28:R29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F28:F29"/>
    <mergeCell ref="G28:G29"/>
    <mergeCell ref="M28:M29"/>
    <mergeCell ref="N28:N29"/>
    <mergeCell ref="O28:O29"/>
    <mergeCell ref="P28:P29"/>
    <mergeCell ref="H28:H29"/>
    <mergeCell ref="I28:I29"/>
    <mergeCell ref="A30:A33"/>
    <mergeCell ref="B30:B31"/>
    <mergeCell ref="C30:C31"/>
    <mergeCell ref="D30:D31"/>
    <mergeCell ref="E30:E31"/>
    <mergeCell ref="F30:F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H32:H33"/>
    <mergeCell ref="I32:I33"/>
    <mergeCell ref="G34:G35"/>
    <mergeCell ref="H34:H35"/>
    <mergeCell ref="M32:M33"/>
    <mergeCell ref="N32:N33"/>
    <mergeCell ref="K32:K33"/>
    <mergeCell ref="L32:L33"/>
    <mergeCell ref="Q32:Q33"/>
    <mergeCell ref="R32:R33"/>
    <mergeCell ref="Q34:Q35"/>
    <mergeCell ref="R34:R35"/>
    <mergeCell ref="Q36:Q37"/>
    <mergeCell ref="R36:R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F36:F37"/>
    <mergeCell ref="G36:G37"/>
    <mergeCell ref="M36:M37"/>
    <mergeCell ref="N36:N37"/>
    <mergeCell ref="O36:O37"/>
    <mergeCell ref="P36:P37"/>
    <mergeCell ref="H36:H37"/>
    <mergeCell ref="I36:I37"/>
    <mergeCell ref="A40:A41"/>
    <mergeCell ref="B40:B41"/>
    <mergeCell ref="C40:C41"/>
    <mergeCell ref="D40:D41"/>
    <mergeCell ref="E40:E41"/>
    <mergeCell ref="F40:F41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G46:G47"/>
    <mergeCell ref="H46:H47"/>
    <mergeCell ref="M44:M45"/>
    <mergeCell ref="N44:N45"/>
    <mergeCell ref="O44:O45"/>
    <mergeCell ref="P44:P45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6:Q47"/>
    <mergeCell ref="R46:R47"/>
    <mergeCell ref="Q48:Q49"/>
    <mergeCell ref="R48:R49"/>
    <mergeCell ref="A50:A53"/>
    <mergeCell ref="B50:B51"/>
    <mergeCell ref="C50:C51"/>
    <mergeCell ref="D50:D51"/>
    <mergeCell ref="E50:E51"/>
    <mergeCell ref="F50:F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H52:H53"/>
    <mergeCell ref="I52:I53"/>
    <mergeCell ref="G54:G55"/>
    <mergeCell ref="H54:H55"/>
    <mergeCell ref="M52:M53"/>
    <mergeCell ref="N52:N53"/>
    <mergeCell ref="K52:K53"/>
    <mergeCell ref="L52:L53"/>
    <mergeCell ref="Q52:Q53"/>
    <mergeCell ref="R52:R53"/>
    <mergeCell ref="Q54:Q55"/>
    <mergeCell ref="R54:R55"/>
    <mergeCell ref="Q56:Q57"/>
    <mergeCell ref="R56:R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F56:F57"/>
    <mergeCell ref="G56:G57"/>
    <mergeCell ref="M56:M57"/>
    <mergeCell ref="N56:N57"/>
    <mergeCell ref="O56:O57"/>
    <mergeCell ref="P56:P57"/>
    <mergeCell ref="H56:H57"/>
    <mergeCell ref="I56:I57"/>
    <mergeCell ref="A60:A61"/>
    <mergeCell ref="B60:B61"/>
    <mergeCell ref="C60:C61"/>
    <mergeCell ref="D60:D61"/>
    <mergeCell ref="E60:E61"/>
    <mergeCell ref="F60:F61"/>
    <mergeCell ref="G60:G61"/>
    <mergeCell ref="H60:H61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B64:B65"/>
    <mergeCell ref="C64:C65"/>
    <mergeCell ref="D64:D65"/>
    <mergeCell ref="E64:E65"/>
    <mergeCell ref="F64:F65"/>
    <mergeCell ref="G64:G65"/>
    <mergeCell ref="M64:M65"/>
    <mergeCell ref="N64:N65"/>
    <mergeCell ref="O64:O65"/>
    <mergeCell ref="P64:P65"/>
    <mergeCell ref="Q62:Q63"/>
    <mergeCell ref="R62:R63"/>
    <mergeCell ref="Q64:Q65"/>
    <mergeCell ref="R64:R65"/>
    <mergeCell ref="A66:A69"/>
    <mergeCell ref="B66:B67"/>
    <mergeCell ref="C66:C67"/>
    <mergeCell ref="D66:D67"/>
    <mergeCell ref="E66:E67"/>
    <mergeCell ref="F66:F67"/>
    <mergeCell ref="M66:M67"/>
    <mergeCell ref="N66:N67"/>
    <mergeCell ref="O66:O67"/>
    <mergeCell ref="P66:P67"/>
    <mergeCell ref="I66:I67"/>
    <mergeCell ref="J66:J69"/>
    <mergeCell ref="K66:K67"/>
    <mergeCell ref="L66:L67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E72:E73"/>
    <mergeCell ref="F72:F73"/>
    <mergeCell ref="G72:G73"/>
    <mergeCell ref="H72:H73"/>
    <mergeCell ref="A72:A73"/>
    <mergeCell ref="B72:B73"/>
    <mergeCell ref="C72:C73"/>
    <mergeCell ref="D72:D73"/>
    <mergeCell ref="M72:M73"/>
    <mergeCell ref="N72:N73"/>
    <mergeCell ref="O72:O73"/>
    <mergeCell ref="P72:P73"/>
    <mergeCell ref="I72:I73"/>
    <mergeCell ref="J72:J73"/>
    <mergeCell ref="K72:K73"/>
    <mergeCell ref="L72:L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E81:E82"/>
    <mergeCell ref="F81:F82"/>
    <mergeCell ref="G81:G82"/>
    <mergeCell ref="H81:H82"/>
    <mergeCell ref="A81:A82"/>
    <mergeCell ref="B81:B82"/>
    <mergeCell ref="C81:C82"/>
    <mergeCell ref="D81:D82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B85:B86"/>
    <mergeCell ref="C85:C86"/>
    <mergeCell ref="D85:D86"/>
    <mergeCell ref="E85:E86"/>
    <mergeCell ref="F85:F86"/>
    <mergeCell ref="G85:G86"/>
    <mergeCell ref="M85:M86"/>
    <mergeCell ref="N85:N86"/>
    <mergeCell ref="O85:O86"/>
    <mergeCell ref="P85:P86"/>
    <mergeCell ref="Q83:Q84"/>
    <mergeCell ref="R83:R84"/>
    <mergeCell ref="Q85:Q86"/>
    <mergeCell ref="R85:R86"/>
    <mergeCell ref="A87:A90"/>
    <mergeCell ref="B87:B88"/>
    <mergeCell ref="C87:C88"/>
    <mergeCell ref="D87:D88"/>
    <mergeCell ref="E87:E88"/>
    <mergeCell ref="F87:F88"/>
    <mergeCell ref="M87:M88"/>
    <mergeCell ref="N87:N88"/>
    <mergeCell ref="O87:O88"/>
    <mergeCell ref="P87:P88"/>
    <mergeCell ref="I87:I88"/>
    <mergeCell ref="J87:J90"/>
    <mergeCell ref="K87:K88"/>
    <mergeCell ref="L87:L88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34">
      <selection activeCell="K20" sqref="K2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03" t="str">
        <f>HYPERLINK('[1]реквизиты'!$A$2)</f>
        <v>Первенство СКФО по  самбо среди юниоров 1995-1996 г.р.</v>
      </c>
      <c r="B1" s="303"/>
      <c r="C1" s="303"/>
      <c r="D1" s="303"/>
      <c r="E1" s="303"/>
      <c r="F1" s="303"/>
      <c r="G1" s="303"/>
      <c r="H1" s="303"/>
      <c r="I1" s="303"/>
    </row>
    <row r="2" spans="4:6" ht="15.75">
      <c r="D2" s="55"/>
      <c r="E2" s="312" t="str">
        <f>HYPERLINK('пр.взв.'!D4)</f>
        <v>в.к.68 кг.</v>
      </c>
      <c r="F2" s="312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308" t="s">
        <v>14</v>
      </c>
      <c r="B5" s="211" t="s">
        <v>5</v>
      </c>
      <c r="C5" s="217" t="s">
        <v>6</v>
      </c>
      <c r="D5" s="211" t="s">
        <v>15</v>
      </c>
      <c r="E5" s="304" t="s">
        <v>16</v>
      </c>
      <c r="F5" s="305"/>
      <c r="G5" s="211" t="s">
        <v>17</v>
      </c>
      <c r="H5" s="211" t="s">
        <v>18</v>
      </c>
      <c r="I5" s="211" t="s">
        <v>19</v>
      </c>
    </row>
    <row r="6" spans="1:9" ht="12.75">
      <c r="A6" s="309"/>
      <c r="B6" s="216"/>
      <c r="C6" s="216"/>
      <c r="D6" s="216"/>
      <c r="E6" s="306"/>
      <c r="F6" s="307"/>
      <c r="G6" s="216"/>
      <c r="H6" s="216"/>
      <c r="I6" s="216"/>
    </row>
    <row r="7" spans="1:9" ht="12.75">
      <c r="A7" s="313"/>
      <c r="B7" s="242">
        <f>'пр.хода'!N9</f>
        <v>17</v>
      </c>
      <c r="C7" s="314" t="str">
        <f>VLOOKUP(B7,'пр.взв.'!B7:H70,2,FALSE)</f>
        <v>Гербеков Аскерби Иссаевич</v>
      </c>
      <c r="D7" s="314" t="str">
        <f>VLOOKUP(B7,'пр.взв.'!B7:H70,3,FALSE)</f>
        <v>01.06.1996 КМС</v>
      </c>
      <c r="E7" s="316" t="str">
        <f>VLOOKUP(B7,'пр.взв.'!B7:H185,4,FALSE)</f>
        <v>СК</v>
      </c>
      <c r="F7" s="314" t="str">
        <f>VLOOKUP(B7,'пр.взв.'!B7:H70,5,FALSE)</f>
        <v>Ставрополь Д</v>
      </c>
      <c r="G7" s="310"/>
      <c r="H7" s="221"/>
      <c r="I7" s="211"/>
    </row>
    <row r="8" spans="1:9" ht="12.75">
      <c r="A8" s="313"/>
      <c r="B8" s="211"/>
      <c r="C8" s="315"/>
      <c r="D8" s="315"/>
      <c r="E8" s="194"/>
      <c r="F8" s="317"/>
      <c r="G8" s="310"/>
      <c r="H8" s="221"/>
      <c r="I8" s="211"/>
    </row>
    <row r="9" spans="1:9" ht="12.75">
      <c r="A9" s="311"/>
      <c r="B9" s="242">
        <f>'пр.хода'!N13</f>
        <v>4</v>
      </c>
      <c r="C9" s="314" t="str">
        <f>VLOOKUP(B9,'пр.взв.'!B1:H72,2,FALSE)</f>
        <v>Озов магомед Юрьевич</v>
      </c>
      <c r="D9" s="314" t="str">
        <f>VLOOKUP(B9,'пр.взв.'!B1:H72,3,FALSE)</f>
        <v>13.08.1995 КМС</v>
      </c>
      <c r="E9" s="316" t="str">
        <f>VLOOKUP(B9,'пр.взв.'!B1:H187,4,FALSE)</f>
        <v>КЧР</v>
      </c>
      <c r="F9" s="314" t="str">
        <f>VLOOKUP(B9,'пр.взв.'!B1:H72,5,FALSE)</f>
        <v>ВС</v>
      </c>
      <c r="G9" s="310"/>
      <c r="H9" s="211"/>
      <c r="I9" s="211"/>
    </row>
    <row r="10" spans="1:9" ht="12.75">
      <c r="A10" s="311"/>
      <c r="B10" s="211"/>
      <c r="C10" s="315"/>
      <c r="D10" s="315"/>
      <c r="E10" s="318"/>
      <c r="F10" s="315"/>
      <c r="G10" s="310"/>
      <c r="H10" s="211"/>
      <c r="I10" s="211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23" t="str">
        <f>C3</f>
        <v>за 3-е место</v>
      </c>
    </row>
    <row r="16" spans="3:5" ht="15.75">
      <c r="C16" s="57" t="s">
        <v>21</v>
      </c>
      <c r="E16" s="73" t="str">
        <f>E2</f>
        <v>в.к.68 кг.</v>
      </c>
    </row>
    <row r="17" spans="1:9" ht="12.75">
      <c r="A17" s="308" t="s">
        <v>14</v>
      </c>
      <c r="B17" s="211" t="s">
        <v>5</v>
      </c>
      <c r="C17" s="217" t="s">
        <v>6</v>
      </c>
      <c r="D17" s="211" t="s">
        <v>15</v>
      </c>
      <c r="E17" s="211" t="s">
        <v>16</v>
      </c>
      <c r="F17" s="211" t="s">
        <v>17</v>
      </c>
      <c r="G17" s="211" t="s">
        <v>18</v>
      </c>
      <c r="H17" s="211" t="s">
        <v>19</v>
      </c>
      <c r="I17" s="211" t="s">
        <v>19</v>
      </c>
    </row>
    <row r="18" spans="1:9" ht="12.75">
      <c r="A18" s="309"/>
      <c r="B18" s="216"/>
      <c r="C18" s="216"/>
      <c r="D18" s="216"/>
      <c r="E18" s="216"/>
      <c r="F18" s="216"/>
      <c r="G18" s="216"/>
      <c r="H18" s="216"/>
      <c r="I18" s="216"/>
    </row>
    <row r="19" spans="1:9" ht="12.75">
      <c r="A19" s="313"/>
      <c r="B19" s="242">
        <f>'пр.хода'!N37</f>
        <v>20</v>
      </c>
      <c r="C19" s="314" t="str">
        <f>VLOOKUP(B19,'пр.взв.'!B1:H82,2,FALSE)</f>
        <v>Салаватов Магомед Майрбекович</v>
      </c>
      <c r="D19" s="314" t="str">
        <f>VLOOKUP(B19,'пр.взв.'!B1:H82,3,FALSE)</f>
        <v>18.06.1996 1 разряд</v>
      </c>
      <c r="E19" s="316" t="str">
        <f>VLOOKUP(B19,'пр.взв.'!B1:H197,4,FALSE)</f>
        <v>ЧР</v>
      </c>
      <c r="F19" s="314" t="str">
        <f>VLOOKUP(B19,'пр.взв.'!B1:H82,5,FALSE)</f>
        <v>Минспорт</v>
      </c>
      <c r="G19" s="310"/>
      <c r="H19" s="221"/>
      <c r="I19" s="211"/>
    </row>
    <row r="20" spans="1:9" ht="12.75">
      <c r="A20" s="313"/>
      <c r="B20" s="211"/>
      <c r="C20" s="315"/>
      <c r="D20" s="315"/>
      <c r="E20" s="194"/>
      <c r="F20" s="317"/>
      <c r="G20" s="310"/>
      <c r="H20" s="221"/>
      <c r="I20" s="211"/>
    </row>
    <row r="21" spans="1:9" ht="12.75">
      <c r="A21" s="311"/>
      <c r="B21" s="242">
        <f>'пр.хода'!N41</f>
        <v>1</v>
      </c>
      <c r="C21" s="314" t="str">
        <f>VLOOKUP(B21,'пр.взв.'!B2:H84,2,FALSE)</f>
        <v>Блимготов Биаслан Хусейнович</v>
      </c>
      <c r="D21" s="314" t="str">
        <f>VLOOKUP(B21,'пр.взв.'!B2:H84,3,FALSE)</f>
        <v>12.12.1995 КМС</v>
      </c>
      <c r="E21" s="316" t="str">
        <f>VLOOKUP(B21,'пр.взв.'!B1:H199,4,FALSE)</f>
        <v>КЧР</v>
      </c>
      <c r="F21" s="314" t="str">
        <f>VLOOKUP(B21,'пр.взв.'!B2:H84,5,FALSE)</f>
        <v>МО</v>
      </c>
      <c r="G21" s="310"/>
      <c r="H21" s="211"/>
      <c r="I21" s="211"/>
    </row>
    <row r="22" spans="1:9" ht="12.75">
      <c r="A22" s="311"/>
      <c r="B22" s="211"/>
      <c r="C22" s="315"/>
      <c r="D22" s="315"/>
      <c r="E22" s="318"/>
      <c r="F22" s="315"/>
      <c r="G22" s="310"/>
      <c r="H22" s="211"/>
      <c r="I22" s="211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2" t="str">
        <f>HYPERLINK('пр.взв.'!D4)</f>
        <v>в.к.68 кг.</v>
      </c>
      <c r="F29" s="312"/>
    </row>
    <row r="30" spans="1:9" ht="12.75">
      <c r="A30" s="211" t="s">
        <v>14</v>
      </c>
      <c r="B30" s="211" t="s">
        <v>5</v>
      </c>
      <c r="C30" s="217" t="s">
        <v>6</v>
      </c>
      <c r="D30" s="211" t="s">
        <v>15</v>
      </c>
      <c r="E30" s="211" t="s">
        <v>16</v>
      </c>
      <c r="F30" s="211" t="s">
        <v>17</v>
      </c>
      <c r="G30" s="211" t="s">
        <v>18</v>
      </c>
      <c r="H30" s="211" t="s">
        <v>19</v>
      </c>
      <c r="I30" s="211" t="s">
        <v>19</v>
      </c>
    </row>
    <row r="31" spans="1:9" ht="12.75">
      <c r="A31" s="216"/>
      <c r="B31" s="216"/>
      <c r="C31" s="216"/>
      <c r="D31" s="216"/>
      <c r="E31" s="216"/>
      <c r="F31" s="216"/>
      <c r="G31" s="216"/>
      <c r="H31" s="216"/>
      <c r="I31" s="216"/>
    </row>
    <row r="32" spans="1:9" ht="12.75">
      <c r="A32" s="313"/>
      <c r="B32" s="319">
        <f>'пр.хода'!K22</f>
        <v>19</v>
      </c>
      <c r="C32" s="314" t="str">
        <f>VLOOKUP(B32,'пр.взв.'!B2:H95,2,FALSE)</f>
        <v>Гамзатов Ахмед Гаджиевич</v>
      </c>
      <c r="D32" s="314" t="str">
        <f>VLOOKUP(B32,'пр.взв.'!B2:H95,3,FALSE)</f>
        <v>28.06.1995 КМС</v>
      </c>
      <c r="E32" s="316" t="str">
        <f>VLOOKUP(B32,'пр.взв.'!B2:H210,4,FALSE)</f>
        <v>СК</v>
      </c>
      <c r="F32" s="314" t="str">
        <f>VLOOKUP(B32,'пр.взв.'!B2:H95,5,FALSE)</f>
        <v>Ставрополь ВС</v>
      </c>
      <c r="G32" s="310"/>
      <c r="H32" s="221"/>
      <c r="I32" s="211"/>
    </row>
    <row r="33" spans="1:9" ht="12.75">
      <c r="A33" s="313"/>
      <c r="B33" s="211"/>
      <c r="C33" s="315"/>
      <c r="D33" s="315"/>
      <c r="E33" s="194"/>
      <c r="F33" s="317"/>
      <c r="G33" s="310"/>
      <c r="H33" s="221"/>
      <c r="I33" s="211"/>
    </row>
    <row r="34" spans="1:9" ht="12.75">
      <c r="A34" s="311"/>
      <c r="B34" s="319">
        <f>'пр.хода'!N22</f>
        <v>10</v>
      </c>
      <c r="C34" s="314" t="str">
        <f>VLOOKUP(B34,'пр.взв.'!B3:H97,2,FALSE)</f>
        <v>Байсагуров Акбар магометович</v>
      </c>
      <c r="D34" s="314" t="str">
        <f>VLOOKUP(B34,'пр.взв.'!B3:H97,3,FALSE)</f>
        <v>26.09.1996 КМС</v>
      </c>
      <c r="E34" s="316" t="str">
        <f>VLOOKUP(B34,'пр.взв.'!B3:H212,4,FALSE)</f>
        <v>РИ</v>
      </c>
      <c r="F34" s="314">
        <f>VLOOKUP(B34,'пр.взв.'!B4:H97,5,FALSE)</f>
        <v>0</v>
      </c>
      <c r="G34" s="310"/>
      <c r="H34" s="211"/>
      <c r="I34" s="211"/>
    </row>
    <row r="35" spans="1:9" ht="12.75">
      <c r="A35" s="311"/>
      <c r="B35" s="211"/>
      <c r="C35" s="315"/>
      <c r="D35" s="315"/>
      <c r="E35" s="318"/>
      <c r="F35" s="315"/>
      <c r="G35" s="310"/>
      <c r="H35" s="211"/>
      <c r="I35" s="211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2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0">
      <selection activeCell="G13" sqref="G13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03" t="str">
        <f>HYPERLINK('[1]реквизиты'!$A$2)</f>
        <v>Первенство СКФО по  самбо среди юниоров 1995-1996 г.р.</v>
      </c>
      <c r="B1" s="203"/>
      <c r="C1" s="203"/>
      <c r="D1" s="203"/>
      <c r="E1" s="203"/>
      <c r="F1" s="203"/>
      <c r="G1" s="203"/>
      <c r="H1" s="203" t="str">
        <f>HYPERLINK('[1]реквизиты'!$A$2)</f>
        <v>Первенство СКФО по  самбо среди юниоров 1995-1996 г.р.</v>
      </c>
      <c r="I1" s="203"/>
      <c r="J1" s="203"/>
      <c r="K1" s="203"/>
      <c r="L1" s="203"/>
      <c r="M1" s="203"/>
      <c r="N1" s="203"/>
      <c r="O1" s="71"/>
      <c r="P1" s="71"/>
      <c r="Q1" s="71"/>
      <c r="R1" s="71"/>
      <c r="S1" s="71"/>
      <c r="T1" s="71"/>
      <c r="U1" s="71"/>
      <c r="V1" s="71"/>
      <c r="W1" s="71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07">
        <f>HYPERLINK('[1]реквизиты'!$A$15)</f>
      </c>
      <c r="B2" s="335"/>
      <c r="C2" s="335"/>
      <c r="D2" s="335"/>
      <c r="E2" s="335"/>
      <c r="F2" s="335"/>
      <c r="G2" s="335"/>
      <c r="H2" s="207">
        <f>HYPERLINK('[1]реквизиты'!$A$15)</f>
      </c>
      <c r="I2" s="335"/>
      <c r="J2" s="335"/>
      <c r="K2" s="335"/>
      <c r="L2" s="335"/>
      <c r="M2" s="335"/>
      <c r="N2" s="335"/>
      <c r="O2" s="39"/>
      <c r="P2" s="39"/>
      <c r="Q2" s="39"/>
      <c r="R2" s="30"/>
      <c r="S2" s="30"/>
    </row>
    <row r="3" spans="2:14" ht="15.75">
      <c r="B3" s="37" t="s">
        <v>11</v>
      </c>
      <c r="C3" s="312" t="str">
        <f>HYPERLINK('пр.взв.'!D4)</f>
        <v>в.к.68 кг.</v>
      </c>
      <c r="D3" s="312"/>
      <c r="E3" s="43"/>
      <c r="F3" s="43"/>
      <c r="G3" s="43"/>
      <c r="I3" s="37" t="s">
        <v>12</v>
      </c>
      <c r="J3" s="312" t="str">
        <f>HYPERLINK('пр.взв.'!D4)</f>
        <v>в.к.68 кг.</v>
      </c>
      <c r="K3" s="312"/>
      <c r="L3" s="43"/>
      <c r="M3" s="43"/>
      <c r="N3" s="43"/>
    </row>
    <row r="4" spans="1:2" ht="16.5" thickBot="1">
      <c r="A4" s="334"/>
      <c r="B4" s="334"/>
    </row>
    <row r="5" spans="1:11" ht="12.75" customHeight="1">
      <c r="A5" s="329">
        <v>1</v>
      </c>
      <c r="B5" s="330" t="str">
        <f>VLOOKUP(A5,'пр.взв.'!B5:C68,2,FALSE)</f>
        <v>Блимготов Биаслан Хусейнович</v>
      </c>
      <c r="C5" s="330" t="str">
        <f>VLOOKUP(A5,'пр.взв.'!B5:G68,3,FALSE)</f>
        <v>12.12.1995 КМС</v>
      </c>
      <c r="D5" s="330" t="str">
        <f>VLOOKUP(A5,'пр.взв.'!B5:G68,4,FALSE)</f>
        <v>КЧР</v>
      </c>
      <c r="G5" s="19"/>
      <c r="H5" s="332">
        <v>2</v>
      </c>
      <c r="I5" s="328" t="str">
        <f>VLOOKUP(H5,'пр.взв.'!B7:C70,2,FALSE)</f>
        <v>Губжев Эльдар Фуадович</v>
      </c>
      <c r="J5" s="328" t="str">
        <f>VLOOKUP(H5,'пр.взв.'!B7:E70,3,FALSE)</f>
        <v>24.09.96 1 разряд</v>
      </c>
      <c r="K5" s="328" t="str">
        <f>VLOOKUP(H5,'пр.взв.'!B7:E70,4,FALSE)</f>
        <v>КБР</v>
      </c>
    </row>
    <row r="6" spans="1:11" ht="15.75">
      <c r="A6" s="322"/>
      <c r="B6" s="331"/>
      <c r="C6" s="331"/>
      <c r="D6" s="331"/>
      <c r="E6" s="2"/>
      <c r="F6" s="2"/>
      <c r="G6" s="12"/>
      <c r="H6" s="333"/>
      <c r="I6" s="324"/>
      <c r="J6" s="324"/>
      <c r="K6" s="324"/>
    </row>
    <row r="7" spans="1:13" ht="15.75">
      <c r="A7" s="322">
        <v>17</v>
      </c>
      <c r="B7" s="324" t="str">
        <f>VLOOKUP(A7,'пр.взв.'!B7:C70,2,FALSE)</f>
        <v>Гербеков Аскерби Иссаевич</v>
      </c>
      <c r="C7" s="324" t="str">
        <f>VLOOKUP(A7,'пр.взв.'!B5:G68,3,FALSE)</f>
        <v>01.06.1996 КМС</v>
      </c>
      <c r="D7" s="324" t="str">
        <f>VLOOKUP(A7,'пр.взв.'!B5:G68,4,FALSE)</f>
        <v>СК</v>
      </c>
      <c r="E7" s="4"/>
      <c r="F7" s="2"/>
      <c r="G7" s="2"/>
      <c r="H7" s="326">
        <v>18</v>
      </c>
      <c r="I7" s="320" t="str">
        <f>VLOOKUP(H7,'пр.взв.'!B9:C72,2,FALSE)</f>
        <v>Мартиросов сурен Гарикович</v>
      </c>
      <c r="J7" s="320" t="str">
        <f>VLOOKUP(H7,'пр.взв.'!B9:E72,3,FALSE)</f>
        <v>12.04.1995 КМС</v>
      </c>
      <c r="K7" s="320" t="str">
        <f>VLOOKUP(H7,'пр.взв.'!B9:E72,4,FALSE)</f>
        <v>СК</v>
      </c>
      <c r="L7" s="45"/>
      <c r="M7" s="47"/>
    </row>
    <row r="8" spans="1:13" ht="16.5" thickBot="1">
      <c r="A8" s="323"/>
      <c r="B8" s="331"/>
      <c r="C8" s="331"/>
      <c r="D8" s="331"/>
      <c r="E8" s="5"/>
      <c r="F8" s="9"/>
      <c r="G8" s="2"/>
      <c r="H8" s="333"/>
      <c r="I8" s="321"/>
      <c r="J8" s="321"/>
      <c r="K8" s="321"/>
      <c r="L8" s="46"/>
      <c r="M8" s="47"/>
    </row>
    <row r="9" spans="1:13" ht="15.75">
      <c r="A9" s="329">
        <v>9</v>
      </c>
      <c r="B9" s="330" t="str">
        <f>VLOOKUP(A9,'пр.взв.'!B9:C72,2,FALSE)</f>
        <v>Барханоев Азраил Баширович</v>
      </c>
      <c r="C9" s="330" t="str">
        <f>VLOOKUP(A9,'пр.взв.'!B5:G68,3,FALSE)</f>
        <v>24.06.1997 КМС</v>
      </c>
      <c r="D9" s="330" t="str">
        <f>VLOOKUP(A9,'пр.взв.'!B5:G68,4,FALSE)</f>
        <v>РИ</v>
      </c>
      <c r="E9" s="5"/>
      <c r="F9" s="6"/>
      <c r="G9" s="2"/>
      <c r="H9" s="332">
        <v>10</v>
      </c>
      <c r="I9" s="328" t="str">
        <f>VLOOKUP(H9,'пр.взв.'!B11:C74,2,FALSE)</f>
        <v>Байсагуров Акбар магометович</v>
      </c>
      <c r="J9" s="328" t="str">
        <f>VLOOKUP(H9,'пр.взв.'!B11:E74,3,FALSE)</f>
        <v>26.09.1996 КМС</v>
      </c>
      <c r="K9" s="328" t="str">
        <f>VLOOKUP(H9,'пр.взв.'!B11:E74,4,FALSE)</f>
        <v>РИ</v>
      </c>
      <c r="L9" s="46"/>
      <c r="M9" s="48"/>
    </row>
    <row r="10" spans="1:13" ht="15.75">
      <c r="A10" s="322"/>
      <c r="B10" s="331"/>
      <c r="C10" s="331"/>
      <c r="D10" s="331"/>
      <c r="E10" s="10"/>
      <c r="F10" s="7"/>
      <c r="G10" s="2"/>
      <c r="H10" s="333"/>
      <c r="I10" s="324"/>
      <c r="J10" s="324"/>
      <c r="K10" s="324"/>
      <c r="L10" s="44"/>
      <c r="M10" s="49"/>
    </row>
    <row r="11" spans="1:13" ht="15.75">
      <c r="A11" s="322">
        <v>25</v>
      </c>
      <c r="B11" s="324" t="e">
        <f>VLOOKUP(A11,'пр.взв.'!B11:C74,2,FALSE)</f>
        <v>#N/A</v>
      </c>
      <c r="C11" s="324" t="e">
        <f>VLOOKUP(A11,'пр.взв.'!B5:G68,3,FALSE)</f>
        <v>#N/A</v>
      </c>
      <c r="D11" s="324" t="e">
        <f>VLOOKUP(A11,'пр.взв.'!B5:G68,4,FALSE)</f>
        <v>#N/A</v>
      </c>
      <c r="E11" s="3"/>
      <c r="F11" s="7"/>
      <c r="G11" s="2"/>
      <c r="H11" s="326">
        <v>26</v>
      </c>
      <c r="I11" s="320" t="e">
        <f>VLOOKUP(H11,'пр.взв.'!B13:C76,2,FALSE)</f>
        <v>#N/A</v>
      </c>
      <c r="J11" s="320" t="e">
        <f>VLOOKUP(H11,'пр.взв.'!B13:E76,3,FALSE)</f>
        <v>#N/A</v>
      </c>
      <c r="K11" s="320" t="e">
        <f>VLOOKUP(H11,'пр.взв.'!B13:E76,4,FALSE)</f>
        <v>#N/A</v>
      </c>
      <c r="M11" s="50"/>
    </row>
    <row r="12" spans="1:13" ht="16.5" thickBot="1">
      <c r="A12" s="323"/>
      <c r="B12" s="331"/>
      <c r="C12" s="331"/>
      <c r="D12" s="331"/>
      <c r="E12" s="2"/>
      <c r="F12" s="7"/>
      <c r="G12" s="9"/>
      <c r="H12" s="333"/>
      <c r="I12" s="321"/>
      <c r="J12" s="321"/>
      <c r="K12" s="321"/>
      <c r="M12" s="50"/>
    </row>
    <row r="13" spans="1:14" ht="15.75">
      <c r="A13" s="329">
        <v>5</v>
      </c>
      <c r="B13" s="330" t="str">
        <f>VLOOKUP(A13,'пр.взв.'!B13:C76,2,FALSE)</f>
        <v>Муртазалиев Заур Мурадович</v>
      </c>
      <c r="C13" s="330" t="str">
        <f>VLOOKUP(A13,'пр.взв.'!B5:G68,3,FALSE)</f>
        <v>22.06.1996 1 разряд</v>
      </c>
      <c r="D13" s="330" t="str">
        <f>VLOOKUP(A13,'пр.взв.'!B5:G68,4,FALSE)</f>
        <v>РД</v>
      </c>
      <c r="E13" s="2"/>
      <c r="F13" s="7"/>
      <c r="G13" s="13"/>
      <c r="H13" s="332">
        <v>6</v>
      </c>
      <c r="I13" s="328" t="str">
        <f>VLOOKUP(H13,'пр.взв.'!B15:C78,2,FALSE)</f>
        <v>Магомедов Ахмедхан Магомедович</v>
      </c>
      <c r="J13" s="328" t="str">
        <f>VLOOKUP(H13,'пр.взв.'!B15:E78,3,FALSE)</f>
        <v>20.10.1995 КМС</v>
      </c>
      <c r="K13" s="328" t="str">
        <f>VLOOKUP(H13,'пр.взв.'!B15:E78,4,FALSE)</f>
        <v>РД</v>
      </c>
      <c r="M13" s="50"/>
      <c r="N13" s="52"/>
    </row>
    <row r="14" spans="1:14" ht="15.75">
      <c r="A14" s="322"/>
      <c r="B14" s="331"/>
      <c r="C14" s="331"/>
      <c r="D14" s="331"/>
      <c r="E14" s="8"/>
      <c r="F14" s="7"/>
      <c r="G14" s="2"/>
      <c r="H14" s="333"/>
      <c r="I14" s="324"/>
      <c r="J14" s="324"/>
      <c r="K14" s="324"/>
      <c r="L14" s="45"/>
      <c r="M14" s="49"/>
      <c r="N14" s="50"/>
    </row>
    <row r="15" spans="1:14" ht="15.75">
      <c r="A15" s="322">
        <v>21</v>
      </c>
      <c r="B15" s="324" t="str">
        <f>VLOOKUP(A15,'пр.взв.'!B15:C78,2,FALSE)</f>
        <v>Уцаев Рахман Вахитович</v>
      </c>
      <c r="C15" s="324" t="str">
        <f>VLOOKUP(A15,'пр.взв.'!B5:G68,3,FALSE)</f>
        <v>25.02.1995 1 разряд</v>
      </c>
      <c r="D15" s="324" t="str">
        <f>VLOOKUP(A15,'пр.взв.'!B5:G68,4,FALSE)</f>
        <v>ЧР</v>
      </c>
      <c r="E15" s="4"/>
      <c r="F15" s="7"/>
      <c r="G15" s="2"/>
      <c r="H15" s="326">
        <v>22</v>
      </c>
      <c r="I15" s="320" t="str">
        <f>VLOOKUP(H15,'пр.взв.'!B17:C80,2,FALSE)</f>
        <v>Исраилов Джабраил  Бисланович</v>
      </c>
      <c r="J15" s="320" t="str">
        <f>VLOOKUP(H15,'пр.взв.'!B17:E80,3,FALSE)</f>
        <v>11.12.1996 1 разряд</v>
      </c>
      <c r="K15" s="320" t="str">
        <f>VLOOKUP(H15,'пр.взв.'!B17:E80,4,FALSE)</f>
        <v>ЧР</v>
      </c>
      <c r="L15" s="46"/>
      <c r="M15" s="49"/>
      <c r="N15" s="50"/>
    </row>
    <row r="16" spans="1:14" ht="16.5" thickBot="1">
      <c r="A16" s="323"/>
      <c r="B16" s="331"/>
      <c r="C16" s="331"/>
      <c r="D16" s="331"/>
      <c r="E16" s="5"/>
      <c r="F16" s="11"/>
      <c r="G16" s="2"/>
      <c r="H16" s="333"/>
      <c r="I16" s="321"/>
      <c r="J16" s="321"/>
      <c r="K16" s="321"/>
      <c r="L16" s="46"/>
      <c r="M16" s="51"/>
      <c r="N16" s="50"/>
    </row>
    <row r="17" spans="1:14" ht="15.75">
      <c r="A17" s="329">
        <v>13</v>
      </c>
      <c r="B17" s="330" t="str">
        <f>VLOOKUP(A17,'пр.взв.'!B17:C80,2,FALSE)</f>
        <v>Гергаулов Аслан Робертович</v>
      </c>
      <c r="C17" s="330" t="str">
        <f>VLOOKUP(A17,'пр.взв.'!B5:G68,3,FALSE)</f>
        <v>08.07.1996 КМС</v>
      </c>
      <c r="D17" s="330" t="str">
        <f>VLOOKUP(A17,'пр.взв.'!B5:G68,4,FALSE)</f>
        <v>РСО-А</v>
      </c>
      <c r="E17" s="5"/>
      <c r="F17" s="2"/>
      <c r="G17" s="2"/>
      <c r="H17" s="332">
        <v>14</v>
      </c>
      <c r="I17" s="328" t="str">
        <f>VLOOKUP(H17,'пр.взв.'!B19:C82,2,FALSE)</f>
        <v>Тутуев Алан Амагомедович</v>
      </c>
      <c r="J17" s="328" t="str">
        <f>VLOOKUP(H17,'пр.взв.'!B19:E82,3,FALSE)</f>
        <v>05.09.1995 КМС</v>
      </c>
      <c r="K17" s="328" t="str">
        <f>VLOOKUP(H17,'пр.взв.'!B19:E82,4,FALSE)</f>
        <v>РСО-А</v>
      </c>
      <c r="L17" s="46"/>
      <c r="M17" s="47"/>
      <c r="N17" s="50"/>
    </row>
    <row r="18" spans="1:14" ht="15.75">
      <c r="A18" s="322"/>
      <c r="B18" s="331"/>
      <c r="C18" s="331"/>
      <c r="D18" s="331"/>
      <c r="E18" s="10"/>
      <c r="F18" s="2"/>
      <c r="G18" s="2"/>
      <c r="H18" s="333"/>
      <c r="I18" s="324"/>
      <c r="J18" s="324"/>
      <c r="K18" s="324"/>
      <c r="L18" s="44"/>
      <c r="M18" s="47"/>
      <c r="N18" s="50"/>
    </row>
    <row r="19" spans="1:14" ht="15.75">
      <c r="A19" s="322">
        <v>29</v>
      </c>
      <c r="B19" s="324" t="e">
        <f>VLOOKUP(A19,'пр.взв.'!B19:C82,2,FALSE)</f>
        <v>#N/A</v>
      </c>
      <c r="C19" s="324" t="e">
        <f>VLOOKUP(A19,'пр.взв.'!B5:G68,3,FALSE)</f>
        <v>#N/A</v>
      </c>
      <c r="D19" s="324" t="e">
        <f>VLOOKUP(A19,'пр.взв.'!B5:G68,4,FALSE)</f>
        <v>#N/A</v>
      </c>
      <c r="E19" s="3"/>
      <c r="F19" s="2"/>
      <c r="G19" s="2"/>
      <c r="H19" s="326">
        <v>30</v>
      </c>
      <c r="I19" s="320" t="e">
        <f>VLOOKUP(H19,'пр.взв.'!B21:C84,2,FALSE)</f>
        <v>#N/A</v>
      </c>
      <c r="J19" s="320" t="e">
        <f>VLOOKUP(H19,'пр.взв.'!B21:E84,3,FALSE)</f>
        <v>#N/A</v>
      </c>
      <c r="K19" s="320" t="e">
        <f>VLOOKUP(H19,'пр.взв.'!B21:E84,4,FALSE)</f>
        <v>#N/A</v>
      </c>
      <c r="N19" s="50"/>
    </row>
    <row r="20" spans="1:14" ht="16.5" thickBot="1">
      <c r="A20" s="323"/>
      <c r="B20" s="331"/>
      <c r="C20" s="331"/>
      <c r="D20" s="331"/>
      <c r="E20" s="2"/>
      <c r="F20" s="2"/>
      <c r="G20" s="41"/>
      <c r="H20" s="333"/>
      <c r="I20" s="321"/>
      <c r="J20" s="321"/>
      <c r="K20" s="321"/>
      <c r="N20" s="53"/>
    </row>
    <row r="21" spans="1:14" ht="15.75">
      <c r="A21" s="329">
        <v>3</v>
      </c>
      <c r="B21" s="330" t="str">
        <f>VLOOKUP(A21,'пр.взв.'!B5:C68,2,FALSE)</f>
        <v>Тешашев Алим Мухадинович</v>
      </c>
      <c r="C21" s="330" t="str">
        <f>VLOOKUP(A21,'пр.взв.'!B5:G68,3,FALSE)</f>
        <v>18.02.1996 КМС</v>
      </c>
      <c r="D21" s="330" t="str">
        <f>VLOOKUP(A21,'пр.взв.'!B5:G68,4,FALSE)</f>
        <v>КБР</v>
      </c>
      <c r="E21" s="2"/>
      <c r="F21" s="2"/>
      <c r="G21" s="2"/>
      <c r="H21" s="332">
        <v>4</v>
      </c>
      <c r="I21" s="328" t="str">
        <f>VLOOKUP(H21,'пр.взв.'!B7:C70,2,FALSE)</f>
        <v>Озов магомед Юрьевич</v>
      </c>
      <c r="J21" s="328" t="str">
        <f>VLOOKUP(H21,'пр.взв.'!B7:E70,3,FALSE)</f>
        <v>13.08.1995 КМС</v>
      </c>
      <c r="K21" s="328" t="str">
        <f>VLOOKUP(H21,'пр.взв.'!B7:E70,4,FALSE)</f>
        <v>КЧР</v>
      </c>
      <c r="N21" s="50"/>
    </row>
    <row r="22" spans="1:14" ht="15.75">
      <c r="A22" s="322"/>
      <c r="B22" s="331"/>
      <c r="C22" s="331"/>
      <c r="D22" s="331"/>
      <c r="E22" s="8"/>
      <c r="F22" s="2"/>
      <c r="G22" s="2"/>
      <c r="H22" s="333"/>
      <c r="I22" s="324"/>
      <c r="J22" s="324"/>
      <c r="K22" s="324"/>
      <c r="N22" s="50"/>
    </row>
    <row r="23" spans="1:14" ht="15.75">
      <c r="A23" s="322">
        <v>19</v>
      </c>
      <c r="B23" s="324" t="str">
        <f>VLOOKUP(A23,'пр.взв.'!B23:C86,2,FALSE)</f>
        <v>Гамзатов Ахмед Гаджиевич</v>
      </c>
      <c r="C23" s="324" t="str">
        <f>VLOOKUP(A23,'пр.взв.'!B5:G68,3,FALSE)</f>
        <v>28.06.1995 КМС</v>
      </c>
      <c r="D23" s="324" t="str">
        <f>VLOOKUP(A23,'пр.взв.'!B5:G68,4,FALSE)</f>
        <v>СК</v>
      </c>
      <c r="E23" s="4"/>
      <c r="F23" s="2"/>
      <c r="G23" s="2"/>
      <c r="H23" s="326">
        <v>20</v>
      </c>
      <c r="I23" s="320" t="str">
        <f>VLOOKUP(H23,'пр.взв.'!B25:C88,2,FALSE)</f>
        <v>Салаватов Магомед Майрбекович</v>
      </c>
      <c r="J23" s="320" t="str">
        <f>VLOOKUP(H23,'пр.взв.'!B25:E88,3,FALSE)</f>
        <v>18.06.1996 1 разряд</v>
      </c>
      <c r="K23" s="320" t="str">
        <f>VLOOKUP(H23,'пр.взв.'!B25:E88,4,FALSE)</f>
        <v>ЧР</v>
      </c>
      <c r="L23" s="45"/>
      <c r="M23" s="47"/>
      <c r="N23" s="50"/>
    </row>
    <row r="24" spans="1:14" ht="16.5" thickBot="1">
      <c r="A24" s="323"/>
      <c r="B24" s="331"/>
      <c r="C24" s="331"/>
      <c r="D24" s="331"/>
      <c r="E24" s="5"/>
      <c r="F24" s="9"/>
      <c r="G24" s="2"/>
      <c r="H24" s="333"/>
      <c r="I24" s="321"/>
      <c r="J24" s="321"/>
      <c r="K24" s="321"/>
      <c r="L24" s="46"/>
      <c r="M24" s="47"/>
      <c r="N24" s="50"/>
    </row>
    <row r="25" spans="1:14" ht="15.75">
      <c r="A25" s="329">
        <v>11</v>
      </c>
      <c r="B25" s="330" t="str">
        <f>VLOOKUP(A25,'пр.взв.'!B25:C88,2,FALSE)</f>
        <v>Цуров Исмаил Умарович</v>
      </c>
      <c r="C25" s="330">
        <f>VLOOKUP(A25,'пр.взв.'!B5:G68,3,FALSE)</f>
        <v>35723</v>
      </c>
      <c r="D25" s="330" t="str">
        <f>VLOOKUP(A25,'пр.взв.'!B5:G68,4,FALSE)</f>
        <v>РИ</v>
      </c>
      <c r="E25" s="5"/>
      <c r="F25" s="6"/>
      <c r="G25" s="2"/>
      <c r="H25" s="332">
        <v>12</v>
      </c>
      <c r="I25" s="328" t="str">
        <f>VLOOKUP(H25,'пр.взв.'!B27:C90,2,FALSE)</f>
        <v>Базаев Арсен Георгиевич</v>
      </c>
      <c r="J25" s="328" t="str">
        <f>VLOOKUP(H25,'пр.взв.'!B27:E90,3,FALSE)</f>
        <v>13.07.1995 КМС</v>
      </c>
      <c r="K25" s="328" t="str">
        <f>VLOOKUP(H25,'пр.взв.'!B27:E90,4,FALSE)</f>
        <v>РСО-А</v>
      </c>
      <c r="L25" s="46"/>
      <c r="M25" s="48"/>
      <c r="N25" s="50"/>
    </row>
    <row r="26" spans="1:14" ht="15.75">
      <c r="A26" s="322"/>
      <c r="B26" s="331"/>
      <c r="C26" s="331"/>
      <c r="D26" s="331"/>
      <c r="E26" s="10"/>
      <c r="F26" s="7"/>
      <c r="G26" s="2"/>
      <c r="H26" s="333"/>
      <c r="I26" s="324"/>
      <c r="J26" s="324"/>
      <c r="K26" s="324"/>
      <c r="L26" s="44"/>
      <c r="M26" s="49"/>
      <c r="N26" s="50"/>
    </row>
    <row r="27" spans="1:14" ht="15.75">
      <c r="A27" s="322">
        <v>27</v>
      </c>
      <c r="B27" s="324" t="e">
        <f>VLOOKUP(A27,'пр.взв.'!B27:C90,2,FALSE)</f>
        <v>#N/A</v>
      </c>
      <c r="C27" s="324" t="e">
        <f>VLOOKUP(A27,'пр.взв.'!B5:G68,3,FALSE)</f>
        <v>#N/A</v>
      </c>
      <c r="D27" s="324" t="e">
        <f>VLOOKUP(A27,'пр.взв.'!B5:G68,4,FALSE)</f>
        <v>#N/A</v>
      </c>
      <c r="E27" s="3"/>
      <c r="F27" s="7"/>
      <c r="G27" s="2"/>
      <c r="H27" s="326">
        <v>28</v>
      </c>
      <c r="I27" s="320" t="e">
        <f>VLOOKUP(H27,'пр.взв.'!B29:C92,2,FALSE)</f>
        <v>#N/A</v>
      </c>
      <c r="J27" s="320" t="e">
        <f>VLOOKUP(H27,'пр.взв.'!B29:E92,3,FALSE)</f>
        <v>#N/A</v>
      </c>
      <c r="K27" s="320" t="e">
        <f>VLOOKUP(H27,'пр.взв.'!B29:E92,4,FALSE)</f>
        <v>#N/A</v>
      </c>
      <c r="M27" s="50"/>
      <c r="N27" s="50"/>
    </row>
    <row r="28" spans="1:14" ht="16.5" thickBot="1">
      <c r="A28" s="323"/>
      <c r="B28" s="331"/>
      <c r="C28" s="331"/>
      <c r="D28" s="331"/>
      <c r="E28" s="2"/>
      <c r="F28" s="7"/>
      <c r="G28" s="2"/>
      <c r="H28" s="333"/>
      <c r="I28" s="321"/>
      <c r="J28" s="321"/>
      <c r="K28" s="321"/>
      <c r="M28" s="50"/>
      <c r="N28" s="50"/>
    </row>
    <row r="29" spans="1:14" ht="15.75">
      <c r="A29" s="329">
        <v>7</v>
      </c>
      <c r="B29" s="330" t="str">
        <f>VLOOKUP(A29,'пр.взв.'!B5:C68,2,FALSE)</f>
        <v>Муртазалиев Замир Мурадович</v>
      </c>
      <c r="C29" s="330" t="str">
        <f>VLOOKUP(A29,'пр.взв.'!B5:G68,3,FALSE)</f>
        <v>22.06.1996 КМС</v>
      </c>
      <c r="D29" s="330" t="str">
        <f>VLOOKUP(A29,'пр.взв.'!B5:G68,4,FALSE)</f>
        <v>РД</v>
      </c>
      <c r="E29" s="2"/>
      <c r="F29" s="7"/>
      <c r="G29" s="54"/>
      <c r="H29" s="332">
        <v>8</v>
      </c>
      <c r="I29" s="328" t="str">
        <f>VLOOKUP(H29,'пр.взв.'!B7:C70,2,FALSE)</f>
        <v>Темирханов Темирлан Абдурахманович</v>
      </c>
      <c r="J29" s="328" t="str">
        <f>VLOOKUP(H29,'пр.взв.'!B7:E70,3,FALSE)</f>
        <v>09.12.1996 1 разряд</v>
      </c>
      <c r="K29" s="328" t="str">
        <f>VLOOKUP(H29,'пр.взв.'!B7:E70,4,FALSE)</f>
        <v>РД</v>
      </c>
      <c r="M29" s="50"/>
      <c r="N29" s="53"/>
    </row>
    <row r="30" spans="1:13" ht="15.75">
      <c r="A30" s="322"/>
      <c r="B30" s="331"/>
      <c r="C30" s="331"/>
      <c r="D30" s="331"/>
      <c r="E30" s="8"/>
      <c r="F30" s="7"/>
      <c r="G30" s="2"/>
      <c r="H30" s="333"/>
      <c r="I30" s="324"/>
      <c r="J30" s="324"/>
      <c r="K30" s="324"/>
      <c r="M30" s="50"/>
    </row>
    <row r="31" spans="1:13" ht="15.75">
      <c r="A31" s="322">
        <v>23</v>
      </c>
      <c r="B31" s="324" t="str">
        <f>VLOOKUP(A31,'пр.взв.'!B31:C94,2,FALSE)</f>
        <v>Эльжуркаев Алихан Махмудович</v>
      </c>
      <c r="C31" s="324">
        <f>VLOOKUP(A31,'пр.взв.'!B5:G68,3,FALSE)</f>
        <v>34854</v>
      </c>
      <c r="D31" s="324" t="str">
        <f>VLOOKUP(A31,'пр.взв.'!B5:G68,4,FALSE)</f>
        <v>ЧР</v>
      </c>
      <c r="E31" s="4"/>
      <c r="F31" s="7"/>
      <c r="G31" s="2"/>
      <c r="H31" s="326">
        <v>24</v>
      </c>
      <c r="I31" s="320" t="e">
        <f>VLOOKUP(H31,'пр.взв.'!B33:C96,2,FALSE)</f>
        <v>#N/A</v>
      </c>
      <c r="J31" s="320" t="e">
        <f>VLOOKUP(H31,'пр.взв.'!B33:E96,3,FALSE)</f>
        <v>#N/A</v>
      </c>
      <c r="K31" s="320" t="e">
        <f>VLOOKUP(H31,'пр.взв.'!B33:E96,4,FALSE)</f>
        <v>#N/A</v>
      </c>
      <c r="L31" s="45"/>
      <c r="M31" s="49"/>
    </row>
    <row r="32" spans="1:13" ht="16.5" thickBot="1">
      <c r="A32" s="323"/>
      <c r="B32" s="331"/>
      <c r="C32" s="331"/>
      <c r="D32" s="331"/>
      <c r="E32" s="5"/>
      <c r="F32" s="11"/>
      <c r="G32" s="2"/>
      <c r="H32" s="333"/>
      <c r="I32" s="321"/>
      <c r="J32" s="321"/>
      <c r="K32" s="321"/>
      <c r="L32" s="46"/>
      <c r="M32" s="51"/>
    </row>
    <row r="33" spans="1:13" ht="15.75">
      <c r="A33" s="329">
        <v>15</v>
      </c>
      <c r="B33" s="330" t="str">
        <f>VLOOKUP(A33,'пр.взв.'!B33:C96,2,FALSE)</f>
        <v>Киреев Николай Петрович</v>
      </c>
      <c r="C33" s="330" t="str">
        <f>VLOOKUP(A33,'пр.взв.'!B5:G68,3,FALSE)</f>
        <v>13.09.1996 1 разряд</v>
      </c>
      <c r="D33" s="330" t="str">
        <f>VLOOKUP(A33,'пр.взв.'!B5:G68,4,FALSE)</f>
        <v>СК</v>
      </c>
      <c r="E33" s="5"/>
      <c r="F33" s="2"/>
      <c r="G33" s="2"/>
      <c r="H33" s="332">
        <v>16</v>
      </c>
      <c r="I33" s="328" t="str">
        <f>VLOOKUP(H33,'пр.взв.'!B35:C98,2,FALSE)</f>
        <v>Джаубаев Ислам Магамович</v>
      </c>
      <c r="J33" s="328" t="str">
        <f>VLOOKUP(H33,'пр.взв.'!B35:E98,3,FALSE)</f>
        <v>30.11.1996 КМС</v>
      </c>
      <c r="K33" s="328" t="str">
        <f>VLOOKUP(H33,'пр.взв.'!B35:E98,4,FALSE)</f>
        <v>СК</v>
      </c>
      <c r="L33" s="46"/>
      <c r="M33" s="47"/>
    </row>
    <row r="34" spans="1:13" ht="15.75">
      <c r="A34" s="322"/>
      <c r="B34" s="331"/>
      <c r="C34" s="331"/>
      <c r="D34" s="331"/>
      <c r="E34" s="10"/>
      <c r="F34" s="2"/>
      <c r="G34" s="2"/>
      <c r="H34" s="333"/>
      <c r="I34" s="324"/>
      <c r="J34" s="324"/>
      <c r="K34" s="324"/>
      <c r="L34" s="44"/>
      <c r="M34" s="47"/>
    </row>
    <row r="35" spans="1:11" ht="15.75">
      <c r="A35" s="322">
        <v>31</v>
      </c>
      <c r="B35" s="324" t="e">
        <f>VLOOKUP(A35,'пр.взв.'!B35:C98,2,FALSE)</f>
        <v>#N/A</v>
      </c>
      <c r="C35" s="324" t="e">
        <f>VLOOKUP(A35,'пр.взв.'!B5:G68,3,FALSE)</f>
        <v>#N/A</v>
      </c>
      <c r="D35" s="324" t="e">
        <f>VLOOKUP(A35,'пр.взв.'!B5:G68,4,FALSE)</f>
        <v>#N/A</v>
      </c>
      <c r="E35" s="3"/>
      <c r="F35" s="2"/>
      <c r="G35" s="2"/>
      <c r="H35" s="326">
        <v>32</v>
      </c>
      <c r="I35" s="320" t="e">
        <f>VLOOKUP(H35,'пр.взв.'!B37:C100,2,FALSE)</f>
        <v>#N/A</v>
      </c>
      <c r="J35" s="320" t="e">
        <f>VLOOKUP(H35,'пр.взв.'!B37:E100,3,FALSE)</f>
        <v>#N/A</v>
      </c>
      <c r="K35" s="320" t="e">
        <f>VLOOKUP(H35,'пр.взв.'!B37:E100,4,FALSE)</f>
        <v>#N/A</v>
      </c>
    </row>
    <row r="36" spans="1:11" ht="13.5" customHeight="1" thickBot="1">
      <c r="A36" s="323"/>
      <c r="B36" s="325"/>
      <c r="C36" s="325"/>
      <c r="D36" s="325"/>
      <c r="H36" s="327"/>
      <c r="I36" s="321"/>
      <c r="J36" s="321"/>
      <c r="K36" s="321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9">
      <selection activeCell="J33" sqref="J33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59" t="str">
        <f>HYPERLINK('[1]реквизиты'!$A$2)</f>
        <v>Первенство СКФО по  самбо среди юниоров 1995-1996 г.р.</v>
      </c>
      <c r="B1" s="160"/>
      <c r="C1" s="160"/>
      <c r="D1" s="160"/>
      <c r="E1" s="160"/>
      <c r="F1" s="160"/>
      <c r="G1" s="160"/>
      <c r="H1" s="161"/>
    </row>
    <row r="2" spans="1:8" ht="12.75" customHeight="1">
      <c r="A2" s="352" t="str">
        <f>HYPERLINK('[1]реквизиты'!$A$3)</f>
        <v>20-25 декабря 2014г.                             г.Нальчик</v>
      </c>
      <c r="B2" s="352"/>
      <c r="C2" s="352"/>
      <c r="D2" s="352"/>
      <c r="E2" s="352"/>
      <c r="F2" s="352"/>
      <c r="G2" s="352"/>
      <c r="H2" s="352"/>
    </row>
    <row r="3" spans="1:8" ht="18.75" thickBot="1">
      <c r="A3" s="353" t="s">
        <v>30</v>
      </c>
      <c r="B3" s="353"/>
      <c r="C3" s="353"/>
      <c r="D3" s="353"/>
      <c r="E3" s="353"/>
      <c r="F3" s="353"/>
      <c r="G3" s="353"/>
      <c r="H3" s="353"/>
    </row>
    <row r="4" spans="2:8" ht="18.75" thickBot="1">
      <c r="B4" s="74"/>
      <c r="C4" s="75"/>
      <c r="D4" s="354" t="str">
        <f>'пр.взв.'!D4</f>
        <v>в.к.68 кг.</v>
      </c>
      <c r="E4" s="355"/>
      <c r="F4" s="356"/>
      <c r="G4" s="75"/>
      <c r="H4" s="7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2.75" customHeight="1">
      <c r="A6" s="340" t="s">
        <v>31</v>
      </c>
      <c r="B6" s="344" t="e">
        <f>VLOOKUP(J6,'пр.взв.'!B6:G133,2,FALSE)</f>
        <v>#N/A</v>
      </c>
      <c r="C6" s="344"/>
      <c r="D6" s="344"/>
      <c r="E6" s="344"/>
      <c r="F6" s="344"/>
      <c r="G6" s="344"/>
      <c r="H6" s="343" t="e">
        <f>VLOOKUP(J6,'пр.взв.'!B6:G133,3,FALSE)</f>
        <v>#N/A</v>
      </c>
      <c r="I6" s="75"/>
      <c r="J6" s="79">
        <f>'пр.хода'!K17</f>
        <v>0</v>
      </c>
    </row>
    <row r="7" spans="1:10" ht="12.75" customHeight="1">
      <c r="A7" s="341"/>
      <c r="B7" s="345"/>
      <c r="C7" s="345"/>
      <c r="D7" s="345"/>
      <c r="E7" s="345"/>
      <c r="F7" s="345"/>
      <c r="G7" s="345"/>
      <c r="H7" s="337"/>
      <c r="I7" s="75"/>
      <c r="J7" s="79"/>
    </row>
    <row r="8" spans="1:10" ht="12.75" customHeight="1">
      <c r="A8" s="341"/>
      <c r="B8" s="336" t="e">
        <f>VLOOKUP(J6,'пр.взв.'!B6:G133,4,FALSE)</f>
        <v>#N/A</v>
      </c>
      <c r="C8" s="336"/>
      <c r="D8" s="336"/>
      <c r="E8" s="336"/>
      <c r="F8" s="336"/>
      <c r="G8" s="336"/>
      <c r="H8" s="337"/>
      <c r="I8" s="75"/>
      <c r="J8" s="79"/>
    </row>
    <row r="9" spans="1:10" ht="13.5" customHeight="1" thickBot="1">
      <c r="A9" s="342"/>
      <c r="B9" s="338"/>
      <c r="C9" s="338"/>
      <c r="D9" s="338"/>
      <c r="E9" s="338"/>
      <c r="F9" s="338"/>
      <c r="G9" s="338"/>
      <c r="H9" s="339"/>
      <c r="I9" s="75"/>
      <c r="J9" s="79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9"/>
    </row>
    <row r="11" spans="1:10" ht="12.75" customHeight="1">
      <c r="A11" s="357" t="s">
        <v>32</v>
      </c>
      <c r="B11" s="344" t="e">
        <f>VLOOKUP(J11,'пр.взв.'!B6:G133,2,FALSE)</f>
        <v>#N/A</v>
      </c>
      <c r="C11" s="344"/>
      <c r="D11" s="344"/>
      <c r="E11" s="344"/>
      <c r="F11" s="344"/>
      <c r="G11" s="344"/>
      <c r="H11" s="343" t="e">
        <f>VLOOKUP(J11,'пр.взв.'!B6:G133,3,FALSE)</f>
        <v>#N/A</v>
      </c>
      <c r="I11" s="75"/>
      <c r="J11" s="79">
        <f>'пр.хода'!K25</f>
        <v>0</v>
      </c>
    </row>
    <row r="12" spans="1:10" ht="12.75" customHeight="1">
      <c r="A12" s="358"/>
      <c r="B12" s="345"/>
      <c r="C12" s="345"/>
      <c r="D12" s="345"/>
      <c r="E12" s="345"/>
      <c r="F12" s="345"/>
      <c r="G12" s="345"/>
      <c r="H12" s="337"/>
      <c r="I12" s="75"/>
      <c r="J12" s="79"/>
    </row>
    <row r="13" spans="1:10" ht="12.75" customHeight="1">
      <c r="A13" s="358"/>
      <c r="B13" s="336" t="e">
        <f>VLOOKUP(J11,'пр.взв.'!B6:G133,4,FALSE)</f>
        <v>#N/A</v>
      </c>
      <c r="C13" s="336"/>
      <c r="D13" s="336"/>
      <c r="E13" s="336"/>
      <c r="F13" s="336"/>
      <c r="G13" s="336"/>
      <c r="H13" s="337"/>
      <c r="I13" s="75"/>
      <c r="J13" s="79"/>
    </row>
    <row r="14" spans="1:10" ht="13.5" customHeight="1" thickBot="1">
      <c r="A14" s="359"/>
      <c r="B14" s="338"/>
      <c r="C14" s="338"/>
      <c r="D14" s="338"/>
      <c r="E14" s="338"/>
      <c r="F14" s="338"/>
      <c r="G14" s="338"/>
      <c r="H14" s="339"/>
      <c r="I14" s="75"/>
      <c r="J14" s="79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9"/>
    </row>
    <row r="16" spans="1:10" ht="12.75" customHeight="1">
      <c r="A16" s="349" t="s">
        <v>33</v>
      </c>
      <c r="B16" s="344" t="str">
        <f>VLOOKUP(J16,'пр.взв.'!B6:G133,2,FALSE)</f>
        <v>Гербеков Аскерби Иссаевич</v>
      </c>
      <c r="C16" s="344"/>
      <c r="D16" s="344"/>
      <c r="E16" s="344"/>
      <c r="F16" s="344"/>
      <c r="G16" s="344"/>
      <c r="H16" s="343" t="str">
        <f>VLOOKUP(J16,'пр.взв.'!B6:G133,3,FALSE)</f>
        <v>01.06.1996 КМС</v>
      </c>
      <c r="I16" s="75"/>
      <c r="J16" s="79">
        <f>'пр.хода'!O11</f>
        <v>17</v>
      </c>
    </row>
    <row r="17" spans="1:10" ht="12.75" customHeight="1">
      <c r="A17" s="350"/>
      <c r="B17" s="345"/>
      <c r="C17" s="345"/>
      <c r="D17" s="345"/>
      <c r="E17" s="345"/>
      <c r="F17" s="345"/>
      <c r="G17" s="345"/>
      <c r="H17" s="337"/>
      <c r="I17" s="75"/>
      <c r="J17" s="79"/>
    </row>
    <row r="18" spans="1:10" ht="12.75" customHeight="1">
      <c r="A18" s="350"/>
      <c r="B18" s="336" t="str">
        <f>VLOOKUP(J16,'пр.взв.'!B6:G133,4,FALSE)</f>
        <v>СК</v>
      </c>
      <c r="C18" s="336"/>
      <c r="D18" s="336"/>
      <c r="E18" s="336"/>
      <c r="F18" s="336"/>
      <c r="G18" s="336"/>
      <c r="H18" s="337"/>
      <c r="I18" s="75"/>
      <c r="J18" s="79"/>
    </row>
    <row r="19" spans="1:10" ht="13.5" customHeight="1" thickBot="1">
      <c r="A19" s="351"/>
      <c r="B19" s="338"/>
      <c r="C19" s="338"/>
      <c r="D19" s="338"/>
      <c r="E19" s="338"/>
      <c r="F19" s="338"/>
      <c r="G19" s="338"/>
      <c r="H19" s="339"/>
      <c r="I19" s="75"/>
      <c r="J19" s="79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9"/>
    </row>
    <row r="21" spans="1:10" ht="12.75" customHeight="1">
      <c r="A21" s="349" t="s">
        <v>33</v>
      </c>
      <c r="B21" s="344" t="e">
        <f>VLOOKUP(J21,'пр.взв.'!B6:G133,2,FALSE)</f>
        <v>#N/A</v>
      </c>
      <c r="C21" s="344"/>
      <c r="D21" s="344"/>
      <c r="E21" s="344"/>
      <c r="F21" s="344"/>
      <c r="G21" s="344"/>
      <c r="H21" s="343" t="e">
        <f>VLOOKUP(J21,'пр.взв.'!B7:G138,3,FALSE)</f>
        <v>#N/A</v>
      </c>
      <c r="I21" s="75"/>
      <c r="J21" s="79">
        <f>'пр.хода'!O39</f>
        <v>0</v>
      </c>
    </row>
    <row r="22" spans="1:10" ht="12.75" customHeight="1">
      <c r="A22" s="350"/>
      <c r="B22" s="345"/>
      <c r="C22" s="345"/>
      <c r="D22" s="345"/>
      <c r="E22" s="345"/>
      <c r="F22" s="345"/>
      <c r="G22" s="345"/>
      <c r="H22" s="337"/>
      <c r="I22" s="75"/>
      <c r="J22" s="79"/>
    </row>
    <row r="23" spans="1:9" ht="12.75" customHeight="1">
      <c r="A23" s="350"/>
      <c r="B23" s="336" t="e">
        <f>VLOOKUP(J21,'пр.взв.'!B6:G133,4,FALSE)</f>
        <v>#N/A</v>
      </c>
      <c r="C23" s="336"/>
      <c r="D23" s="336"/>
      <c r="E23" s="336"/>
      <c r="F23" s="336"/>
      <c r="G23" s="336"/>
      <c r="H23" s="337"/>
      <c r="I23" s="75"/>
    </row>
    <row r="24" spans="1:9" ht="13.5" customHeight="1" thickBot="1">
      <c r="A24" s="351"/>
      <c r="B24" s="338"/>
      <c r="C24" s="338"/>
      <c r="D24" s="338"/>
      <c r="E24" s="338"/>
      <c r="F24" s="338"/>
      <c r="G24" s="338"/>
      <c r="H24" s="339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53</v>
      </c>
      <c r="B26" s="75"/>
      <c r="C26" s="75"/>
      <c r="D26" s="75"/>
      <c r="E26" s="75"/>
      <c r="F26" s="75"/>
      <c r="G26" s="75"/>
      <c r="H26" s="75"/>
    </row>
    <row r="27" ht="13.5" thickBot="1"/>
    <row r="28" spans="1:10" ht="12.75" customHeight="1">
      <c r="A28" s="346" t="e">
        <f>VLOOKUP(J28,'пр.взв.'!B7:H70,7,FALSE)</f>
        <v>#N/A</v>
      </c>
      <c r="B28" s="347"/>
      <c r="C28" s="347"/>
      <c r="D28" s="347"/>
      <c r="E28" s="347"/>
      <c r="F28" s="347"/>
      <c r="G28" s="347"/>
      <c r="H28" s="343"/>
      <c r="J28">
        <f>'пр.хода'!K17</f>
        <v>0</v>
      </c>
    </row>
    <row r="29" spans="1:8" ht="13.5" customHeight="1" thickBot="1">
      <c r="A29" s="348"/>
      <c r="B29" s="338"/>
      <c r="C29" s="338"/>
      <c r="D29" s="338"/>
      <c r="E29" s="338"/>
      <c r="F29" s="338"/>
      <c r="G29" s="338"/>
      <c r="H29" s="339"/>
    </row>
    <row r="32" spans="1:8" ht="18">
      <c r="A32" s="75" t="s">
        <v>34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  <row r="43" spans="1:8" ht="18">
      <c r="A43" s="76"/>
      <c r="B43" s="76"/>
      <c r="C43" s="76"/>
      <c r="D43" s="76"/>
      <c r="E43" s="76"/>
      <c r="F43" s="76"/>
      <c r="G43" s="76"/>
      <c r="H43" s="76"/>
    </row>
    <row r="44" spans="1:8" ht="18">
      <c r="A44" s="78"/>
      <c r="B44" s="78"/>
      <c r="C44" s="78"/>
      <c r="D44" s="78"/>
      <c r="E44" s="78"/>
      <c r="F44" s="78"/>
      <c r="G44" s="78"/>
      <c r="H44" s="78"/>
    </row>
  </sheetData>
  <sheetProtection/>
  <mergeCells count="21">
    <mergeCell ref="A1:H1"/>
    <mergeCell ref="A2:H2"/>
    <mergeCell ref="A3:H3"/>
    <mergeCell ref="D4:F4"/>
    <mergeCell ref="A11:A14"/>
    <mergeCell ref="B11:G12"/>
    <mergeCell ref="A28:H29"/>
    <mergeCell ref="A21:A24"/>
    <mergeCell ref="B21:G22"/>
    <mergeCell ref="H21:H22"/>
    <mergeCell ref="B23:H24"/>
    <mergeCell ref="H6:H7"/>
    <mergeCell ref="B16:G17"/>
    <mergeCell ref="B8:H9"/>
    <mergeCell ref="A16:A19"/>
    <mergeCell ref="B13:H14"/>
    <mergeCell ref="A6:A9"/>
    <mergeCell ref="B18:H19"/>
    <mergeCell ref="H11:H12"/>
    <mergeCell ref="B6:G7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0">
      <selection activeCell="N13" sqref="N1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94" t="s">
        <v>25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88"/>
    </row>
    <row r="2" spans="1:25" ht="13.5" customHeight="1" thickBot="1">
      <c r="A2" s="399" t="s">
        <v>26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88"/>
    </row>
    <row r="3" spans="1:25" ht="27.75" customHeight="1" thickBot="1">
      <c r="A3" s="88"/>
      <c r="B3" s="88"/>
      <c r="C3" s="88"/>
      <c r="D3" s="90"/>
      <c r="E3" s="90"/>
      <c r="F3" s="400" t="str">
        <f>HYPERLINK('[1]реквизиты'!$A$2)</f>
        <v>Первенство СКФО по  самбо среди юниоров 1995-1996 г.р.</v>
      </c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2"/>
      <c r="T3" s="88"/>
      <c r="U3" s="88"/>
      <c r="V3" s="88"/>
      <c r="W3" s="88"/>
      <c r="X3" s="88"/>
      <c r="Y3" s="88"/>
    </row>
    <row r="4" spans="1:25" ht="15" customHeight="1" thickBot="1">
      <c r="A4" s="30"/>
      <c r="B4" s="30"/>
      <c r="C4" s="126"/>
      <c r="D4" s="126"/>
      <c r="E4" s="126"/>
      <c r="F4" s="385" t="str">
        <f>HYPERLINK('[1]реквизиты'!$A$3)</f>
        <v>20-25 декабря 2014г.                             г.Нальчик</v>
      </c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137"/>
      <c r="U4" s="392"/>
      <c r="V4" s="395" t="str">
        <f>HYPERLINK('пр.взв.'!D4)</f>
        <v>в.к.68 кг.</v>
      </c>
      <c r="W4" s="396"/>
      <c r="X4" s="126"/>
      <c r="Y4" s="88"/>
    </row>
    <row r="5" spans="1:25" ht="14.25" customHeight="1" thickBot="1">
      <c r="A5" s="380" t="s">
        <v>0</v>
      </c>
      <c r="B5" s="126"/>
      <c r="C5" s="126"/>
      <c r="D5" s="126"/>
      <c r="E5" s="126"/>
      <c r="F5" s="126"/>
      <c r="G5" s="126"/>
      <c r="H5" s="91"/>
      <c r="I5" s="380" t="s">
        <v>2</v>
      </c>
      <c r="J5" s="126"/>
      <c r="K5" s="132">
        <v>17</v>
      </c>
      <c r="L5" s="126"/>
      <c r="M5" s="126"/>
      <c r="N5" s="126"/>
      <c r="O5" s="126"/>
      <c r="P5" s="366" t="str">
        <f>VLOOKUP(O6,'пр.взв.'!B7:E70,2,FALSE)</f>
        <v>Гербеков Аскерби Иссаевич</v>
      </c>
      <c r="Q5" s="367"/>
      <c r="R5" s="367"/>
      <c r="S5" s="368"/>
      <c r="T5" s="126"/>
      <c r="U5" s="393"/>
      <c r="V5" s="397"/>
      <c r="W5" s="398"/>
      <c r="X5" s="380" t="s">
        <v>1</v>
      </c>
      <c r="Y5" s="88"/>
    </row>
    <row r="6" spans="1:26" ht="14.25" customHeight="1" thickBot="1">
      <c r="A6" s="384"/>
      <c r="B6" s="92"/>
      <c r="C6" s="126"/>
      <c r="D6" s="126"/>
      <c r="E6" s="126"/>
      <c r="F6" s="126"/>
      <c r="G6" s="126"/>
      <c r="H6" s="126"/>
      <c r="I6" s="380"/>
      <c r="J6" s="113"/>
      <c r="K6" s="93"/>
      <c r="L6" s="94">
        <v>17</v>
      </c>
      <c r="M6" s="113"/>
      <c r="N6" s="113"/>
      <c r="O6" s="65">
        <v>17</v>
      </c>
      <c r="P6" s="369"/>
      <c r="Q6" s="370"/>
      <c r="R6" s="370"/>
      <c r="S6" s="371"/>
      <c r="T6" s="126"/>
      <c r="U6" s="126"/>
      <c r="V6" s="126"/>
      <c r="W6" s="126"/>
      <c r="X6" s="384"/>
      <c r="Y6" s="88"/>
      <c r="Z6" s="38"/>
    </row>
    <row r="7" spans="1:25" ht="12.75" customHeight="1" thickBot="1">
      <c r="A7" s="381">
        <v>1</v>
      </c>
      <c r="B7" s="360" t="str">
        <f>VLOOKUP(A7,'пр.взв.'!B7:C70,2,FALSE)</f>
        <v>Блимготов Биаслан Хусейнович</v>
      </c>
      <c r="C7" s="360" t="str">
        <f>VLOOKUP(A7,'пр.взв.'!B7:G70,3,FALSE)</f>
        <v>12.12.1995 КМС</v>
      </c>
      <c r="D7" s="360" t="str">
        <f>VLOOKUP(A7,'пр.взв.'!B7:G70,4,FALSE)</f>
        <v>КЧР</v>
      </c>
      <c r="E7" s="126"/>
      <c r="F7" s="126"/>
      <c r="G7" s="138"/>
      <c r="H7" s="126"/>
      <c r="I7" s="139"/>
      <c r="J7" s="113"/>
      <c r="K7" s="95">
        <v>9</v>
      </c>
      <c r="L7" s="133"/>
      <c r="M7" s="94">
        <v>17</v>
      </c>
      <c r="N7" s="94"/>
      <c r="O7" s="66"/>
      <c r="P7" s="66"/>
      <c r="Q7" s="96" t="s">
        <v>23</v>
      </c>
      <c r="R7" s="126"/>
      <c r="S7" s="126"/>
      <c r="T7" s="126"/>
      <c r="U7" s="360" t="str">
        <f>VLOOKUP(X7,'пр.взв.'!B7:G70,2,FALSE)</f>
        <v>Губжев Эльдар Фуадович</v>
      </c>
      <c r="V7" s="360" t="str">
        <f>VLOOKUP(X7,'пр.взв.'!B7:G70,3,FALSE)</f>
        <v>24.09.96 1 разряд</v>
      </c>
      <c r="W7" s="360" t="str">
        <f>VLOOKUP(X7,'пр.взв.'!B7:G70,4,FALSE)</f>
        <v>КБР</v>
      </c>
      <c r="X7" s="363">
        <v>2</v>
      </c>
      <c r="Y7" s="88"/>
    </row>
    <row r="8" spans="1:25" ht="12.75" customHeight="1">
      <c r="A8" s="382"/>
      <c r="B8" s="361"/>
      <c r="C8" s="361"/>
      <c r="D8" s="361"/>
      <c r="E8" s="97">
        <v>1</v>
      </c>
      <c r="F8" s="98"/>
      <c r="G8" s="99"/>
      <c r="H8" s="100"/>
      <c r="I8" s="66"/>
      <c r="J8" s="113"/>
      <c r="K8" s="101"/>
      <c r="L8" s="95">
        <v>21</v>
      </c>
      <c r="M8" s="133"/>
      <c r="N8" s="94"/>
      <c r="O8" s="96"/>
      <c r="P8" s="96"/>
      <c r="Q8" s="126"/>
      <c r="R8" s="126"/>
      <c r="S8" s="126"/>
      <c r="T8" s="97">
        <v>2</v>
      </c>
      <c r="U8" s="361"/>
      <c r="V8" s="361"/>
      <c r="W8" s="361"/>
      <c r="X8" s="364"/>
      <c r="Y8" s="88"/>
    </row>
    <row r="9" spans="1:25" ht="12.75" customHeight="1" thickBot="1">
      <c r="A9" s="382">
        <v>17</v>
      </c>
      <c r="B9" s="362" t="str">
        <f>VLOOKUP(A9,'пр.взв.'!B9:C72,2,FALSE)</f>
        <v>Гербеков Аскерби Иссаевич</v>
      </c>
      <c r="C9" s="362" t="str">
        <f>VLOOKUP(A9,'пр.взв.'!B7:G70,3,FALSE)</f>
        <v>01.06.1996 КМС</v>
      </c>
      <c r="D9" s="362" t="str">
        <f>VLOOKUP(A9,'пр.взв.'!B7:G70,4,FALSE)</f>
        <v>СК</v>
      </c>
      <c r="E9" s="131"/>
      <c r="F9" s="102"/>
      <c r="G9" s="98"/>
      <c r="H9" s="101"/>
      <c r="I9" s="94"/>
      <c r="J9" s="113"/>
      <c r="K9" s="94">
        <v>3</v>
      </c>
      <c r="L9" s="101"/>
      <c r="M9" s="140"/>
      <c r="N9" s="94">
        <v>17</v>
      </c>
      <c r="O9" s="96"/>
      <c r="P9" s="96"/>
      <c r="Q9" s="96"/>
      <c r="R9" s="141"/>
      <c r="S9" s="142"/>
      <c r="T9" s="131"/>
      <c r="U9" s="362" t="str">
        <f>VLOOKUP(X9,'пр.взв.'!B7:G70,2,FALSE)</f>
        <v>Мартиросов сурен Гарикович</v>
      </c>
      <c r="V9" s="362" t="str">
        <f>VLOOKUP(X9,'пр.взв.'!B7:G70,3,FALSE)</f>
        <v>12.04.1995 КМС</v>
      </c>
      <c r="W9" s="362" t="str">
        <f>VLOOKUP(X9,'пр.взв.'!B7:G70,4,FALSE)</f>
        <v>СК</v>
      </c>
      <c r="X9" s="364">
        <v>18</v>
      </c>
      <c r="Y9" s="88"/>
    </row>
    <row r="10" spans="1:25" ht="12.75" customHeight="1" thickBot="1">
      <c r="A10" s="383"/>
      <c r="B10" s="361"/>
      <c r="C10" s="361"/>
      <c r="D10" s="361"/>
      <c r="E10" s="98"/>
      <c r="F10" s="103"/>
      <c r="G10" s="97">
        <v>1</v>
      </c>
      <c r="H10" s="94"/>
      <c r="I10" s="66"/>
      <c r="J10" s="113"/>
      <c r="K10" s="93"/>
      <c r="L10" s="94">
        <v>3</v>
      </c>
      <c r="M10" s="143"/>
      <c r="N10" s="133"/>
      <c r="O10" s="113"/>
      <c r="P10" s="113"/>
      <c r="Q10" s="113"/>
      <c r="R10" s="97">
        <v>10</v>
      </c>
      <c r="S10" s="113"/>
      <c r="T10" s="98"/>
      <c r="U10" s="361"/>
      <c r="V10" s="361"/>
      <c r="W10" s="361"/>
      <c r="X10" s="365"/>
      <c r="Y10" s="88"/>
    </row>
    <row r="11" spans="1:25" ht="12.75" customHeight="1" thickBot="1">
      <c r="A11" s="381">
        <v>9</v>
      </c>
      <c r="B11" s="360" t="str">
        <f>VLOOKUP(A11,'пр.взв.'!B11:C74,2,FALSE)</f>
        <v>Барханоев Азраил Баширович</v>
      </c>
      <c r="C11" s="360" t="str">
        <f>VLOOKUP(A11,'пр.взв.'!B7:G70,3,FALSE)</f>
        <v>24.06.1997 КМС</v>
      </c>
      <c r="D11" s="360" t="str">
        <f>VLOOKUP(A11,'пр.взв.'!B7:G70,4,FALSE)</f>
        <v>РИ</v>
      </c>
      <c r="E11" s="126"/>
      <c r="F11" s="98"/>
      <c r="G11" s="131"/>
      <c r="H11" s="104"/>
      <c r="I11" s="105"/>
      <c r="J11" s="113"/>
      <c r="K11" s="95">
        <v>11</v>
      </c>
      <c r="L11" s="133"/>
      <c r="M11" s="95">
        <v>7</v>
      </c>
      <c r="N11" s="143"/>
      <c r="O11" s="106">
        <v>17</v>
      </c>
      <c r="P11" s="113"/>
      <c r="Q11" s="144"/>
      <c r="R11" s="131"/>
      <c r="S11" s="113"/>
      <c r="T11" s="126"/>
      <c r="U11" s="360" t="str">
        <f>VLOOKUP(X11,'пр.взв.'!B7:G70,2,FALSE)</f>
        <v>Байсагуров Акбар магометович</v>
      </c>
      <c r="V11" s="360" t="str">
        <f>VLOOKUP(X11,'пр.взв.'!B7:G70,3,FALSE)</f>
        <v>26.09.1996 КМС</v>
      </c>
      <c r="W11" s="360" t="str">
        <f>VLOOKUP(X11,'пр.взв.'!B7:G70,4,FALSE)</f>
        <v>РИ</v>
      </c>
      <c r="X11" s="363">
        <v>10</v>
      </c>
      <c r="Y11" s="88"/>
    </row>
    <row r="12" spans="1:25" ht="12.75" customHeight="1">
      <c r="A12" s="382"/>
      <c r="B12" s="361"/>
      <c r="C12" s="361"/>
      <c r="D12" s="361"/>
      <c r="E12" s="97">
        <v>9</v>
      </c>
      <c r="F12" s="107"/>
      <c r="G12" s="98"/>
      <c r="H12" s="100"/>
      <c r="I12" s="105"/>
      <c r="J12" s="94"/>
      <c r="K12" s="101"/>
      <c r="L12" s="95">
        <v>7</v>
      </c>
      <c r="M12" s="135"/>
      <c r="N12" s="108"/>
      <c r="O12" s="135"/>
      <c r="P12" s="96"/>
      <c r="Q12" s="109"/>
      <c r="R12" s="145"/>
      <c r="S12" s="146"/>
      <c r="T12" s="97">
        <v>10</v>
      </c>
      <c r="U12" s="361"/>
      <c r="V12" s="361"/>
      <c r="W12" s="361"/>
      <c r="X12" s="364"/>
      <c r="Y12" s="88"/>
    </row>
    <row r="13" spans="1:25" ht="12.75" customHeight="1" thickBot="1">
      <c r="A13" s="382">
        <v>25</v>
      </c>
      <c r="B13" s="403" t="e">
        <f>VLOOKUP(A13,'пр.взв.'!B13:C76,2,FALSE)</f>
        <v>#N/A</v>
      </c>
      <c r="C13" s="403" t="e">
        <f>VLOOKUP(A13,'пр.взв.'!B7:G70,3,FALSE)</f>
        <v>#N/A</v>
      </c>
      <c r="D13" s="403" t="e">
        <f>VLOOKUP(A13,'пр.взв.'!B7:G70,4,FALSE)</f>
        <v>#N/A</v>
      </c>
      <c r="E13" s="131"/>
      <c r="F13" s="98"/>
      <c r="G13" s="98"/>
      <c r="H13" s="101"/>
      <c r="I13" s="105"/>
      <c r="J13" s="94"/>
      <c r="K13" s="94"/>
      <c r="L13" s="101"/>
      <c r="M13" s="94"/>
      <c r="N13" s="95">
        <v>4</v>
      </c>
      <c r="O13" s="113"/>
      <c r="P13" s="96"/>
      <c r="Q13" s="110"/>
      <c r="R13" s="126"/>
      <c r="S13" s="126"/>
      <c r="T13" s="131"/>
      <c r="U13" s="403" t="e">
        <f>VLOOKUP(X13,'пр.взв.'!B7:G70,2,FALSE)</f>
        <v>#N/A</v>
      </c>
      <c r="V13" s="403" t="e">
        <f>VLOOKUP(X13,'пр.взв.'!B7:G70,3,FALSE)</f>
        <v>#N/A</v>
      </c>
      <c r="W13" s="403" t="e">
        <f>VLOOKUP(X13,'пр.взв.'!B7:G70,4,FALSE)</f>
        <v>#N/A</v>
      </c>
      <c r="X13" s="364">
        <v>26</v>
      </c>
      <c r="Y13" s="88"/>
    </row>
    <row r="14" spans="1:25" ht="12.75" customHeight="1" thickBot="1">
      <c r="A14" s="383"/>
      <c r="B14" s="404"/>
      <c r="C14" s="404"/>
      <c r="D14" s="404"/>
      <c r="E14" s="98"/>
      <c r="F14" s="98"/>
      <c r="G14" s="103"/>
      <c r="H14" s="94"/>
      <c r="I14" s="97">
        <v>1</v>
      </c>
      <c r="J14" s="146"/>
      <c r="K14" s="94"/>
      <c r="L14" s="94"/>
      <c r="M14" s="94"/>
      <c r="N14" s="94"/>
      <c r="O14" s="146"/>
      <c r="P14" s="97">
        <v>10</v>
      </c>
      <c r="Q14" s="103"/>
      <c r="R14" s="126"/>
      <c r="S14" s="126"/>
      <c r="T14" s="98"/>
      <c r="U14" s="404"/>
      <c r="V14" s="404"/>
      <c r="W14" s="404"/>
      <c r="X14" s="365"/>
      <c r="Y14" s="88"/>
    </row>
    <row r="15" spans="1:25" ht="12.75" customHeight="1" thickBot="1">
      <c r="A15" s="381">
        <v>5</v>
      </c>
      <c r="B15" s="360" t="str">
        <f>VLOOKUP(A15,'пр.взв.'!B15:C78,2,FALSE)</f>
        <v>Муртазалиев Заур Мурадович</v>
      </c>
      <c r="C15" s="360" t="str">
        <f>VLOOKUP(A15,'пр.взв.'!B7:G70,3,FALSE)</f>
        <v>22.06.1996 1 разряд</v>
      </c>
      <c r="D15" s="360" t="str">
        <f>VLOOKUP(A15,'пр.взв.'!B7:G70,4,FALSE)</f>
        <v>РД</v>
      </c>
      <c r="E15" s="126"/>
      <c r="F15" s="126"/>
      <c r="G15" s="98"/>
      <c r="H15" s="66"/>
      <c r="I15" s="131"/>
      <c r="J15" s="143"/>
      <c r="K15" s="94"/>
      <c r="L15" s="113"/>
      <c r="M15" s="113"/>
      <c r="N15" s="113"/>
      <c r="O15" s="115"/>
      <c r="P15" s="131"/>
      <c r="Q15" s="111"/>
      <c r="R15" s="126"/>
      <c r="S15" s="126"/>
      <c r="T15" s="126"/>
      <c r="U15" s="360" t="str">
        <f>VLOOKUP(X15,'пр.взв.'!B7:G70,2,FALSE)</f>
        <v>Магомедов Ахмедхан Магомедович</v>
      </c>
      <c r="V15" s="360" t="str">
        <f>VLOOKUP(X15,'пр.взв.'!B7:G70,3,FALSE)</f>
        <v>20.10.1995 КМС</v>
      </c>
      <c r="W15" s="360" t="str">
        <f>VLOOKUP(X15,'пр.взв.'!B7:G70,4,FALSE)</f>
        <v>РД</v>
      </c>
      <c r="X15" s="363">
        <v>6</v>
      </c>
      <c r="Y15" s="88"/>
    </row>
    <row r="16" spans="1:25" ht="12.75" customHeight="1">
      <c r="A16" s="382"/>
      <c r="B16" s="361"/>
      <c r="C16" s="361"/>
      <c r="D16" s="361"/>
      <c r="E16" s="97">
        <v>21</v>
      </c>
      <c r="F16" s="98"/>
      <c r="G16" s="98"/>
      <c r="H16" s="140"/>
      <c r="I16" s="136"/>
      <c r="J16" s="113"/>
      <c r="K16" s="115"/>
      <c r="L16" s="378" t="s">
        <v>52</v>
      </c>
      <c r="M16" s="378"/>
      <c r="N16" s="113"/>
      <c r="O16" s="111"/>
      <c r="P16" s="136"/>
      <c r="Q16" s="115"/>
      <c r="R16" s="126"/>
      <c r="S16" s="126"/>
      <c r="T16" s="97">
        <v>22</v>
      </c>
      <c r="U16" s="361"/>
      <c r="V16" s="361"/>
      <c r="W16" s="361"/>
      <c r="X16" s="364"/>
      <c r="Y16" s="88"/>
    </row>
    <row r="17" spans="1:25" ht="12.75" customHeight="1" thickBot="1">
      <c r="A17" s="382">
        <v>21</v>
      </c>
      <c r="B17" s="362" t="str">
        <f>VLOOKUP(A17,'пр.взв.'!B17:C80,2,FALSE)</f>
        <v>Уцаев Рахман Вахитович</v>
      </c>
      <c r="C17" s="362" t="str">
        <f>VLOOKUP(A17,'пр.взв.'!B7:G70,3,FALSE)</f>
        <v>25.02.1995 1 разряд</v>
      </c>
      <c r="D17" s="362" t="str">
        <f>VLOOKUP(A17,'пр.взв.'!B7:G70,4,FALSE)</f>
        <v>ЧР</v>
      </c>
      <c r="E17" s="131"/>
      <c r="F17" s="102"/>
      <c r="G17" s="98"/>
      <c r="H17" s="112"/>
      <c r="I17" s="113"/>
      <c r="J17" s="113"/>
      <c r="K17" s="147"/>
      <c r="L17" s="113"/>
      <c r="M17" s="113"/>
      <c r="N17" s="143"/>
      <c r="O17" s="113"/>
      <c r="P17" s="113"/>
      <c r="Q17" s="115"/>
      <c r="R17" s="141"/>
      <c r="S17" s="142"/>
      <c r="T17" s="131"/>
      <c r="U17" s="362" t="str">
        <f>VLOOKUP(X17,'пр.взв.'!B7:G70,2,FALSE)</f>
        <v>Исраилов Джабраил  Бисланович</v>
      </c>
      <c r="V17" s="362" t="str">
        <f>VLOOKUP(X17,'пр.взв.'!B7:G70,3,FALSE)</f>
        <v>11.12.1996 1 разряд</v>
      </c>
      <c r="W17" s="362" t="str">
        <f>VLOOKUP(X17,'пр.взв.'!B7:G70,4,FALSE)</f>
        <v>ЧР</v>
      </c>
      <c r="X17" s="364">
        <v>22</v>
      </c>
      <c r="Y17" s="88"/>
    </row>
    <row r="18" spans="1:25" ht="12.75" customHeight="1" thickBot="1">
      <c r="A18" s="383"/>
      <c r="B18" s="361"/>
      <c r="C18" s="361"/>
      <c r="D18" s="361"/>
      <c r="E18" s="98"/>
      <c r="F18" s="103"/>
      <c r="G18" s="97">
        <v>21</v>
      </c>
      <c r="H18" s="95"/>
      <c r="I18" s="113"/>
      <c r="J18" s="113"/>
      <c r="K18" s="386" t="str">
        <f>$U$11</f>
        <v>Байсагуров Акбар магометович</v>
      </c>
      <c r="L18" s="387"/>
      <c r="M18" s="387"/>
      <c r="N18" s="388"/>
      <c r="O18" s="96"/>
      <c r="P18" s="113"/>
      <c r="Q18" s="148"/>
      <c r="R18" s="97">
        <v>14</v>
      </c>
      <c r="S18" s="113"/>
      <c r="T18" s="98"/>
      <c r="U18" s="361"/>
      <c r="V18" s="361"/>
      <c r="W18" s="361"/>
      <c r="X18" s="365"/>
      <c r="Y18" s="88"/>
    </row>
    <row r="19" spans="1:25" ht="12.75" customHeight="1" thickBot="1">
      <c r="A19" s="381">
        <v>13</v>
      </c>
      <c r="B19" s="360" t="str">
        <f>VLOOKUP(A19,'пр.взв.'!B19:C82,2,FALSE)</f>
        <v>Гергаулов Аслан Робертович</v>
      </c>
      <c r="C19" s="360" t="str">
        <f>VLOOKUP(A19,'пр.взв.'!B7:G70,3,FALSE)</f>
        <v>08.07.1996 КМС</v>
      </c>
      <c r="D19" s="360" t="str">
        <f>VLOOKUP(A19,'пр.взв.'!B7:G70,4,FALSE)</f>
        <v>РСО-А</v>
      </c>
      <c r="E19" s="126"/>
      <c r="F19" s="98"/>
      <c r="G19" s="131"/>
      <c r="H19" s="101"/>
      <c r="I19" s="113"/>
      <c r="J19" s="113"/>
      <c r="K19" s="389"/>
      <c r="L19" s="390"/>
      <c r="M19" s="390"/>
      <c r="N19" s="391"/>
      <c r="O19" s="96"/>
      <c r="P19" s="113"/>
      <c r="Q19" s="113"/>
      <c r="R19" s="131"/>
      <c r="S19" s="113"/>
      <c r="T19" s="126"/>
      <c r="U19" s="360" t="str">
        <f>VLOOKUP(X19,'пр.взв.'!B7:G70,2,FALSE)</f>
        <v>Тутуев Алан Амагомедович</v>
      </c>
      <c r="V19" s="360" t="str">
        <f>VLOOKUP(X19,'пр.взв.'!B7:G70,3,FALSE)</f>
        <v>05.09.1995 КМС</v>
      </c>
      <c r="W19" s="360" t="str">
        <f>VLOOKUP(X19,'пр.взв.'!B7:G70,4,FALSE)</f>
        <v>РСО-А</v>
      </c>
      <c r="X19" s="363">
        <v>14</v>
      </c>
      <c r="Y19" s="88"/>
    </row>
    <row r="20" spans="1:25" ht="12.75" customHeight="1">
      <c r="A20" s="382"/>
      <c r="B20" s="361"/>
      <c r="C20" s="361"/>
      <c r="D20" s="361"/>
      <c r="E20" s="97">
        <v>13</v>
      </c>
      <c r="F20" s="107"/>
      <c r="G20" s="98"/>
      <c r="H20" s="100"/>
      <c r="I20" s="113"/>
      <c r="J20" s="113"/>
      <c r="K20" s="115"/>
      <c r="L20" s="379"/>
      <c r="M20" s="379"/>
      <c r="N20" s="96"/>
      <c r="O20" s="109"/>
      <c r="P20" s="113"/>
      <c r="Q20" s="126"/>
      <c r="R20" s="145"/>
      <c r="S20" s="146"/>
      <c r="T20" s="97">
        <v>14</v>
      </c>
      <c r="U20" s="361"/>
      <c r="V20" s="361"/>
      <c r="W20" s="361"/>
      <c r="X20" s="364"/>
      <c r="Y20" s="88"/>
    </row>
    <row r="21" spans="1:25" ht="12.75" customHeight="1" thickBot="1">
      <c r="A21" s="382">
        <v>29</v>
      </c>
      <c r="B21" s="403" t="e">
        <f>VLOOKUP(A21,'пр.взв.'!B21:C84,2,FALSE)</f>
        <v>#N/A</v>
      </c>
      <c r="C21" s="403" t="e">
        <f>VLOOKUP(A21,'пр.взв.'!B7:G70,3,FALSE)</f>
        <v>#N/A</v>
      </c>
      <c r="D21" s="403" t="e">
        <f>VLOOKUP(A21,'пр.взв.'!B7:G70,4,FALSE)</f>
        <v>#N/A</v>
      </c>
      <c r="E21" s="131"/>
      <c r="F21" s="98"/>
      <c r="G21" s="98"/>
      <c r="H21" s="101"/>
      <c r="I21" s="113"/>
      <c r="J21" s="113"/>
      <c r="K21" s="115"/>
      <c r="L21" s="113"/>
      <c r="M21" s="96"/>
      <c r="N21" s="96"/>
      <c r="O21" s="109"/>
      <c r="P21" s="113"/>
      <c r="Q21" s="126"/>
      <c r="R21" s="126"/>
      <c r="S21" s="126"/>
      <c r="T21" s="131"/>
      <c r="U21" s="403" t="e">
        <f>VLOOKUP(X21,'пр.взв.'!B7:G70,2,FALSE)</f>
        <v>#N/A</v>
      </c>
      <c r="V21" s="403" t="e">
        <f>VLOOKUP(X21,'пр.взв.'!B7:G70,3,FALSE)</f>
        <v>#N/A</v>
      </c>
      <c r="W21" s="403" t="e">
        <f>VLOOKUP(X21,'пр.взв.'!B7:G70,4,FALSE)</f>
        <v>#N/A</v>
      </c>
      <c r="X21" s="364">
        <v>30</v>
      </c>
      <c r="Y21" s="88"/>
    </row>
    <row r="22" spans="1:25" ht="12.75" customHeight="1" thickBot="1">
      <c r="A22" s="383"/>
      <c r="B22" s="404"/>
      <c r="C22" s="404"/>
      <c r="D22" s="404"/>
      <c r="E22" s="98"/>
      <c r="F22" s="98"/>
      <c r="G22" s="98"/>
      <c r="H22" s="100"/>
      <c r="I22" s="113"/>
      <c r="J22" s="113"/>
      <c r="K22" s="97">
        <v>19</v>
      </c>
      <c r="L22" s="113"/>
      <c r="M22" s="96"/>
      <c r="N22" s="97">
        <v>10</v>
      </c>
      <c r="O22" s="109"/>
      <c r="P22" s="113"/>
      <c r="Q22" s="126"/>
      <c r="R22" s="126"/>
      <c r="S22" s="126"/>
      <c r="T22" s="98"/>
      <c r="U22" s="404"/>
      <c r="V22" s="404"/>
      <c r="W22" s="404"/>
      <c r="X22" s="365"/>
      <c r="Y22" s="88"/>
    </row>
    <row r="23" spans="1:25" ht="12.75" customHeight="1" thickBot="1">
      <c r="A23" s="381">
        <v>3</v>
      </c>
      <c r="B23" s="360" t="str">
        <f>VLOOKUP(A23,'пр.взв.'!B7:C70,2,FALSE)</f>
        <v>Тешашев Алим Мухадинович</v>
      </c>
      <c r="C23" s="360" t="str">
        <f>VLOOKUP(A23,'пр.взв.'!B7:G70,3,FALSE)</f>
        <v>18.02.1996 КМС</v>
      </c>
      <c r="D23" s="360" t="str">
        <f>VLOOKUP(A23,'пр.взв.'!B7:G70,4,FALSE)</f>
        <v>КБР</v>
      </c>
      <c r="E23" s="126"/>
      <c r="F23" s="126"/>
      <c r="G23" s="138"/>
      <c r="H23" s="126"/>
      <c r="I23" s="139"/>
      <c r="J23" s="132"/>
      <c r="K23" s="131"/>
      <c r="L23" s="113"/>
      <c r="M23" s="96"/>
      <c r="N23" s="131"/>
      <c r="O23" s="109"/>
      <c r="P23" s="113"/>
      <c r="Q23" s="126"/>
      <c r="R23" s="126"/>
      <c r="S23" s="126"/>
      <c r="T23" s="126"/>
      <c r="U23" s="360" t="str">
        <f>VLOOKUP(X23,'пр.взв.'!B7:G70,2,FALSE)</f>
        <v>Озов магомед Юрьевич</v>
      </c>
      <c r="V23" s="360" t="str">
        <f>VLOOKUP(X23,'пр.взв.'!B7:G70,3,FALSE)</f>
        <v>13.08.1995 КМС</v>
      </c>
      <c r="W23" s="360" t="str">
        <f>VLOOKUP(X23,'пр.взв.'!B7:G70,4,FALSE)</f>
        <v>КЧР</v>
      </c>
      <c r="X23" s="363">
        <v>4</v>
      </c>
      <c r="Y23" s="88"/>
    </row>
    <row r="24" spans="1:25" ht="12.75" customHeight="1">
      <c r="A24" s="382"/>
      <c r="B24" s="361"/>
      <c r="C24" s="361"/>
      <c r="D24" s="361"/>
      <c r="E24" s="97">
        <v>19</v>
      </c>
      <c r="F24" s="98"/>
      <c r="G24" s="99"/>
      <c r="H24" s="100"/>
      <c r="I24" s="66"/>
      <c r="J24" s="94"/>
      <c r="K24" s="114"/>
      <c r="L24" s="378" t="s">
        <v>28</v>
      </c>
      <c r="M24" s="378"/>
      <c r="N24" s="96"/>
      <c r="O24" s="109"/>
      <c r="P24" s="113"/>
      <c r="Q24" s="126"/>
      <c r="R24" s="126"/>
      <c r="S24" s="126"/>
      <c r="T24" s="97">
        <v>4</v>
      </c>
      <c r="U24" s="361"/>
      <c r="V24" s="361"/>
      <c r="W24" s="361"/>
      <c r="X24" s="364"/>
      <c r="Y24" s="88"/>
    </row>
    <row r="25" spans="1:25" ht="12.75" customHeight="1" thickBot="1">
      <c r="A25" s="382">
        <v>19</v>
      </c>
      <c r="B25" s="362" t="str">
        <f>VLOOKUP(A25,'пр.взв.'!B25:C88,2,FALSE)</f>
        <v>Гамзатов Ахмед Гаджиевич</v>
      </c>
      <c r="C25" s="362" t="str">
        <f>VLOOKUP(A25,'пр.взв.'!B7:G70,3,FALSE)</f>
        <v>28.06.1995 КМС</v>
      </c>
      <c r="D25" s="362" t="str">
        <f>VLOOKUP(A25,'пр.взв.'!B7:G70,4,FALSE)</f>
        <v>СК</v>
      </c>
      <c r="E25" s="131"/>
      <c r="F25" s="102"/>
      <c r="G25" s="98"/>
      <c r="H25" s="101"/>
      <c r="I25" s="94"/>
      <c r="J25" s="66"/>
      <c r="K25" s="147"/>
      <c r="L25" s="113"/>
      <c r="M25" s="113"/>
      <c r="N25" s="143"/>
      <c r="O25" s="109"/>
      <c r="P25" s="113"/>
      <c r="Q25" s="126"/>
      <c r="R25" s="141"/>
      <c r="S25" s="142"/>
      <c r="T25" s="131"/>
      <c r="U25" s="362" t="str">
        <f>VLOOKUP(X25,'пр.взв.'!B7:G70,2,FALSE)</f>
        <v>Салаватов Магомед Майрбекович</v>
      </c>
      <c r="V25" s="362" t="str">
        <f>VLOOKUP(X25,'пр.взв.'!B7:G70,3,FALSE)</f>
        <v>18.06.1996 1 разряд</v>
      </c>
      <c r="W25" s="362" t="str">
        <f>VLOOKUP(X25,'пр.взв.'!B7:G70,4,FALSE)</f>
        <v>ЧР</v>
      </c>
      <c r="X25" s="364">
        <v>20</v>
      </c>
      <c r="Y25" s="88"/>
    </row>
    <row r="26" spans="1:25" ht="12.75" customHeight="1" thickBot="1">
      <c r="A26" s="383"/>
      <c r="B26" s="361"/>
      <c r="C26" s="361"/>
      <c r="D26" s="361"/>
      <c r="E26" s="98"/>
      <c r="F26" s="103"/>
      <c r="G26" s="97">
        <v>19</v>
      </c>
      <c r="H26" s="94"/>
      <c r="I26" s="66"/>
      <c r="J26" s="149"/>
      <c r="K26" s="372" t="str">
        <f>$B$25</f>
        <v>Гамзатов Ахмед Гаджиевич</v>
      </c>
      <c r="L26" s="373"/>
      <c r="M26" s="373"/>
      <c r="N26" s="374"/>
      <c r="O26" s="96"/>
      <c r="P26" s="113"/>
      <c r="Q26" s="126"/>
      <c r="R26" s="97">
        <v>4</v>
      </c>
      <c r="S26" s="113"/>
      <c r="T26" s="98"/>
      <c r="U26" s="361"/>
      <c r="V26" s="361"/>
      <c r="W26" s="361"/>
      <c r="X26" s="365"/>
      <c r="Y26" s="88"/>
    </row>
    <row r="27" spans="1:25" ht="12.75" customHeight="1" thickBot="1">
      <c r="A27" s="381">
        <v>11</v>
      </c>
      <c r="B27" s="360" t="str">
        <f>VLOOKUP(A27,'пр.взв.'!B27:C90,2,FALSE)</f>
        <v>Цуров Исмаил Умарович</v>
      </c>
      <c r="C27" s="360">
        <f>VLOOKUP(A27,'пр.взв.'!B7:G70,3,FALSE)</f>
        <v>35723</v>
      </c>
      <c r="D27" s="360" t="str">
        <f>VLOOKUP(A27,'пр.взв.'!B7:G70,4,FALSE)</f>
        <v>РИ</v>
      </c>
      <c r="E27" s="126"/>
      <c r="F27" s="98"/>
      <c r="G27" s="131"/>
      <c r="H27" s="104"/>
      <c r="I27" s="105"/>
      <c r="J27" s="149"/>
      <c r="K27" s="375"/>
      <c r="L27" s="376"/>
      <c r="M27" s="376"/>
      <c r="N27" s="377"/>
      <c r="O27" s="96"/>
      <c r="P27" s="143"/>
      <c r="Q27" s="142"/>
      <c r="R27" s="131"/>
      <c r="S27" s="113"/>
      <c r="T27" s="126"/>
      <c r="U27" s="360" t="str">
        <f>VLOOKUP(X27,'пр.взв.'!B7:G70,2,FALSE)</f>
        <v>Базаев Арсен Георгиевич</v>
      </c>
      <c r="V27" s="360" t="str">
        <f>VLOOKUP(X27,'пр.взв.'!B7:G70,3,FALSE)</f>
        <v>13.07.1995 КМС</v>
      </c>
      <c r="W27" s="360" t="str">
        <f>VLOOKUP(X27,'пр.взв.'!B7:G70,4,FALSE)</f>
        <v>РСО-А</v>
      </c>
      <c r="X27" s="363">
        <v>12</v>
      </c>
      <c r="Y27" s="88"/>
    </row>
    <row r="28" spans="1:25" ht="12.75" customHeight="1">
      <c r="A28" s="382"/>
      <c r="B28" s="361"/>
      <c r="C28" s="361"/>
      <c r="D28" s="361"/>
      <c r="E28" s="97">
        <v>11</v>
      </c>
      <c r="F28" s="107"/>
      <c r="G28" s="98"/>
      <c r="H28" s="100"/>
      <c r="I28" s="105"/>
      <c r="J28" s="94"/>
      <c r="K28" s="115"/>
      <c r="L28" s="113"/>
      <c r="M28" s="96"/>
      <c r="N28" s="96"/>
      <c r="O28" s="109"/>
      <c r="P28" s="143"/>
      <c r="Q28" s="113"/>
      <c r="R28" s="145"/>
      <c r="S28" s="146"/>
      <c r="T28" s="97">
        <v>12</v>
      </c>
      <c r="U28" s="361"/>
      <c r="V28" s="361"/>
      <c r="W28" s="361"/>
      <c r="X28" s="364"/>
      <c r="Y28" s="88"/>
    </row>
    <row r="29" spans="1:25" ht="12.75" customHeight="1" thickBot="1">
      <c r="A29" s="382">
        <v>27</v>
      </c>
      <c r="B29" s="403" t="e">
        <f>VLOOKUP(A29,'пр.взв.'!B29:C92,2,FALSE)</f>
        <v>#N/A</v>
      </c>
      <c r="C29" s="403" t="e">
        <f>VLOOKUP(A29,'пр.взв.'!B7:G70,3,FALSE)</f>
        <v>#N/A</v>
      </c>
      <c r="D29" s="403" t="e">
        <f>VLOOKUP(A29,'пр.взв.'!B7:G70,4,FALSE)</f>
        <v>#N/A</v>
      </c>
      <c r="E29" s="131"/>
      <c r="F29" s="98"/>
      <c r="G29" s="98"/>
      <c r="H29" s="101"/>
      <c r="I29" s="105"/>
      <c r="J29" s="66"/>
      <c r="K29" s="115"/>
      <c r="L29" s="113"/>
      <c r="M29" s="96"/>
      <c r="N29" s="96"/>
      <c r="O29" s="109"/>
      <c r="P29" s="143"/>
      <c r="Q29" s="113"/>
      <c r="R29" s="126"/>
      <c r="S29" s="126"/>
      <c r="T29" s="131"/>
      <c r="U29" s="403" t="e">
        <f>VLOOKUP(X29,'пр.взв.'!B7:G70,2,FALSE)</f>
        <v>#N/A</v>
      </c>
      <c r="V29" s="403" t="e">
        <f>VLOOKUP(X29,'пр.взв.'!B7:G70,3,FALSE)</f>
        <v>#N/A</v>
      </c>
      <c r="W29" s="403" t="e">
        <f>VLOOKUP(X29,'пр.взв.'!B7:G70,4,FALSE)</f>
        <v>#N/A</v>
      </c>
      <c r="X29" s="364">
        <v>28</v>
      </c>
      <c r="Y29" s="88"/>
    </row>
    <row r="30" spans="1:25" ht="12.75" customHeight="1" thickBot="1">
      <c r="A30" s="383"/>
      <c r="B30" s="404"/>
      <c r="C30" s="404"/>
      <c r="D30" s="404"/>
      <c r="E30" s="98"/>
      <c r="F30" s="98"/>
      <c r="G30" s="103"/>
      <c r="H30" s="94"/>
      <c r="I30" s="97">
        <v>19</v>
      </c>
      <c r="J30" s="150"/>
      <c r="K30" s="115"/>
      <c r="L30" s="113"/>
      <c r="M30" s="96"/>
      <c r="N30" s="96"/>
      <c r="O30" s="116"/>
      <c r="P30" s="97">
        <v>4</v>
      </c>
      <c r="Q30" s="113"/>
      <c r="R30" s="126"/>
      <c r="S30" s="126"/>
      <c r="T30" s="98"/>
      <c r="U30" s="404"/>
      <c r="V30" s="404"/>
      <c r="W30" s="404"/>
      <c r="X30" s="365"/>
      <c r="Y30" s="88"/>
    </row>
    <row r="31" spans="1:25" ht="12.75" customHeight="1" thickBot="1">
      <c r="A31" s="381">
        <v>7</v>
      </c>
      <c r="B31" s="360" t="str">
        <f>VLOOKUP(A31,'пр.взв.'!B7:C70,2,FALSE)</f>
        <v>Муртазалиев Замир Мурадович</v>
      </c>
      <c r="C31" s="360" t="str">
        <f>VLOOKUP(A31,'пр.взв.'!B7:G70,3,FALSE)</f>
        <v>22.06.1996 КМС</v>
      </c>
      <c r="D31" s="360" t="str">
        <f>VLOOKUP(A31,'пр.взв.'!B7:G70,4,FALSE)</f>
        <v>РД</v>
      </c>
      <c r="E31" s="126"/>
      <c r="F31" s="126"/>
      <c r="G31" s="98"/>
      <c r="H31" s="66"/>
      <c r="I31" s="131"/>
      <c r="J31" s="94"/>
      <c r="K31" s="113"/>
      <c r="L31" s="113"/>
      <c r="M31" s="96"/>
      <c r="N31" s="96"/>
      <c r="O31" s="96"/>
      <c r="P31" s="131"/>
      <c r="Q31" s="113"/>
      <c r="R31" s="126"/>
      <c r="S31" s="126"/>
      <c r="T31" s="126"/>
      <c r="U31" s="360" t="str">
        <f>VLOOKUP(X31,'пр.взв.'!B7:G70,2,FALSE)</f>
        <v>Темирханов Темирлан Абдурахманович</v>
      </c>
      <c r="V31" s="360" t="str">
        <f>VLOOKUP(X31,'пр.взв.'!B7:G70,3,FALSE)</f>
        <v>09.12.1996 1 разряд</v>
      </c>
      <c r="W31" s="360" t="str">
        <f>VLOOKUP(X31,'пр.взв.'!B7:G70,4,FALSE)</f>
        <v>РД</v>
      </c>
      <c r="X31" s="363">
        <v>8</v>
      </c>
      <c r="Y31" s="88"/>
    </row>
    <row r="32" spans="1:25" ht="12.75" customHeight="1">
      <c r="A32" s="382"/>
      <c r="B32" s="361"/>
      <c r="C32" s="361"/>
      <c r="D32" s="361"/>
      <c r="E32" s="97">
        <v>7</v>
      </c>
      <c r="F32" s="98"/>
      <c r="G32" s="98"/>
      <c r="H32" s="140"/>
      <c r="I32" s="136"/>
      <c r="J32" s="380" t="s">
        <v>3</v>
      </c>
      <c r="K32" s="126"/>
      <c r="L32" s="126"/>
      <c r="M32" s="126"/>
      <c r="N32" s="126"/>
      <c r="O32" s="126"/>
      <c r="P32" s="113"/>
      <c r="Q32" s="115"/>
      <c r="R32" s="126"/>
      <c r="S32" s="126"/>
      <c r="T32" s="97">
        <v>8</v>
      </c>
      <c r="U32" s="361"/>
      <c r="V32" s="361"/>
      <c r="W32" s="361"/>
      <c r="X32" s="364"/>
      <c r="Y32" s="88"/>
    </row>
    <row r="33" spans="1:25" ht="12.75" customHeight="1" thickBot="1">
      <c r="A33" s="382">
        <v>23</v>
      </c>
      <c r="B33" s="362" t="str">
        <f>VLOOKUP(A33,'пр.взв.'!B33:C96,2,FALSE)</f>
        <v>Эльжуркаев Алихан Махмудович</v>
      </c>
      <c r="C33" s="362">
        <f>VLOOKUP(A33,'пр.взв.'!B7:G70,3,FALSE)</f>
        <v>34854</v>
      </c>
      <c r="D33" s="362" t="str">
        <f>VLOOKUP(A33,'пр.взв.'!B7:G70,4,FALSE)</f>
        <v>ЧР</v>
      </c>
      <c r="E33" s="131"/>
      <c r="F33" s="102"/>
      <c r="G33" s="98"/>
      <c r="H33" s="112"/>
      <c r="I33" s="113"/>
      <c r="J33" s="380"/>
      <c r="K33" s="117"/>
      <c r="L33" s="151"/>
      <c r="M33" s="151"/>
      <c r="N33" s="151"/>
      <c r="O33" s="151"/>
      <c r="P33" s="126"/>
      <c r="Q33" s="115"/>
      <c r="R33" s="141"/>
      <c r="S33" s="142"/>
      <c r="T33" s="131"/>
      <c r="U33" s="403" t="e">
        <f>VLOOKUP(X33,'пр.взв.'!B7:G70,2,FALSE)</f>
        <v>#N/A</v>
      </c>
      <c r="V33" s="403" t="e">
        <f>VLOOKUP(X33,'пр.взв.'!B7:G70,3,FALSE)</f>
        <v>#N/A</v>
      </c>
      <c r="W33" s="403" t="e">
        <f>VLOOKUP(X33,'пр.взв.'!B7:G70,4,FALSE)</f>
        <v>#N/A</v>
      </c>
      <c r="X33" s="364">
        <v>24</v>
      </c>
      <c r="Y33" s="88"/>
    </row>
    <row r="34" spans="1:25" ht="12.75" customHeight="1" thickBot="1">
      <c r="A34" s="383"/>
      <c r="B34" s="361"/>
      <c r="C34" s="361"/>
      <c r="D34" s="361"/>
      <c r="E34" s="98"/>
      <c r="F34" s="103"/>
      <c r="G34" s="97">
        <v>7</v>
      </c>
      <c r="H34" s="95"/>
      <c r="I34" s="113"/>
      <c r="J34" s="113"/>
      <c r="K34" s="118"/>
      <c r="L34" s="94">
        <v>2</v>
      </c>
      <c r="M34" s="113"/>
      <c r="N34" s="113"/>
      <c r="O34" s="65"/>
      <c r="P34" s="126"/>
      <c r="Q34" s="116"/>
      <c r="R34" s="97">
        <v>16</v>
      </c>
      <c r="S34" s="113"/>
      <c r="T34" s="98"/>
      <c r="U34" s="404"/>
      <c r="V34" s="404"/>
      <c r="W34" s="404"/>
      <c r="X34" s="365"/>
      <c r="Y34" s="88"/>
    </row>
    <row r="35" spans="1:25" ht="12.75" customHeight="1" thickBot="1">
      <c r="A35" s="381">
        <v>15</v>
      </c>
      <c r="B35" s="360" t="str">
        <f>VLOOKUP(A35,'пр.взв.'!B35:C98,2,FALSE)</f>
        <v>Киреев Николай Петрович</v>
      </c>
      <c r="C35" s="360" t="str">
        <f>VLOOKUP(A35,'пр.взв.'!B7:G70,3,FALSE)</f>
        <v>13.09.1996 1 разряд</v>
      </c>
      <c r="D35" s="360" t="str">
        <f>VLOOKUP(A35,'пр.взв.'!B7:G70,4,FALSE)</f>
        <v>СК</v>
      </c>
      <c r="E35" s="126"/>
      <c r="F35" s="98"/>
      <c r="G35" s="131"/>
      <c r="H35" s="101"/>
      <c r="I35" s="113"/>
      <c r="J35" s="113"/>
      <c r="K35" s="95"/>
      <c r="L35" s="133"/>
      <c r="M35" s="94">
        <v>2</v>
      </c>
      <c r="N35" s="94"/>
      <c r="O35" s="66"/>
      <c r="P35" s="126"/>
      <c r="Q35" s="96"/>
      <c r="R35" s="131"/>
      <c r="S35" s="113"/>
      <c r="T35" s="126"/>
      <c r="U35" s="360" t="str">
        <f>VLOOKUP(X35,'пр.взв.'!B7:G70,2,FALSE)</f>
        <v>Джаубаев Ислам Магамович</v>
      </c>
      <c r="V35" s="360" t="str">
        <f>VLOOKUP(X35,'пр.взв.'!B7:G70,3,FALSE)</f>
        <v>30.11.1996 КМС</v>
      </c>
      <c r="W35" s="360" t="str">
        <f>VLOOKUP(X35,'пр.взв.'!B7:G70,4,FALSE)</f>
        <v>СК</v>
      </c>
      <c r="X35" s="363">
        <v>16</v>
      </c>
      <c r="Y35" s="88"/>
    </row>
    <row r="36" spans="1:25" ht="12.75" customHeight="1">
      <c r="A36" s="382"/>
      <c r="B36" s="361"/>
      <c r="C36" s="361"/>
      <c r="D36" s="361"/>
      <c r="E36" s="97">
        <v>15</v>
      </c>
      <c r="F36" s="107"/>
      <c r="G36" s="98"/>
      <c r="H36" s="100"/>
      <c r="I36" s="113"/>
      <c r="J36" s="113"/>
      <c r="K36" s="101"/>
      <c r="L36" s="95">
        <v>14</v>
      </c>
      <c r="M36" s="133"/>
      <c r="N36" s="94"/>
      <c r="O36" s="96"/>
      <c r="P36" s="126"/>
      <c r="Q36" s="96"/>
      <c r="R36" s="145"/>
      <c r="S36" s="146"/>
      <c r="T36" s="97">
        <v>16</v>
      </c>
      <c r="U36" s="361"/>
      <c r="V36" s="361"/>
      <c r="W36" s="361"/>
      <c r="X36" s="364"/>
      <c r="Y36" s="88"/>
    </row>
    <row r="37" spans="1:25" ht="12.75" customHeight="1" thickBot="1">
      <c r="A37" s="382">
        <v>31</v>
      </c>
      <c r="B37" s="403" t="e">
        <f>VLOOKUP(A37,'пр.взв.'!B37:C100,2,FALSE)</f>
        <v>#N/A</v>
      </c>
      <c r="C37" s="403" t="e">
        <f>VLOOKUP(A37,'пр.взв.'!B7:G70,3,FALSE)</f>
        <v>#N/A</v>
      </c>
      <c r="D37" s="403" t="e">
        <f>VLOOKUP(A37,'пр.взв.'!B7:G70,4,FALSE)</f>
        <v>#N/A</v>
      </c>
      <c r="E37" s="131"/>
      <c r="F37" s="98"/>
      <c r="G37" s="98"/>
      <c r="H37" s="101"/>
      <c r="I37" s="113"/>
      <c r="J37" s="113"/>
      <c r="K37" s="94">
        <v>20</v>
      </c>
      <c r="L37" s="101"/>
      <c r="M37" s="140"/>
      <c r="N37" s="94">
        <v>20</v>
      </c>
      <c r="O37" s="96"/>
      <c r="P37" s="126"/>
      <c r="Q37" s="126"/>
      <c r="R37" s="126"/>
      <c r="S37" s="126"/>
      <c r="T37" s="131"/>
      <c r="U37" s="403" t="e">
        <f>VLOOKUP(X37,'пр.взв.'!B7:G70,2,FALSE)</f>
        <v>#N/A</v>
      </c>
      <c r="V37" s="403" t="e">
        <f>VLOOKUP(X37,'пр.взв.'!B7:G70,3,FALSE)</f>
        <v>#N/A</v>
      </c>
      <c r="W37" s="403" t="e">
        <f>VLOOKUP(X37,'пр.взв.'!B7:G70,4,FALSE)</f>
        <v>#N/A</v>
      </c>
      <c r="X37" s="364">
        <v>32</v>
      </c>
      <c r="Y37" s="88"/>
    </row>
    <row r="38" spans="1:25" ht="12.75" customHeight="1" thickBot="1">
      <c r="A38" s="383"/>
      <c r="B38" s="405"/>
      <c r="C38" s="405"/>
      <c r="D38" s="405"/>
      <c r="E38" s="98"/>
      <c r="F38" s="98"/>
      <c r="G38" s="98"/>
      <c r="H38" s="100"/>
      <c r="I38" s="113"/>
      <c r="J38" s="113"/>
      <c r="K38" s="93"/>
      <c r="L38" s="94">
        <v>20</v>
      </c>
      <c r="M38" s="143"/>
      <c r="N38" s="133"/>
      <c r="O38" s="113"/>
      <c r="P38" s="126"/>
      <c r="Q38" s="103"/>
      <c r="R38" s="126"/>
      <c r="S38" s="126"/>
      <c r="T38" s="98"/>
      <c r="U38" s="405"/>
      <c r="V38" s="405"/>
      <c r="W38" s="405"/>
      <c r="X38" s="365"/>
      <c r="Y38" s="88"/>
    </row>
    <row r="39" spans="1:25" ht="12.75" customHeight="1" thickBot="1">
      <c r="A39" s="152"/>
      <c r="B39" s="152"/>
      <c r="C39" s="152"/>
      <c r="D39" s="126"/>
      <c r="E39" s="98"/>
      <c r="F39" s="98"/>
      <c r="G39" s="98"/>
      <c r="H39" s="113"/>
      <c r="I39" s="94"/>
      <c r="J39" s="66"/>
      <c r="K39" s="95">
        <v>12</v>
      </c>
      <c r="L39" s="133"/>
      <c r="M39" s="95">
        <v>20</v>
      </c>
      <c r="N39" s="143"/>
      <c r="O39" s="106"/>
      <c r="P39" s="126">
        <v>1</v>
      </c>
      <c r="Q39" s="98"/>
      <c r="R39" s="113"/>
      <c r="S39" s="126"/>
      <c r="T39" s="126"/>
      <c r="U39" s="126"/>
      <c r="V39" s="126"/>
      <c r="W39" s="126"/>
      <c r="X39" s="126"/>
      <c r="Y39" s="88"/>
    </row>
    <row r="40" spans="1:25" ht="12.75" customHeight="1">
      <c r="A40" s="119" t="str">
        <f>HYPERLINK('[1]реквизиты'!$A$6)</f>
        <v>Гл. судья, судья ВК</v>
      </c>
      <c r="B40" s="120"/>
      <c r="C40" s="121"/>
      <c r="D40" s="113"/>
      <c r="E40" s="126"/>
      <c r="F40" s="122" t="str">
        <f>'[1]реквизиты'!$G$7</f>
        <v>И.Г. Циклаури</v>
      </c>
      <c r="G40" s="123"/>
      <c r="H40" s="126"/>
      <c r="I40" s="126"/>
      <c r="J40" s="66"/>
      <c r="K40" s="101"/>
      <c r="L40" s="95">
        <v>16</v>
      </c>
      <c r="M40" s="135"/>
      <c r="N40" s="108"/>
      <c r="O40" s="135"/>
      <c r="P40" s="113"/>
      <c r="Q40" s="366" t="str">
        <f>VLOOKUP(P39,'пр.взв.'!B7:E70,2,FALSE)</f>
        <v>Блимготов Биаслан Хусейнович</v>
      </c>
      <c r="R40" s="367"/>
      <c r="S40" s="367"/>
      <c r="T40" s="368"/>
      <c r="U40" s="126"/>
      <c r="V40" s="126"/>
      <c r="W40" s="126"/>
      <c r="X40" s="126"/>
      <c r="Y40" s="88"/>
    </row>
    <row r="41" spans="1:25" ht="12.75" customHeight="1" thickBot="1">
      <c r="A41" s="123"/>
      <c r="B41" s="123"/>
      <c r="C41" s="124"/>
      <c r="D41" s="142"/>
      <c r="E41" s="142"/>
      <c r="F41" s="128" t="str">
        <f>'[1]реквизиты'!$G$8</f>
        <v>/г.Владикавказ/</v>
      </c>
      <c r="G41" s="123"/>
      <c r="H41" s="126"/>
      <c r="I41" s="126"/>
      <c r="J41" s="123"/>
      <c r="K41" s="94"/>
      <c r="L41" s="101"/>
      <c r="M41" s="94"/>
      <c r="N41" s="95">
        <v>1</v>
      </c>
      <c r="O41" s="113"/>
      <c r="P41" s="113"/>
      <c r="Q41" s="369"/>
      <c r="R41" s="370"/>
      <c r="S41" s="370"/>
      <c r="T41" s="371"/>
      <c r="U41" s="126"/>
      <c r="V41" s="126"/>
      <c r="W41" s="126"/>
      <c r="X41" s="126"/>
      <c r="Y41" s="88"/>
    </row>
    <row r="42" spans="1:43" ht="12.75" customHeight="1">
      <c r="A42" s="119" t="str">
        <f>HYPERLINK('[1]реквизиты'!$A$8)</f>
        <v>Гл. секретарь, судья ВК</v>
      </c>
      <c r="B42" s="123"/>
      <c r="C42" s="125"/>
      <c r="D42" s="146"/>
      <c r="E42" s="146"/>
      <c r="F42" s="129" t="str">
        <f>'[1]реквизиты'!$G$9</f>
        <v>С.Я. Ляликова</v>
      </c>
      <c r="G42" s="123"/>
      <c r="H42" s="126"/>
      <c r="I42" s="126"/>
      <c r="J42" s="123"/>
      <c r="K42" s="113"/>
      <c r="L42" s="94"/>
      <c r="M42" s="94"/>
      <c r="N42" s="94"/>
      <c r="O42" s="96"/>
      <c r="P42" s="113"/>
      <c r="Q42" s="103"/>
      <c r="R42" s="103" t="s">
        <v>23</v>
      </c>
      <c r="S42" s="126"/>
      <c r="T42" s="126"/>
      <c r="U42" s="126"/>
      <c r="V42" s="126"/>
      <c r="W42" s="126"/>
      <c r="X42" s="126"/>
      <c r="Y42" s="8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23"/>
      <c r="B43" s="123"/>
      <c r="C43" s="123"/>
      <c r="D43" s="126"/>
      <c r="E43" s="126"/>
      <c r="F43" s="128" t="str">
        <f>'[1]реквизиты'!$G$10</f>
        <v>/г.Владикавказ/</v>
      </c>
      <c r="G43" s="123"/>
      <c r="H43" s="126"/>
      <c r="I43" s="126"/>
      <c r="J43" s="126"/>
      <c r="K43" s="113"/>
      <c r="L43" s="113"/>
      <c r="M43" s="113"/>
      <c r="N43" s="113"/>
      <c r="O43" s="113"/>
      <c r="P43" s="113"/>
      <c r="Q43" s="126"/>
      <c r="R43" s="126"/>
      <c r="S43" s="126"/>
      <c r="T43" s="126"/>
      <c r="U43" s="126"/>
      <c r="V43" s="126"/>
      <c r="W43" s="126"/>
      <c r="X43" s="126"/>
      <c r="Y43" s="88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3">
        <f>HYPERLINK('[1]реквизиты'!$A$20)</f>
      </c>
      <c r="B44" s="126"/>
      <c r="C44" s="113"/>
      <c r="D44" s="113"/>
      <c r="E44" s="113"/>
      <c r="F44" s="154"/>
      <c r="G44" s="155">
        <f>HYPERLINK('[1]реквизиты'!$G$21)</f>
      </c>
      <c r="H44" s="156"/>
      <c r="I44" s="126"/>
      <c r="J44" s="113"/>
      <c r="K44" s="113"/>
      <c r="L44" s="113"/>
      <c r="M44" s="113"/>
      <c r="N44" s="113"/>
      <c r="O44" s="113"/>
      <c r="P44" s="127">
        <f>HYPERLINK('[1]реквизиты'!$A$22)</f>
      </c>
      <c r="Q44" s="113"/>
      <c r="R44" s="113"/>
      <c r="S44" s="113"/>
      <c r="T44" s="113"/>
      <c r="U44" s="113"/>
      <c r="V44" s="127">
        <f>HYPERLINK('[1]реквизиты'!$G$22)</f>
      </c>
      <c r="W44" s="113"/>
      <c r="X44" s="113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София</cp:lastModifiedBy>
  <cp:lastPrinted>2014-12-23T07:01:17Z</cp:lastPrinted>
  <dcterms:created xsi:type="dcterms:W3CDTF">1996-10-08T23:32:33Z</dcterms:created>
  <dcterms:modified xsi:type="dcterms:W3CDTF">2014-12-23T21:22:04Z</dcterms:modified>
  <cp:category/>
  <cp:version/>
  <cp:contentType/>
  <cp:contentStatus/>
</cp:coreProperties>
</file>