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<sst xmlns="http://schemas.openxmlformats.org/spreadsheetml/2006/main" count="221" uniqueCount="60">
  <si>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</si>
  <si>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</si>
  <si>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</si>
  <si>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</si>
  <si>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</si>
  <si>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</si>
  <si>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</si>
  <si>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</si>
  <si>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</si>
  <si>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</si>
  <si>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</si>
  <si>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</si>
  <si>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</si>
  <si>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</si>
  <si>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</si>
  <si>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</si>
  <si>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</si>
  <si>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</si>
  <si>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</si>
  <si>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</si>
  <si>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</si>
  <si>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</si>
  <si>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</si>
  <si>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</si>
  <si>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</si>
  <si>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</si>
  <si>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</si>
  <si>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</si>
  <si>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</si>
  <si>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</si>
  <si>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</si>
  <si>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</si>
  <si>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</si>
  <si>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</si>
  <si>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</si>
  <si>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</si>
  <si>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</si>
  <si>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</si>
  <si>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</si>
  <si>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</si>
  <si>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</si>
  <si>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</si>
  <si>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</si>
  <si>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</si>
  <si>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</si>
  <si>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</si>
  <si>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</si>
  <si>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</si>
  <si>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</si>
  <si>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</si>
  <si>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</si>
  <si>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</si>
  <si>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</si>
  <si>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</si>
  <si>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</si>
  <si>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</si>
  <si>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в.к.свыше  87  кг.</t>
  </si>
  <si>
    <t>б/м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</si>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</sst>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1" xfId="42" applyFont="1" applyFill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1" xfId="42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35" borderId="5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6" fillId="0" borderId="51" xfId="0" applyFont="1" applyBorder="1" applyAlignment="1">
      <alignment vertical="center" wrapText="1"/>
    </xf>
    <xf numFmtId="0" fontId="0" fillId="0" borderId="51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63" xfId="0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3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66" fillId="0" borderId="48" xfId="42" applyFont="1" applyBorder="1" applyAlignment="1" applyProtection="1">
      <alignment horizontal="left" vertical="center" wrapText="1"/>
      <protection/>
    </xf>
    <xf numFmtId="0" fontId="66" fillId="0" borderId="45" xfId="0" applyFont="1" applyBorder="1" applyAlignment="1">
      <alignment horizontal="left" vertical="center" wrapText="1"/>
    </xf>
    <xf numFmtId="0" fontId="66" fillId="0" borderId="48" xfId="42" applyFont="1" applyBorder="1" applyAlignment="1" applyProtection="1">
      <alignment horizontal="center" vertical="center" wrapText="1"/>
      <protection/>
    </xf>
    <xf numFmtId="0" fontId="66" fillId="0" borderId="45" xfId="0" applyFont="1" applyBorder="1" applyAlignment="1">
      <alignment horizontal="center" vertical="center" wrapText="1"/>
    </xf>
    <xf numFmtId="0" fontId="66" fillId="0" borderId="84" xfId="42" applyFont="1" applyBorder="1" applyAlignment="1" applyProtection="1">
      <alignment horizontal="center" vertical="center" wrapText="1"/>
      <protection/>
    </xf>
    <xf numFmtId="0" fontId="66" fillId="0" borderId="11" xfId="42" applyFont="1" applyBorder="1" applyAlignment="1" applyProtection="1">
      <alignment horizontal="center" vertical="center" wrapText="1"/>
      <protection/>
    </xf>
    <xf numFmtId="0" fontId="66" fillId="0" borderId="85" xfId="42" applyFont="1" applyBorder="1" applyAlignment="1" applyProtection="1">
      <alignment horizontal="center" vertical="center" wrapText="1"/>
      <protection/>
    </xf>
    <xf numFmtId="0" fontId="66" fillId="0" borderId="65" xfId="42" applyFont="1" applyBorder="1" applyAlignment="1" applyProtection="1">
      <alignment horizontal="center" vertical="center" wrapText="1"/>
      <protection/>
    </xf>
    <xf numFmtId="0" fontId="66" fillId="0" borderId="18" xfId="42" applyFont="1" applyBorder="1" applyAlignment="1" applyProtection="1">
      <alignment horizontal="center" vertical="center" wrapText="1"/>
      <protection/>
    </xf>
    <xf numFmtId="0" fontId="66" fillId="0" borderId="66" xfId="42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6" fillId="0" borderId="61" xfId="42" applyNumberFormat="1" applyFont="1" applyBorder="1" applyAlignment="1" applyProtection="1">
      <alignment horizontal="left" vertical="center" wrapText="1"/>
      <protection/>
    </xf>
    <xf numFmtId="14" fontId="6" fillId="0" borderId="44" xfId="0" applyNumberFormat="1" applyFont="1" applyBorder="1" applyAlignment="1">
      <alignment horizontal="left" vertical="center" wrapText="1"/>
    </xf>
    <xf numFmtId="14" fontId="6" fillId="0" borderId="48" xfId="42" applyNumberFormat="1" applyFont="1" applyBorder="1" applyAlignment="1" applyProtection="1">
      <alignment horizontal="left" vertical="center" wrapText="1"/>
      <protection/>
    </xf>
    <xf numFmtId="14" fontId="6" fillId="0" borderId="45" xfId="0" applyNumberFormat="1" applyFont="1" applyBorder="1" applyAlignment="1">
      <alignment horizontal="left" vertical="center" wrapText="1"/>
    </xf>
    <xf numFmtId="14" fontId="66" fillId="0" borderId="48" xfId="42" applyNumberFormat="1" applyFont="1" applyBorder="1" applyAlignment="1" applyProtection="1">
      <alignment horizontal="left" vertical="center" wrapText="1"/>
      <protection/>
    </xf>
    <xf numFmtId="14" fontId="66" fillId="0" borderId="45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14" fontId="0" fillId="0" borderId="0" xfId="42" applyNumberFormat="1" applyFont="1" applyBorder="1" applyAlignment="1" applyProtection="1">
      <alignment/>
      <protection/>
    </xf>
    <xf numFmtId="14" fontId="6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0" fillId="0" borderId="0" xfId="42" applyNumberFormat="1" applyFont="1" applyAlignment="1" applyProtection="1">
      <alignment vertical="center" wrapText="1"/>
      <protection/>
    </xf>
    <xf numFmtId="14" fontId="3" fillId="0" borderId="18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92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93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386">
          <cell r="E386" t="str">
            <v>Алборишвили Леван Михайлович</v>
          </cell>
          <cell r="F386" t="str">
            <v>07.12.1997 КМС</v>
          </cell>
          <cell r="G386" t="str">
            <v>РСО-А</v>
          </cell>
          <cell r="H386" t="str">
            <v>Динамо</v>
          </cell>
          <cell r="J386" t="str">
            <v>Циклаури И</v>
          </cell>
        </row>
        <row r="388">
          <cell r="E388" t="str">
            <v>Дудаев Эрик Васильевич</v>
          </cell>
          <cell r="F388" t="str">
            <v>12.12.1998 КМС</v>
          </cell>
          <cell r="G388" t="str">
            <v>РСО-А</v>
          </cell>
          <cell r="H388" t="str">
            <v>Динамо</v>
          </cell>
          <cell r="J388" t="str">
            <v>Черткоев Г. Хубаев У.</v>
          </cell>
        </row>
        <row r="390">
          <cell r="E390" t="str">
            <v>Ильченко владислав Витальевич</v>
          </cell>
          <cell r="F390" t="str">
            <v>30.06.1997 1 разряд</v>
          </cell>
          <cell r="G390" t="str">
            <v>СК</v>
          </cell>
          <cell r="H390" t="str">
            <v>Невынномысск МО</v>
          </cell>
          <cell r="J390" t="str">
            <v>Понамарева А. С., Степанюк О. И.</v>
          </cell>
        </row>
        <row r="392">
          <cell r="E392" t="str">
            <v>Чшиев Алан Георгиевич</v>
          </cell>
          <cell r="F392" t="str">
            <v>26.09.1997 КМС</v>
          </cell>
          <cell r="G392" t="str">
            <v>РСО-А</v>
          </cell>
          <cell r="H392" t="str">
            <v>Динамо</v>
          </cell>
          <cell r="J392" t="str">
            <v>Рахмонов Р</v>
          </cell>
        </row>
        <row r="394">
          <cell r="E394" t="str">
            <v>Эдилсултанов Исхак исаевич</v>
          </cell>
          <cell r="F394" t="str">
            <v>23.09.1998 1 разряд</v>
          </cell>
          <cell r="G394" t="str">
            <v>СК</v>
          </cell>
          <cell r="H394" t="str">
            <v>Ставрополь Д</v>
          </cell>
          <cell r="J394" t="str">
            <v>Григорян К. М.</v>
          </cell>
        </row>
        <row r="396">
          <cell r="E396" t="str">
            <v>Юсупов Адам</v>
          </cell>
          <cell r="F396" t="str">
            <v>13.03.1999 1 разряд</v>
          </cell>
          <cell r="G396" t="str">
            <v>ЧР</v>
          </cell>
          <cell r="H396" t="str">
            <v>Минспорт</v>
          </cell>
          <cell r="J396" t="str">
            <v>Кагерманов Р.</v>
          </cell>
        </row>
        <row r="398">
          <cell r="E398" t="str">
            <v>Рубаев Азамат Асланович</v>
          </cell>
          <cell r="F398" t="str">
            <v>22.11.1997 КМС</v>
          </cell>
          <cell r="G398" t="str">
            <v>РСО-А</v>
          </cell>
          <cell r="H398" t="str">
            <v>Динамо</v>
          </cell>
          <cell r="J398" t="str">
            <v>Хугаев Ю.</v>
          </cell>
        </row>
        <row r="400">
          <cell r="E400" t="str">
            <v>Шахтамиров Ахмад Асрудиевич</v>
          </cell>
          <cell r="F400" t="str">
            <v>30.09.1997 1 разряд</v>
          </cell>
          <cell r="G400" t="str">
            <v>ЧР</v>
          </cell>
          <cell r="H400" t="str">
            <v>Минспорт</v>
          </cell>
          <cell r="J400" t="str">
            <v>Мехтиев А.</v>
          </cell>
        </row>
        <row r="402">
          <cell r="E402" t="str">
            <v>Гасанилов Марат Шамсудинович</v>
          </cell>
          <cell r="F402">
            <v>35489</v>
          </cell>
          <cell r="G402" t="str">
            <v>РД</v>
          </cell>
          <cell r="H402" t="str">
            <v>ПР</v>
          </cell>
          <cell r="J402" t="str">
            <v>Омаров Г. А.</v>
          </cell>
        </row>
        <row r="404">
          <cell r="E404" t="str">
            <v>Клишев Мартин Асланович</v>
          </cell>
          <cell r="F404">
            <v>35864</v>
          </cell>
          <cell r="G404" t="str">
            <v>КБР</v>
          </cell>
          <cell r="H404" t="str">
            <v>Динамо</v>
          </cell>
          <cell r="J404" t="str">
            <v>Бичоев 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4">
      <selection activeCell="D40" sqref="D1:D1638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411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46" t="s">
        <v>23</v>
      </c>
      <c r="B1" s="146"/>
      <c r="C1" s="146"/>
      <c r="D1" s="146"/>
      <c r="E1" s="146"/>
      <c r="F1" s="146"/>
      <c r="G1" s="146"/>
      <c r="H1" s="146"/>
    </row>
    <row r="2" spans="1:8" ht="25.5" customHeight="1" thickBot="1">
      <c r="A2" s="147" t="s">
        <v>25</v>
      </c>
      <c r="B2" s="147"/>
      <c r="C2" s="147"/>
      <c r="D2" s="147"/>
      <c r="E2" s="147"/>
      <c r="F2" s="147"/>
      <c r="G2" s="147"/>
      <c r="H2" s="147"/>
    </row>
    <row r="3" spans="1:8" ht="32.25" customHeight="1" thickBot="1">
      <c r="A3" s="148" t="str">
        <f>HYPERLINK('[1]реквизиты'!$A$2)</f>
        <v>Первенство СКФО по  самбо среди юношей 1997-1998 г.р.</v>
      </c>
      <c r="B3" s="149"/>
      <c r="C3" s="149"/>
      <c r="D3" s="149"/>
      <c r="E3" s="149"/>
      <c r="F3" s="149"/>
      <c r="G3" s="149"/>
      <c r="H3" s="150"/>
    </row>
    <row r="4" spans="1:8" ht="15" customHeight="1">
      <c r="A4" s="151" t="str">
        <f>HYPERLINK('[1]реквизиты'!$A$3)</f>
        <v>20-25 декабря 2014г.                             г.Нальчик</v>
      </c>
      <c r="B4" s="151"/>
      <c r="C4" s="151"/>
      <c r="D4" s="151"/>
      <c r="E4" s="151"/>
      <c r="F4" s="151"/>
      <c r="G4" s="151"/>
      <c r="H4" s="151"/>
    </row>
    <row r="5" spans="4:6" ht="24" customHeight="1" thickBot="1">
      <c r="D5" s="152" t="str">
        <f>HYPERLINK('пр.взв.'!D4)</f>
        <v>в.к.свыше  87  кг.</v>
      </c>
      <c r="E5" s="152"/>
      <c r="F5" s="152"/>
    </row>
    <row r="6" spans="1:8" ht="12.75" customHeight="1">
      <c r="A6" s="184" t="s">
        <v>50</v>
      </c>
      <c r="B6" s="186" t="s">
        <v>4</v>
      </c>
      <c r="C6" s="188" t="s">
        <v>5</v>
      </c>
      <c r="D6" s="435" t="s">
        <v>6</v>
      </c>
      <c r="E6" s="171" t="s">
        <v>7</v>
      </c>
      <c r="F6" s="172"/>
      <c r="G6" s="164" t="s">
        <v>10</v>
      </c>
      <c r="H6" s="153" t="s">
        <v>8</v>
      </c>
    </row>
    <row r="7" spans="1:8" ht="13.5" thickBot="1">
      <c r="A7" s="185"/>
      <c r="B7" s="187"/>
      <c r="C7" s="189"/>
      <c r="D7" s="436"/>
      <c r="E7" s="173"/>
      <c r="F7" s="174"/>
      <c r="G7" s="165"/>
      <c r="H7" s="154"/>
    </row>
    <row r="8" spans="1:8" ht="12.75" customHeight="1">
      <c r="A8" s="190">
        <v>1</v>
      </c>
      <c r="B8" s="191">
        <f>'пр.хода'!H8</f>
        <v>2</v>
      </c>
      <c r="C8" s="179" t="str">
        <f>VLOOKUP(B8,'пр.взв.'!B7:H38,2,FALSE)</f>
        <v>Дудаев Эрик Васильевич</v>
      </c>
      <c r="D8" s="437" t="str">
        <f>VLOOKUP(B8,'пр.взв.'!B7:H131,3,FALSE)</f>
        <v>12.12.1998 КМС</v>
      </c>
      <c r="E8" s="167" t="str">
        <f>VLOOKUP(B8,'пр.взв.'!B7:H38,4,FALSE)</f>
        <v>РСО-А</v>
      </c>
      <c r="F8" s="169" t="str">
        <f>VLOOKUP(B8,'пр.взв.'!B7:H38,5,FALSE)</f>
        <v>Динамо</v>
      </c>
      <c r="G8" s="166">
        <f>VLOOKUP(B8,'пр.взв.'!B7:H38,6,FALSE)</f>
        <v>0</v>
      </c>
      <c r="H8" s="155" t="str">
        <f>VLOOKUP(B8,'пр.взв.'!B7:H133,7,FALSE)</f>
        <v>Черткоев Г. Хубаев У.</v>
      </c>
    </row>
    <row r="9" spans="1:8" ht="12.75">
      <c r="A9" s="182"/>
      <c r="B9" s="177"/>
      <c r="C9" s="181"/>
      <c r="D9" s="437"/>
      <c r="E9" s="168"/>
      <c r="F9" s="170"/>
      <c r="G9" s="166"/>
      <c r="H9" s="155"/>
    </row>
    <row r="10" spans="1:8" ht="12.75" customHeight="1">
      <c r="A10" s="182">
        <v>2</v>
      </c>
      <c r="B10" s="177">
        <f>'пр.хода'!H20</f>
        <v>1</v>
      </c>
      <c r="C10" s="179" t="str">
        <f>VLOOKUP(B10,'пр.взв.'!B1:H40,2,FALSE)</f>
        <v>Алборишвили Леван Михайлович</v>
      </c>
      <c r="D10" s="438" t="str">
        <f>VLOOKUP(B10,'пр.взв.'!B1:H133,3,FALSE)</f>
        <v>07.12.1997 КМС</v>
      </c>
      <c r="E10" s="159" t="str">
        <f>VLOOKUP(B10,'пр.взв.'!B1:H40,4,FALSE)</f>
        <v>РСО-А</v>
      </c>
      <c r="F10" s="161" t="str">
        <f>VLOOKUP(B10,'пр.взв.'!B1:H40,5,FALSE)</f>
        <v>Динамо</v>
      </c>
      <c r="G10" s="156">
        <f>VLOOKUP(B10,'пр.взв.'!B1:H40,6,FALSE)</f>
        <v>0</v>
      </c>
      <c r="H10" s="143" t="str">
        <f>VLOOKUP(B10,'пр.взв.'!B1:H135,7,FALSE)</f>
        <v>Циклаури И</v>
      </c>
    </row>
    <row r="11" spans="1:8" ht="12.75">
      <c r="A11" s="182"/>
      <c r="B11" s="177"/>
      <c r="C11" s="181"/>
      <c r="D11" s="439"/>
      <c r="E11" s="163"/>
      <c r="F11" s="161"/>
      <c r="G11" s="157"/>
      <c r="H11" s="144"/>
    </row>
    <row r="12" spans="1:8" ht="12.75" customHeight="1">
      <c r="A12" s="182">
        <v>3</v>
      </c>
      <c r="B12" s="177">
        <f>'пр.хода'!E32</f>
        <v>8</v>
      </c>
      <c r="C12" s="183" t="str">
        <f>VLOOKUP(B12,'пр.взв.'!B1:H42,2,FALSE)</f>
        <v>Шахтамиров Ахмад Асрудиевич</v>
      </c>
      <c r="D12" s="438" t="str">
        <f>VLOOKUP(B12,'пр.взв.'!B1:H135,3,FALSE)</f>
        <v>30.09.1997 1 разряд</v>
      </c>
      <c r="E12" s="159" t="str">
        <f>VLOOKUP(B12,'пр.взв.'!B1:H42,4,FALSE)</f>
        <v>ЧР</v>
      </c>
      <c r="F12" s="161" t="str">
        <f>VLOOKUP(B12,'пр.взв.'!B1:H42,5,FALSE)</f>
        <v>Минспорт</v>
      </c>
      <c r="G12" s="156">
        <f>VLOOKUP(B12,'пр.взв.'!B1:H42,6,FALSE)</f>
        <v>0</v>
      </c>
      <c r="H12" s="143" t="str">
        <f>VLOOKUP(B12,'пр.взв.'!B1:H137,7,FALSE)</f>
        <v>Мехтиев А.</v>
      </c>
    </row>
    <row r="13" spans="1:8" ht="12.75">
      <c r="A13" s="182"/>
      <c r="B13" s="177"/>
      <c r="C13" s="181"/>
      <c r="D13" s="439"/>
      <c r="E13" s="163"/>
      <c r="F13" s="161"/>
      <c r="G13" s="157"/>
      <c r="H13" s="144"/>
    </row>
    <row r="14" spans="1:8" ht="12.75" customHeight="1">
      <c r="A14" s="182">
        <v>3</v>
      </c>
      <c r="B14" s="177">
        <f>'пр.хода'!Q32</f>
        <v>4</v>
      </c>
      <c r="C14" s="179" t="str">
        <f>VLOOKUP(B14,'пр.взв.'!B1:H44,2,FALSE)</f>
        <v>Рубаев Азамат Асланович</v>
      </c>
      <c r="D14" s="438" t="str">
        <f>VLOOKUP(B14,'пр.взв.'!B1:H137,3,FALSE)</f>
        <v>22.11.1997 КМС</v>
      </c>
      <c r="E14" s="159" t="str">
        <f>VLOOKUP(B14,'пр.взв.'!B1:H44,4,FALSE)</f>
        <v>РСО-А</v>
      </c>
      <c r="F14" s="161" t="str">
        <f>VLOOKUP(B14,'пр.взв.'!B1:H44,5,FALSE)</f>
        <v>Динамо</v>
      </c>
      <c r="G14" s="156">
        <f>VLOOKUP(B14,'пр.взв.'!B1:H44,6,FALSE)</f>
        <v>0</v>
      </c>
      <c r="H14" s="143" t="str">
        <f>VLOOKUP(B14,'пр.взв.'!B1:H139,7,FALSE)</f>
        <v>Хугаев Ю.</v>
      </c>
    </row>
    <row r="15" spans="1:8" ht="12.75">
      <c r="A15" s="182"/>
      <c r="B15" s="177"/>
      <c r="C15" s="181"/>
      <c r="D15" s="439"/>
      <c r="E15" s="163"/>
      <c r="F15" s="161"/>
      <c r="G15" s="157"/>
      <c r="H15" s="144"/>
    </row>
    <row r="16" spans="1:8" ht="12.75" customHeight="1">
      <c r="A16" s="182">
        <v>5</v>
      </c>
      <c r="B16" s="177">
        <v>7</v>
      </c>
      <c r="C16" s="179" t="str">
        <f>VLOOKUP(B16,'пр.взв.'!B1:H46,2,FALSE)</f>
        <v>Юсупов Адам</v>
      </c>
      <c r="D16" s="438" t="str">
        <f>VLOOKUP(B16,'пр.взв.'!B1:H139,3,FALSE)</f>
        <v>13.03.1999 1 разряд</v>
      </c>
      <c r="E16" s="159" t="str">
        <f>VLOOKUP(B16,'пр.взв.'!B1:H46,4,FALSE)</f>
        <v>ЧР</v>
      </c>
      <c r="F16" s="161" t="str">
        <f>VLOOKUP(B16,'пр.взв.'!B1:H46,5,FALSE)</f>
        <v>Минспорт</v>
      </c>
      <c r="G16" s="156">
        <f>VLOOKUP(B16,'пр.взв.'!B1:H46,6,FALSE)</f>
        <v>0</v>
      </c>
      <c r="H16" s="143" t="str">
        <f>VLOOKUP(B16,'пр.взв.'!B1:H141,7,FALSE)</f>
        <v>Кагерманов Р.</v>
      </c>
    </row>
    <row r="17" spans="1:8" ht="12.75">
      <c r="A17" s="182"/>
      <c r="B17" s="177"/>
      <c r="C17" s="181"/>
      <c r="D17" s="439"/>
      <c r="E17" s="163"/>
      <c r="F17" s="161"/>
      <c r="G17" s="157"/>
      <c r="H17" s="144"/>
    </row>
    <row r="18" spans="1:8" ht="12.75" customHeight="1">
      <c r="A18" s="182">
        <v>5</v>
      </c>
      <c r="B18" s="177">
        <v>3</v>
      </c>
      <c r="C18" s="179" t="str">
        <f>VLOOKUP(B18,'пр.взв.'!B1:H48,2,FALSE)</f>
        <v>Чшиев Алан Георгиевич</v>
      </c>
      <c r="D18" s="438" t="str">
        <f>VLOOKUP(B18,'пр.взв.'!B1:H141,3,FALSE)</f>
        <v>26.09.1997 КМС</v>
      </c>
      <c r="E18" s="159" t="str">
        <f>VLOOKUP(B18,'пр.взв.'!B1:H48,4,FALSE)</f>
        <v>РСО-А</v>
      </c>
      <c r="F18" s="161" t="str">
        <f>VLOOKUP(B18,'пр.взв.'!B1:H48,5,FALSE)</f>
        <v>Динамо</v>
      </c>
      <c r="G18" s="156">
        <f>VLOOKUP(B18,'пр.взв.'!B1:H48,6,FALSE)</f>
        <v>0</v>
      </c>
      <c r="H18" s="143" t="str">
        <f>VLOOKUP(B18,'пр.взв.'!B1:H143,7,FALSE)</f>
        <v>Рахмонов Р</v>
      </c>
    </row>
    <row r="19" spans="1:8" ht="12.75">
      <c r="A19" s="182"/>
      <c r="B19" s="177"/>
      <c r="C19" s="181"/>
      <c r="D19" s="439"/>
      <c r="E19" s="163"/>
      <c r="F19" s="161"/>
      <c r="G19" s="157"/>
      <c r="H19" s="144"/>
    </row>
    <row r="20" spans="1:8" ht="12.75" customHeight="1">
      <c r="A20" s="175" t="s">
        <v>49</v>
      </c>
      <c r="B20" s="177">
        <v>5</v>
      </c>
      <c r="C20" s="179" t="str">
        <f>VLOOKUP(B20,'пр.взв.'!B1:H50,2,FALSE)</f>
        <v>Ильченко владислав Витальевич</v>
      </c>
      <c r="D20" s="438" t="str">
        <f>VLOOKUP(B20,'пр.взв.'!B1:H143,3,FALSE)</f>
        <v>30.06.1997 1 разряд</v>
      </c>
      <c r="E20" s="159" t="str">
        <f>VLOOKUP(B20,'пр.взв.'!B1:H50,4,FALSE)</f>
        <v>СК</v>
      </c>
      <c r="F20" s="161" t="str">
        <f>VLOOKUP(B20,'пр.взв.'!B1:H50,5,FALSE)</f>
        <v>Невынномысск МО</v>
      </c>
      <c r="G20" s="156">
        <f>VLOOKUP(B20,'пр.взв.'!B1:H50,6,FALSE)</f>
        <v>0</v>
      </c>
      <c r="H20" s="143" t="str">
        <f>VLOOKUP(B20,'пр.взв.'!B1:H145,7,FALSE)</f>
        <v>Понамарева А. С., Степанюк О. И.</v>
      </c>
    </row>
    <row r="21" spans="1:8" ht="12.75">
      <c r="A21" s="175"/>
      <c r="B21" s="177"/>
      <c r="C21" s="181"/>
      <c r="D21" s="439"/>
      <c r="E21" s="163"/>
      <c r="F21" s="161"/>
      <c r="G21" s="157"/>
      <c r="H21" s="144"/>
    </row>
    <row r="22" spans="1:8" ht="12.75" customHeight="1">
      <c r="A22" s="175" t="s">
        <v>49</v>
      </c>
      <c r="B22" s="177">
        <v>6</v>
      </c>
      <c r="C22" s="179" t="str">
        <f>VLOOKUP(B22,'пр.взв.'!B2:H52,2,FALSE)</f>
        <v>Эдилсултанов Исхак исаевич</v>
      </c>
      <c r="D22" s="438" t="str">
        <f>VLOOKUP(B22,'пр.взв.'!B2:H145,3,FALSE)</f>
        <v>23.09.1998 1 разряд</v>
      </c>
      <c r="E22" s="159" t="str">
        <f>VLOOKUP(B22,'пр.взв.'!B2:H52,4,FALSE)</f>
        <v>СК</v>
      </c>
      <c r="F22" s="161" t="str">
        <f>VLOOKUP(B22,'пр.взв.'!B2:H52,5,FALSE)</f>
        <v>Ставрополь Д</v>
      </c>
      <c r="G22" s="156">
        <f>VLOOKUP(B22,'пр.взв.'!B2:H52,6,FALSE)</f>
        <v>0</v>
      </c>
      <c r="H22" s="143" t="str">
        <f>VLOOKUP(B22,'пр.взв.'!B2:H147,7,FALSE)</f>
        <v>Григорян К. М.</v>
      </c>
    </row>
    <row r="23" spans="1:8" ht="12.75">
      <c r="A23" s="175"/>
      <c r="B23" s="177"/>
      <c r="C23" s="181"/>
      <c r="D23" s="439"/>
      <c r="E23" s="163"/>
      <c r="F23" s="161"/>
      <c r="G23" s="157"/>
      <c r="H23" s="144"/>
    </row>
    <row r="24" spans="1:8" ht="12.75" customHeight="1">
      <c r="A24" s="175" t="s">
        <v>57</v>
      </c>
      <c r="B24" s="177">
        <v>9</v>
      </c>
      <c r="C24" s="179" t="str">
        <f>VLOOKUP(B24,'пр.взв.'!B2:H54,2,FALSE)</f>
        <v>Клишев Мартин Асланович</v>
      </c>
      <c r="D24" s="438">
        <f>VLOOKUP(B24,'пр.взв.'!B2:H147,3,FALSE)</f>
        <v>35864</v>
      </c>
      <c r="E24" s="159" t="str">
        <f>VLOOKUP(B24,'пр.взв.'!B2:H54,4,FALSE)</f>
        <v>КБР</v>
      </c>
      <c r="F24" s="161" t="str">
        <f>VLOOKUP(B24,'пр.взв.'!B2:H54,5,FALSE)</f>
        <v>Динамо</v>
      </c>
      <c r="G24" s="156">
        <f>VLOOKUP(B24,'пр.взв.'!B2:H54,6,FALSE)</f>
        <v>0</v>
      </c>
      <c r="H24" s="143" t="str">
        <f>VLOOKUP(B24,'пр.взв.'!B2:H149,7,FALSE)</f>
        <v>Бичоев М.</v>
      </c>
    </row>
    <row r="25" spans="1:8" ht="12.75">
      <c r="A25" s="175"/>
      <c r="B25" s="177"/>
      <c r="C25" s="181"/>
      <c r="D25" s="439"/>
      <c r="E25" s="163"/>
      <c r="F25" s="161"/>
      <c r="G25" s="157"/>
      <c r="H25" s="144"/>
    </row>
    <row r="26" spans="1:8" ht="12.75" customHeight="1">
      <c r="A26" s="175" t="s">
        <v>57</v>
      </c>
      <c r="B26" s="177">
        <v>10</v>
      </c>
      <c r="C26" s="179" t="str">
        <f>VLOOKUP(B26,'пр.взв.'!B2:H56,2,FALSE)</f>
        <v>Гасанилов Марат Шамсудинович</v>
      </c>
      <c r="D26" s="438">
        <f>VLOOKUP(B26,'пр.взв.'!B2:H149,3,FALSE)</f>
        <v>35489</v>
      </c>
      <c r="E26" s="159" t="str">
        <f>VLOOKUP(B26,'пр.взв.'!B2:H56,4,FALSE)</f>
        <v>РД</v>
      </c>
      <c r="F26" s="161" t="str">
        <f>VLOOKUP(B26,'пр.взв.'!B2:H56,5,FALSE)</f>
        <v>ПР</v>
      </c>
      <c r="G26" s="156">
        <f>VLOOKUP(B26,'пр.взв.'!B2:H56,6,FALSE)</f>
        <v>0</v>
      </c>
      <c r="H26" s="143" t="str">
        <f>VLOOKUP(B26,'пр.взв.'!B2:H151,7,FALSE)</f>
        <v>Омаров Г. А.</v>
      </c>
    </row>
    <row r="27" spans="1:8" ht="12.75">
      <c r="A27" s="175"/>
      <c r="B27" s="177"/>
      <c r="C27" s="181"/>
      <c r="D27" s="439"/>
      <c r="E27" s="163"/>
      <c r="F27" s="161"/>
      <c r="G27" s="157"/>
      <c r="H27" s="144"/>
    </row>
    <row r="28" spans="1:8" ht="12.75" customHeight="1" hidden="1">
      <c r="A28" s="175">
        <v>11</v>
      </c>
      <c r="B28" s="177"/>
      <c r="C28" s="179" t="e">
        <f>VLOOKUP(B28,'пр.взв.'!B2:H58,2,FALSE)</f>
        <v>#N/A</v>
      </c>
      <c r="D28" s="438" t="e">
        <f>VLOOKUP(B28,'пр.взв.'!B2:H151,3,FALSE)</f>
        <v>#N/A</v>
      </c>
      <c r="E28" s="159" t="e">
        <f>VLOOKUP(B28,'пр.взв.'!B2:H58,4,FALSE)</f>
        <v>#N/A</v>
      </c>
      <c r="F28" s="161" t="e">
        <f>VLOOKUP(B28,'пр.взв.'!B2:H58,5,FALSE)</f>
        <v>#N/A</v>
      </c>
      <c r="G28" s="156" t="e">
        <f>VLOOKUP(B28,'пр.взв.'!B2:H58,6,FALSE)</f>
        <v>#N/A</v>
      </c>
      <c r="H28" s="143" t="e">
        <f>VLOOKUP(B28,'пр.взв.'!B2:H153,7,FALSE)</f>
        <v>#N/A</v>
      </c>
    </row>
    <row r="29" spans="1:8" ht="12.75" hidden="1">
      <c r="A29" s="175"/>
      <c r="B29" s="177"/>
      <c r="C29" s="181"/>
      <c r="D29" s="439"/>
      <c r="E29" s="163"/>
      <c r="F29" s="161"/>
      <c r="G29" s="157"/>
      <c r="H29" s="144"/>
    </row>
    <row r="30" spans="1:8" ht="12.75" hidden="1">
      <c r="A30" s="175">
        <v>12</v>
      </c>
      <c r="B30" s="177"/>
      <c r="C30" s="179" t="e">
        <f>VLOOKUP(B30,'пр.взв.'!B2:H60,2,FALSE)</f>
        <v>#N/A</v>
      </c>
      <c r="D30" s="438" t="e">
        <f>VLOOKUP(B30,'пр.взв.'!B2:H153,3,FALSE)</f>
        <v>#N/A</v>
      </c>
      <c r="E30" s="159" t="e">
        <f>VLOOKUP(B30,'пр.взв.'!B2:H60,4,FALSE)</f>
        <v>#N/A</v>
      </c>
      <c r="F30" s="161" t="e">
        <f>VLOOKUP(B30,'пр.взв.'!B2:H60,5,FALSE)</f>
        <v>#N/A</v>
      </c>
      <c r="G30" s="156" t="e">
        <f>VLOOKUP(B30,'пр.взв.'!B2:H60,6,FALSE)</f>
        <v>#N/A</v>
      </c>
      <c r="H30" s="143" t="e">
        <f>VLOOKUP(B30,'пр.взв.'!B2:H155,7,FALSE)</f>
        <v>#N/A</v>
      </c>
    </row>
    <row r="31" spans="1:8" ht="12.75" hidden="1">
      <c r="A31" s="175"/>
      <c r="B31" s="177"/>
      <c r="C31" s="181"/>
      <c r="D31" s="439"/>
      <c r="E31" s="163"/>
      <c r="F31" s="161"/>
      <c r="G31" s="157"/>
      <c r="H31" s="144"/>
    </row>
    <row r="32" spans="1:8" ht="12.75" hidden="1">
      <c r="A32" s="175">
        <v>13</v>
      </c>
      <c r="B32" s="177"/>
      <c r="C32" s="179" t="e">
        <f>VLOOKUP(B32,'пр.взв.'!B3:H62,2,FALSE)</f>
        <v>#N/A</v>
      </c>
      <c r="D32" s="438" t="e">
        <f>VLOOKUP(B32,'пр.взв.'!B3:H155,3,FALSE)</f>
        <v>#N/A</v>
      </c>
      <c r="E32" s="159" t="e">
        <f>VLOOKUP(B32,'пр.взв.'!B3:H62,4,FALSE)</f>
        <v>#N/A</v>
      </c>
      <c r="F32" s="161" t="e">
        <f>VLOOKUP(B32,'пр.взв.'!B3:H62,5,FALSE)</f>
        <v>#N/A</v>
      </c>
      <c r="G32" s="156" t="e">
        <f>VLOOKUP(B32,'пр.взв.'!B3:H62,6,FALSE)</f>
        <v>#N/A</v>
      </c>
      <c r="H32" s="143" t="e">
        <f>VLOOKUP(B32,'пр.взв.'!B3:H157,7,FALSE)</f>
        <v>#N/A</v>
      </c>
    </row>
    <row r="33" spans="1:8" ht="12.75" hidden="1">
      <c r="A33" s="175"/>
      <c r="B33" s="177"/>
      <c r="C33" s="181"/>
      <c r="D33" s="439"/>
      <c r="E33" s="163"/>
      <c r="F33" s="161"/>
      <c r="G33" s="157"/>
      <c r="H33" s="144"/>
    </row>
    <row r="34" spans="1:8" ht="12.75" hidden="1">
      <c r="A34" s="175">
        <v>14</v>
      </c>
      <c r="B34" s="177"/>
      <c r="C34" s="179" t="e">
        <f>VLOOKUP(B34,'пр.взв.'!B3:H64,2,FALSE)</f>
        <v>#N/A</v>
      </c>
      <c r="D34" s="438" t="e">
        <f>VLOOKUP(B34,'пр.взв.'!B3:H157,3,FALSE)</f>
        <v>#N/A</v>
      </c>
      <c r="E34" s="159" t="e">
        <f>VLOOKUP(B34,'пр.взв.'!B3:H64,4,FALSE)</f>
        <v>#N/A</v>
      </c>
      <c r="F34" s="161" t="e">
        <f>VLOOKUP(B34,'пр.взв.'!B3:H64,5,FALSE)</f>
        <v>#N/A</v>
      </c>
      <c r="G34" s="156" t="e">
        <f>VLOOKUP(B34,'пр.взв.'!B3:H64,6,FALSE)</f>
        <v>#N/A</v>
      </c>
      <c r="H34" s="143" t="e">
        <f>VLOOKUP(B34,'пр.взв.'!B3:H159,7,FALSE)</f>
        <v>#N/A</v>
      </c>
    </row>
    <row r="35" spans="1:8" ht="12.75" hidden="1">
      <c r="A35" s="175"/>
      <c r="B35" s="177"/>
      <c r="C35" s="181"/>
      <c r="D35" s="439"/>
      <c r="E35" s="163"/>
      <c r="F35" s="161"/>
      <c r="G35" s="157"/>
      <c r="H35" s="144"/>
    </row>
    <row r="36" spans="1:8" ht="12.75" hidden="1">
      <c r="A36" s="175">
        <v>15</v>
      </c>
      <c r="B36" s="177"/>
      <c r="C36" s="179" t="e">
        <f>VLOOKUP(B36,'пр.взв.'!B3:H66,2,FALSE)</f>
        <v>#N/A</v>
      </c>
      <c r="D36" s="438" t="e">
        <f>VLOOKUP(B36,'пр.взв.'!B3:H159,3,FALSE)</f>
        <v>#N/A</v>
      </c>
      <c r="E36" s="159" t="e">
        <f>VLOOKUP(B36,'пр.взв.'!B3:H66,4,FALSE)</f>
        <v>#N/A</v>
      </c>
      <c r="F36" s="161" t="e">
        <f>VLOOKUP(B36,'пр.взв.'!B3:H66,5,FALSE)</f>
        <v>#N/A</v>
      </c>
      <c r="G36" s="156" t="e">
        <f>VLOOKUP(B36,'пр.взв.'!B3:H66,6,FALSE)</f>
        <v>#N/A</v>
      </c>
      <c r="H36" s="143" t="e">
        <f>VLOOKUP(B36,'пр.взв.'!B3:H161,7,FALSE)</f>
        <v>#N/A</v>
      </c>
    </row>
    <row r="37" spans="1:8" ht="12.75" hidden="1">
      <c r="A37" s="175"/>
      <c r="B37" s="177"/>
      <c r="C37" s="181"/>
      <c r="D37" s="439"/>
      <c r="E37" s="163"/>
      <c r="F37" s="161"/>
      <c r="G37" s="157"/>
      <c r="H37" s="144"/>
    </row>
    <row r="38" spans="1:8" ht="12.75" hidden="1">
      <c r="A38" s="175">
        <v>16</v>
      </c>
      <c r="B38" s="177"/>
      <c r="C38" s="179" t="e">
        <f>VLOOKUP(B38,'пр.взв.'!B3:H68,2,FALSE)</f>
        <v>#N/A</v>
      </c>
      <c r="D38" s="438" t="e">
        <f>VLOOKUP(B38,'пр.взв.'!B3:H161,3,FALSE)</f>
        <v>#N/A</v>
      </c>
      <c r="E38" s="159" t="e">
        <f>VLOOKUP(B38,'пр.взв.'!B3:H68,4,FALSE)</f>
        <v>#N/A</v>
      </c>
      <c r="F38" s="161" t="e">
        <f>VLOOKUP(B38,'пр.взв.'!B3:H68,5,FALSE)</f>
        <v>#N/A</v>
      </c>
      <c r="G38" s="156" t="e">
        <f>VLOOKUP(B38,'пр.взв.'!B3:H68,6,FALSE)</f>
        <v>#N/A</v>
      </c>
      <c r="H38" s="143" t="e">
        <f>VLOOKUP(B38,'пр.взв.'!B3:H163,7,FALSE)</f>
        <v>#N/A</v>
      </c>
    </row>
    <row r="39" spans="1:8" ht="13.5" hidden="1" thickBot="1">
      <c r="A39" s="176"/>
      <c r="B39" s="178"/>
      <c r="C39" s="180"/>
      <c r="D39" s="440"/>
      <c r="E39" s="160"/>
      <c r="F39" s="162"/>
      <c r="G39" s="158"/>
      <c r="H39" s="145"/>
    </row>
    <row r="42" spans="1:7" ht="15">
      <c r="A42" s="73" t="s">
        <v>58</v>
      </c>
      <c r="B42" s="74"/>
      <c r="C42" s="75"/>
      <c r="D42" s="441"/>
      <c r="E42" s="78"/>
      <c r="F42" s="78"/>
      <c r="G42" s="76" t="str">
        <f>'[1]реквизиты'!$G$7</f>
        <v>И.Г. Циклаури</v>
      </c>
    </row>
    <row r="43" spans="1:7" ht="15">
      <c r="A43" s="74"/>
      <c r="B43" s="74"/>
      <c r="C43" s="75"/>
      <c r="D43" s="441"/>
      <c r="E43" s="78"/>
      <c r="F43" s="78"/>
      <c r="G43" s="127" t="str">
        <f>'[1]реквизиты'!$G$8</f>
        <v>/г.Владикавказ/</v>
      </c>
    </row>
    <row r="44" spans="1:7" ht="15">
      <c r="A44" s="74"/>
      <c r="B44" s="74"/>
      <c r="C44" s="75"/>
      <c r="D44" s="441"/>
      <c r="E44" s="78"/>
      <c r="F44" s="78"/>
      <c r="G44" s="78"/>
    </row>
    <row r="45" spans="1:7" ht="15">
      <c r="A45" s="73" t="s">
        <v>59</v>
      </c>
      <c r="B45" s="74"/>
      <c r="C45" s="75"/>
      <c r="D45" s="441"/>
      <c r="E45" s="78"/>
      <c r="F45" s="78"/>
      <c r="G45" s="128" t="str">
        <f>'[1]реквизиты'!$G$9</f>
        <v>С.Я. Ляликова</v>
      </c>
    </row>
    <row r="46" spans="1:8" ht="15">
      <c r="A46" s="74"/>
      <c r="B46" s="74"/>
      <c r="C46" s="74"/>
      <c r="D46" s="441"/>
      <c r="E46" s="78"/>
      <c r="F46" s="78"/>
      <c r="G46" s="127" t="str">
        <f>'[1]реквизиты'!$G$10</f>
        <v>/г.Владикавказ/</v>
      </c>
      <c r="H46" s="5"/>
    </row>
    <row r="47" spans="4:7" ht="12.75">
      <c r="D47" s="433"/>
      <c r="E47" s="4"/>
      <c r="F47" s="4"/>
      <c r="G47" s="4"/>
    </row>
    <row r="48" spans="4:7" ht="12.75">
      <c r="D48" s="433"/>
      <c r="E48" s="4"/>
      <c r="F48" s="4"/>
      <c r="G48" s="4"/>
    </row>
    <row r="49" spans="4:7" ht="12.75">
      <c r="D49" s="433"/>
      <c r="E49" s="4"/>
      <c r="F49" s="4"/>
      <c r="G49" s="4"/>
    </row>
    <row r="50" spans="4:7" ht="12.75">
      <c r="D50" s="433"/>
      <c r="E50" s="4"/>
      <c r="F50" s="4"/>
      <c r="G50" s="4"/>
    </row>
    <row r="51" spans="4:7" ht="12.75">
      <c r="D51" s="433"/>
      <c r="E51" s="4"/>
      <c r="F51" s="4"/>
      <c r="G51" s="4"/>
    </row>
    <row r="52" spans="4:7" ht="12.75">
      <c r="D52" s="433"/>
      <c r="E52" s="4"/>
      <c r="F52" s="4"/>
      <c r="G52" s="4"/>
    </row>
    <row r="53" spans="4:7" ht="12.75">
      <c r="D53" s="433"/>
      <c r="E53" s="4"/>
      <c r="F53" s="4"/>
      <c r="G53" s="4"/>
    </row>
    <row r="54" spans="4:7" ht="12.75">
      <c r="D54" s="433"/>
      <c r="E54" s="4"/>
      <c r="F54" s="4"/>
      <c r="G54" s="4"/>
    </row>
    <row r="55" spans="4:7" ht="12.75">
      <c r="D55" s="433"/>
      <c r="E55" s="4"/>
      <c r="F55" s="4"/>
      <c r="G55" s="4"/>
    </row>
    <row r="56" spans="4:7" ht="12.75">
      <c r="D56" s="433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02" t="str">
        <f>HYPERLINK('[1]реквизиты'!$A$2)</f>
        <v>Первенство СКФО по  самбо среди юношей 1997-1998 г.р.</v>
      </c>
      <c r="B1" s="203"/>
      <c r="C1" s="203"/>
      <c r="D1" s="203"/>
      <c r="E1" s="203"/>
      <c r="F1" s="203"/>
      <c r="G1" s="203"/>
      <c r="H1" s="203"/>
      <c r="I1" s="203"/>
    </row>
    <row r="2" spans="4:5" ht="27" customHeight="1">
      <c r="D2" s="55"/>
      <c r="E2" s="80" t="str">
        <f>HYPERLINK('пр.взв.'!D4)</f>
        <v>в.к.свыше  87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192" t="s">
        <v>12</v>
      </c>
      <c r="B5" s="192" t="s">
        <v>4</v>
      </c>
      <c r="C5" s="208" t="s">
        <v>5</v>
      </c>
      <c r="D5" s="192" t="s">
        <v>13</v>
      </c>
      <c r="E5" s="194" t="s">
        <v>14</v>
      </c>
      <c r="F5" s="195"/>
      <c r="G5" s="192" t="s">
        <v>15</v>
      </c>
      <c r="H5" s="192" t="s">
        <v>16</v>
      </c>
      <c r="I5" s="192" t="s">
        <v>17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207"/>
      <c r="B7" s="206">
        <f>'пр.хода'!D29</f>
        <v>7</v>
      </c>
      <c r="C7" s="198" t="str">
        <f>VLOOKUP(B7,'пр.взв.'!B7:D62,2,FALSE)</f>
        <v>Юсупов Адам</v>
      </c>
      <c r="D7" s="198" t="str">
        <f>VLOOKUP(B7,'пр.взв.'!B7:F92,3,FALSE)</f>
        <v>13.03.1999 1 разряд</v>
      </c>
      <c r="E7" s="204" t="str">
        <f>VLOOKUP(B7,'пр.взв.'!B7:F92,4,FALSE)</f>
        <v>ЧР</v>
      </c>
      <c r="F7" s="198" t="str">
        <f>VLOOKUP(B7,'пр.взв.'!B7:G82,5,FALSE)</f>
        <v>Минспорт</v>
      </c>
      <c r="G7" s="199"/>
      <c r="H7" s="200"/>
      <c r="I7" s="192"/>
    </row>
    <row r="8" spans="1:9" ht="12.75">
      <c r="A8" s="207"/>
      <c r="B8" s="192"/>
      <c r="C8" s="198"/>
      <c r="D8" s="198"/>
      <c r="E8" s="204"/>
      <c r="F8" s="198"/>
      <c r="G8" s="199"/>
      <c r="H8" s="200"/>
      <c r="I8" s="192"/>
    </row>
    <row r="9" spans="1:9" ht="12.75">
      <c r="A9" s="205"/>
      <c r="B9" s="206">
        <f>'пр.хода'!C35</f>
        <v>8</v>
      </c>
      <c r="C9" s="198" t="str">
        <f>VLOOKUP(B9,'пр.взв.'!B9:D64,2,FALSE)</f>
        <v>Шахтамиров Ахмад Асрудиевич</v>
      </c>
      <c r="D9" s="198" t="str">
        <f>VLOOKUP(B9,'пр.взв.'!B9:F94,3,FALSE)</f>
        <v>30.09.1997 1 разряд</v>
      </c>
      <c r="E9" s="204" t="str">
        <f>VLOOKUP(B9,'пр.взв.'!B9:F94,4,FALSE)</f>
        <v>ЧР</v>
      </c>
      <c r="F9" s="198" t="str">
        <f>VLOOKUP(B9,'пр.взв.'!B9:G84,5,FALSE)</f>
        <v>Минспорт</v>
      </c>
      <c r="G9" s="199"/>
      <c r="H9" s="192"/>
      <c r="I9" s="192"/>
    </row>
    <row r="10" spans="1:9" ht="12.75">
      <c r="A10" s="205"/>
      <c r="B10" s="192"/>
      <c r="C10" s="198"/>
      <c r="D10" s="198"/>
      <c r="E10" s="204"/>
      <c r="F10" s="198"/>
      <c r="G10" s="199"/>
      <c r="H10" s="192"/>
      <c r="I10" s="19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80" t="str">
        <f>HYPERLINK('пр.взв.'!D4)</f>
        <v>в.к.свыше  87  кг.</v>
      </c>
    </row>
    <row r="17" spans="1:9" ht="12.75" customHeight="1">
      <c r="A17" s="192" t="s">
        <v>12</v>
      </c>
      <c r="B17" s="192" t="s">
        <v>4</v>
      </c>
      <c r="C17" s="208" t="s">
        <v>5</v>
      </c>
      <c r="D17" s="192" t="s">
        <v>13</v>
      </c>
      <c r="E17" s="194" t="s">
        <v>14</v>
      </c>
      <c r="F17" s="195"/>
      <c r="G17" s="192" t="s">
        <v>15</v>
      </c>
      <c r="H17" s="192" t="s">
        <v>16</v>
      </c>
      <c r="I17" s="192" t="s">
        <v>17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>
      <c r="A19" s="207"/>
      <c r="B19" s="206">
        <f>'пр.хода'!O29</f>
        <v>4</v>
      </c>
      <c r="C19" s="209" t="str">
        <f>VLOOKUP(B19,'пр.взв.'!B1:D34,2,FALSE)</f>
        <v>Рубаев Азамат Асланович</v>
      </c>
      <c r="D19" s="209" t="str">
        <f>VLOOKUP(B19,'пр.взв.'!B1:F34,3,FALSE)</f>
        <v>22.11.1997 КМС</v>
      </c>
      <c r="E19" s="159" t="str">
        <f>VLOOKUP(B19,'пр.взв.'!B1:F34,4,FALSE)</f>
        <v>РСО-А</v>
      </c>
      <c r="F19" s="198" t="str">
        <f>VLOOKUP(B19,'пр.взв.'!B1:G34,5,FALSE)</f>
        <v>Динамо</v>
      </c>
      <c r="G19" s="201"/>
      <c r="H19" s="200"/>
      <c r="I19" s="192"/>
    </row>
    <row r="20" spans="1:9" ht="12.75">
      <c r="A20" s="207"/>
      <c r="B20" s="192"/>
      <c r="C20" s="210"/>
      <c r="D20" s="210"/>
      <c r="E20" s="168"/>
      <c r="F20" s="198"/>
      <c r="G20" s="201"/>
      <c r="H20" s="200"/>
      <c r="I20" s="192"/>
    </row>
    <row r="21" spans="1:9" ht="12.75">
      <c r="A21" s="205"/>
      <c r="B21" s="206">
        <f>'пр.хода'!M35</f>
        <v>3</v>
      </c>
      <c r="C21" s="209" t="str">
        <f>VLOOKUP(B21,'пр.взв.'!B1:D36,2,FALSE)</f>
        <v>Чшиев Алан Георгиевич</v>
      </c>
      <c r="D21" s="209" t="str">
        <f>VLOOKUP(B21,'пр.взв.'!B1:F36,3,FALSE)</f>
        <v>26.09.1997 КМС</v>
      </c>
      <c r="E21" s="159" t="str">
        <f>VLOOKUP(B21,'пр.взв.'!B2:F36,4,FALSE)</f>
        <v>РСО-А</v>
      </c>
      <c r="F21" s="198" t="str">
        <f>VLOOKUP(B21,'пр.взв.'!B1:G36,5,FALSE)</f>
        <v>Динамо</v>
      </c>
      <c r="G21" s="201"/>
      <c r="H21" s="192"/>
      <c r="I21" s="192"/>
    </row>
    <row r="22" spans="1:9" ht="12.75">
      <c r="A22" s="205"/>
      <c r="B22" s="192"/>
      <c r="C22" s="210"/>
      <c r="D22" s="210"/>
      <c r="E22" s="163"/>
      <c r="F22" s="198"/>
      <c r="G22" s="201"/>
      <c r="H22" s="192"/>
      <c r="I22" s="19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80" t="str">
        <f>HYPERLINK('пр.взв.'!D4)</f>
        <v>в.к.свыше  87  кг.</v>
      </c>
    </row>
    <row r="30" spans="1:9" ht="12.75" customHeight="1">
      <c r="A30" s="192" t="s">
        <v>12</v>
      </c>
      <c r="B30" s="192" t="s">
        <v>4</v>
      </c>
      <c r="C30" s="208" t="s">
        <v>5</v>
      </c>
      <c r="D30" s="192" t="s">
        <v>13</v>
      </c>
      <c r="E30" s="194" t="s">
        <v>14</v>
      </c>
      <c r="F30" s="195"/>
      <c r="G30" s="192" t="s">
        <v>15</v>
      </c>
      <c r="H30" s="192" t="s">
        <v>16</v>
      </c>
      <c r="I30" s="192" t="s">
        <v>17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207"/>
      <c r="B32" s="206">
        <f>'пр.хода'!I14</f>
        <v>1</v>
      </c>
      <c r="C32" s="198" t="str">
        <f>VLOOKUP(B32,'пр.взв.'!B3:D47,2,FALSE)</f>
        <v>Алборишвили Леван Михайлович</v>
      </c>
      <c r="D32" s="198" t="str">
        <f>VLOOKUP(B32,'пр.взв.'!B3:F47,3,FALSE)</f>
        <v>07.12.1997 КМС</v>
      </c>
      <c r="E32" s="204" t="str">
        <f>VLOOKUP(B32,'пр.взв.'!B3:F47,4,FALSE)</f>
        <v>РСО-А</v>
      </c>
      <c r="F32" s="198" t="str">
        <f>VLOOKUP(B32,'пр.взв.'!B3:G47,5,FALSE)</f>
        <v>Динамо</v>
      </c>
      <c r="G32" s="199"/>
      <c r="H32" s="200"/>
      <c r="I32" s="192"/>
    </row>
    <row r="33" spans="1:9" ht="12.75">
      <c r="A33" s="207"/>
      <c r="B33" s="192"/>
      <c r="C33" s="198"/>
      <c r="D33" s="198"/>
      <c r="E33" s="204"/>
      <c r="F33" s="198"/>
      <c r="G33" s="199"/>
      <c r="H33" s="200"/>
      <c r="I33" s="192"/>
    </row>
    <row r="34" spans="1:9" ht="12.75">
      <c r="A34" s="205"/>
      <c r="B34" s="206">
        <f>'пр.хода'!M14</f>
        <v>2</v>
      </c>
      <c r="C34" s="198" t="str">
        <f>VLOOKUP(B34,'пр.взв.'!B3:D49,2,FALSE)</f>
        <v>Дудаев Эрик Васильевич</v>
      </c>
      <c r="D34" s="198" t="str">
        <f>VLOOKUP(B34,'пр.взв.'!B3:F49,3,FALSE)</f>
        <v>12.12.1998 КМС</v>
      </c>
      <c r="E34" s="204" t="str">
        <f>VLOOKUP(B34,'пр.взв.'!B3:F49,4,FALSE)</f>
        <v>РСО-А</v>
      </c>
      <c r="F34" s="198" t="str">
        <f>VLOOKUP(B34,'пр.взв.'!B3:G49,5,FALSE)</f>
        <v>Динамо</v>
      </c>
      <c r="G34" s="199"/>
      <c r="H34" s="192"/>
      <c r="I34" s="192"/>
    </row>
    <row r="35" spans="1:9" ht="12.75">
      <c r="A35" s="205"/>
      <c r="B35" s="192"/>
      <c r="C35" s="198"/>
      <c r="D35" s="198"/>
      <c r="E35" s="204"/>
      <c r="F35" s="198"/>
      <c r="G35" s="199"/>
      <c r="H35" s="192"/>
      <c r="I35" s="19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47" t="s">
        <v>26</v>
      </c>
      <c r="B1" s="147"/>
      <c r="C1" s="147"/>
      <c r="D1" s="147"/>
      <c r="E1" s="147"/>
      <c r="F1" s="147"/>
      <c r="G1" s="147"/>
      <c r="H1" s="147"/>
    </row>
    <row r="2" spans="1:8" ht="29.25" customHeight="1">
      <c r="A2" s="202" t="str">
        <f>HYPERLINK('[1]реквизиты'!$A$2)</f>
        <v>Первенство СКФО по  самбо среди юношей 1997-1998 г.р.</v>
      </c>
      <c r="B2" s="203"/>
      <c r="C2" s="203"/>
      <c r="D2" s="203"/>
      <c r="E2" s="203"/>
      <c r="F2" s="203"/>
      <c r="G2" s="203"/>
      <c r="H2" s="203"/>
    </row>
    <row r="3" spans="1:7" ht="12.75" customHeight="1">
      <c r="A3" s="151" t="str">
        <f>HYPERLINK('[1]реквизиты'!$A$3)</f>
        <v>20-25 декабря 2014г.                             г.Нальчик</v>
      </c>
      <c r="B3" s="151"/>
      <c r="C3" s="151"/>
      <c r="D3" s="151"/>
      <c r="E3" s="151"/>
      <c r="F3" s="151"/>
      <c r="G3" s="151"/>
    </row>
    <row r="4" spans="4:5" ht="12.75" customHeight="1">
      <c r="D4" s="221" t="s">
        <v>56</v>
      </c>
      <c r="E4" s="222"/>
    </row>
    <row r="5" spans="1:8" ht="12.75" customHeight="1">
      <c r="A5" s="193" t="s">
        <v>9</v>
      </c>
      <c r="B5" s="231" t="s">
        <v>4</v>
      </c>
      <c r="C5" s="193" t="s">
        <v>5</v>
      </c>
      <c r="D5" s="193" t="s">
        <v>6</v>
      </c>
      <c r="E5" s="216" t="s">
        <v>7</v>
      </c>
      <c r="F5" s="170"/>
      <c r="G5" s="193" t="s">
        <v>10</v>
      </c>
      <c r="H5" s="193" t="s">
        <v>8</v>
      </c>
    </row>
    <row r="6" spans="1:8" ht="12.75">
      <c r="A6" s="208"/>
      <c r="B6" s="232"/>
      <c r="C6" s="208"/>
      <c r="D6" s="208"/>
      <c r="E6" s="217"/>
      <c r="F6" s="218"/>
      <c r="G6" s="208"/>
      <c r="H6" s="208"/>
    </row>
    <row r="7" spans="1:8" ht="12.75">
      <c r="A7" s="192">
        <v>1</v>
      </c>
      <c r="B7" s="226">
        <v>9</v>
      </c>
      <c r="C7" s="215" t="str">
        <f>'[1]регистрация'!E404</f>
        <v>Клишев Мартин Асланович</v>
      </c>
      <c r="D7" s="219">
        <f>'[1]регистрация'!F404</f>
        <v>35864</v>
      </c>
      <c r="E7" s="220" t="str">
        <f>'[1]регистрация'!G404</f>
        <v>КБР</v>
      </c>
      <c r="F7" s="219" t="str">
        <f>'[1]регистрация'!H404</f>
        <v>Динамо</v>
      </c>
      <c r="G7" s="219">
        <f>'[1]регистрация'!I404</f>
        <v>0</v>
      </c>
      <c r="H7" s="215" t="str">
        <f>'[1]регистрация'!J404</f>
        <v>Бичоев М.</v>
      </c>
    </row>
    <row r="8" spans="1:8" ht="12.75" customHeight="1">
      <c r="A8" s="192"/>
      <c r="B8" s="226"/>
      <c r="C8" s="215"/>
      <c r="D8" s="219"/>
      <c r="E8" s="220"/>
      <c r="F8" s="219"/>
      <c r="G8" s="219"/>
      <c r="H8" s="215"/>
    </row>
    <row r="9" spans="1:8" ht="12.75">
      <c r="A9" s="192">
        <v>2</v>
      </c>
      <c r="B9" s="226">
        <v>10</v>
      </c>
      <c r="C9" s="215" t="str">
        <f>'[1]регистрация'!E402</f>
        <v>Гасанилов Марат Шамсудинович</v>
      </c>
      <c r="D9" s="219">
        <f>'[1]регистрация'!F402</f>
        <v>35489</v>
      </c>
      <c r="E9" s="220" t="str">
        <f>'[1]регистрация'!G402</f>
        <v>РД</v>
      </c>
      <c r="F9" s="219" t="str">
        <f>'[1]регистрация'!H402</f>
        <v>ПР</v>
      </c>
      <c r="G9" s="219">
        <f>'[1]регистрация'!I402</f>
        <v>0</v>
      </c>
      <c r="H9" s="215" t="str">
        <f>'[1]регистрация'!J402</f>
        <v>Омаров Г. А.</v>
      </c>
    </row>
    <row r="10" spans="1:8" ht="15" customHeight="1">
      <c r="A10" s="192"/>
      <c r="B10" s="226"/>
      <c r="C10" s="215"/>
      <c r="D10" s="219"/>
      <c r="E10" s="220"/>
      <c r="F10" s="219"/>
      <c r="G10" s="219"/>
      <c r="H10" s="215"/>
    </row>
    <row r="11" spans="1:8" ht="12.75">
      <c r="A11" s="192">
        <v>3</v>
      </c>
      <c r="B11" s="234">
        <v>1</v>
      </c>
      <c r="C11" s="215" t="str">
        <f>'[1]регистрация'!E386</f>
        <v>Алборишвили Леван Михайлович</v>
      </c>
      <c r="D11" s="219" t="str">
        <f>'[1]регистрация'!F386</f>
        <v>07.12.1997 КМС</v>
      </c>
      <c r="E11" s="220" t="str">
        <f>'[1]регистрация'!G386</f>
        <v>РСО-А</v>
      </c>
      <c r="F11" s="219" t="str">
        <f>'[1]регистрация'!H386</f>
        <v>Динамо</v>
      </c>
      <c r="G11" s="219">
        <f>'[1]регистрация'!I386</f>
        <v>0</v>
      </c>
      <c r="H11" s="215" t="str">
        <f>'[1]регистрация'!J386</f>
        <v>Циклаури И</v>
      </c>
    </row>
    <row r="12" spans="1:8" ht="15" customHeight="1">
      <c r="A12" s="192"/>
      <c r="B12" s="234"/>
      <c r="C12" s="215"/>
      <c r="D12" s="219"/>
      <c r="E12" s="220"/>
      <c r="F12" s="219"/>
      <c r="G12" s="219"/>
      <c r="H12" s="215"/>
    </row>
    <row r="13" spans="1:8" ht="15" customHeight="1">
      <c r="A13" s="192">
        <v>4</v>
      </c>
      <c r="B13" s="226">
        <v>2</v>
      </c>
      <c r="C13" s="211" t="str">
        <f>'[1]регистрация'!E388</f>
        <v>Дудаев Эрик Васильевич</v>
      </c>
      <c r="D13" s="192" t="str">
        <f>'[1]регистрация'!F388</f>
        <v>12.12.1998 КМС</v>
      </c>
      <c r="E13" s="229" t="str">
        <f>'[1]регистрация'!G388</f>
        <v>РСО-А</v>
      </c>
      <c r="F13" s="229" t="str">
        <f>'[1]регистрация'!H388</f>
        <v>Динамо</v>
      </c>
      <c r="G13" s="200">
        <f>'[1]регистрация'!I388</f>
        <v>0</v>
      </c>
      <c r="H13" s="211" t="str">
        <f>'[1]регистрация'!J388</f>
        <v>Черткоев Г. Хубаев У.</v>
      </c>
    </row>
    <row r="14" spans="1:8" ht="15.75" customHeight="1">
      <c r="A14" s="192"/>
      <c r="B14" s="226"/>
      <c r="C14" s="211"/>
      <c r="D14" s="192"/>
      <c r="E14" s="229"/>
      <c r="F14" s="229"/>
      <c r="G14" s="200"/>
      <c r="H14" s="211"/>
    </row>
    <row r="15" spans="1:8" ht="12.75">
      <c r="A15" s="192">
        <v>5</v>
      </c>
      <c r="B15" s="226">
        <v>3</v>
      </c>
      <c r="C15" s="215" t="str">
        <f>'[1]регистрация'!E392</f>
        <v>Чшиев Алан Георгиевич</v>
      </c>
      <c r="D15" s="219" t="str">
        <f>'[1]регистрация'!F392</f>
        <v>26.09.1997 КМС</v>
      </c>
      <c r="E15" s="220" t="str">
        <f>'[1]регистрация'!G392</f>
        <v>РСО-А</v>
      </c>
      <c r="F15" s="219" t="str">
        <f>'[1]регистрация'!H392</f>
        <v>Динамо</v>
      </c>
      <c r="G15" s="219">
        <f>'[1]регистрация'!I392</f>
        <v>0</v>
      </c>
      <c r="H15" s="215" t="str">
        <f>'[1]регистрация'!J392</f>
        <v>Рахмонов Р</v>
      </c>
    </row>
    <row r="16" spans="1:8" ht="15" customHeight="1">
      <c r="A16" s="192"/>
      <c r="B16" s="226"/>
      <c r="C16" s="215"/>
      <c r="D16" s="219"/>
      <c r="E16" s="220"/>
      <c r="F16" s="219"/>
      <c r="G16" s="219"/>
      <c r="H16" s="215"/>
    </row>
    <row r="17" spans="1:8" ht="12.75">
      <c r="A17" s="192">
        <v>6</v>
      </c>
      <c r="B17" s="226">
        <v>4</v>
      </c>
      <c r="C17" s="215" t="str">
        <f>'[1]регистрация'!E398</f>
        <v>Рубаев Азамат Асланович</v>
      </c>
      <c r="D17" s="219" t="str">
        <f>'[1]регистрация'!F398</f>
        <v>22.11.1997 КМС</v>
      </c>
      <c r="E17" s="220" t="str">
        <f>'[1]регистрация'!G398</f>
        <v>РСО-А</v>
      </c>
      <c r="F17" s="219" t="str">
        <f>'[1]регистрация'!H398</f>
        <v>Динамо</v>
      </c>
      <c r="G17" s="219">
        <f>'[1]регистрация'!I398</f>
        <v>0</v>
      </c>
      <c r="H17" s="215" t="str">
        <f>'[1]регистрация'!J398</f>
        <v>Хугаев Ю.</v>
      </c>
    </row>
    <row r="18" spans="1:8" ht="15" customHeight="1">
      <c r="A18" s="192"/>
      <c r="B18" s="226"/>
      <c r="C18" s="215"/>
      <c r="D18" s="219"/>
      <c r="E18" s="220"/>
      <c r="F18" s="219"/>
      <c r="G18" s="219"/>
      <c r="H18" s="215"/>
    </row>
    <row r="19" spans="1:8" ht="12.75">
      <c r="A19" s="192">
        <v>7</v>
      </c>
      <c r="B19" s="226">
        <v>5</v>
      </c>
      <c r="C19" s="215" t="str">
        <f>'[1]регистрация'!E390</f>
        <v>Ильченко владислав Витальевич</v>
      </c>
      <c r="D19" s="219" t="str">
        <f>'[1]регистрация'!F390</f>
        <v>30.06.1997 1 разряд</v>
      </c>
      <c r="E19" s="220" t="str">
        <f>'[1]регистрация'!G390</f>
        <v>СК</v>
      </c>
      <c r="F19" s="219" t="str">
        <f>'[1]регистрация'!H390</f>
        <v>Невынномысск МО</v>
      </c>
      <c r="G19" s="219">
        <f>'[1]регистрация'!I390</f>
        <v>0</v>
      </c>
      <c r="H19" s="215" t="str">
        <f>'[1]регистрация'!J390</f>
        <v>Понамарева А. С., Степанюк О. И.</v>
      </c>
    </row>
    <row r="20" spans="1:8" ht="15" customHeight="1">
      <c r="A20" s="192"/>
      <c r="B20" s="226"/>
      <c r="C20" s="215"/>
      <c r="D20" s="219"/>
      <c r="E20" s="220"/>
      <c r="F20" s="219"/>
      <c r="G20" s="219"/>
      <c r="H20" s="215"/>
    </row>
    <row r="21" spans="1:8" ht="12.75">
      <c r="A21" s="192">
        <v>8</v>
      </c>
      <c r="B21" s="226">
        <v>6</v>
      </c>
      <c r="C21" s="211" t="str">
        <f>'[1]регистрация'!E394</f>
        <v>Эдилсултанов Исхак исаевич</v>
      </c>
      <c r="D21" s="192" t="str">
        <f>'[1]регистрация'!F394</f>
        <v>23.09.1998 1 разряд</v>
      </c>
      <c r="E21" s="229" t="str">
        <f>'[1]регистрация'!G394</f>
        <v>СК</v>
      </c>
      <c r="F21" s="229" t="str">
        <f>'[1]регистрация'!H394</f>
        <v>Ставрополь Д</v>
      </c>
      <c r="G21" s="200">
        <f>'[1]регистрация'!I394</f>
        <v>0</v>
      </c>
      <c r="H21" s="211" t="str">
        <f>'[1]регистрация'!J394</f>
        <v>Григорян К. М.</v>
      </c>
    </row>
    <row r="22" spans="1:8" ht="15" customHeight="1">
      <c r="A22" s="192"/>
      <c r="B22" s="226"/>
      <c r="C22" s="211"/>
      <c r="D22" s="192"/>
      <c r="E22" s="229"/>
      <c r="F22" s="229"/>
      <c r="G22" s="200"/>
      <c r="H22" s="211"/>
    </row>
    <row r="23" spans="1:8" ht="12.75">
      <c r="A23" s="192">
        <v>9</v>
      </c>
      <c r="B23" s="226">
        <v>7</v>
      </c>
      <c r="C23" s="215" t="str">
        <f>'[1]регистрация'!E396</f>
        <v>Юсупов Адам</v>
      </c>
      <c r="D23" s="219" t="str">
        <f>'[1]регистрация'!F396</f>
        <v>13.03.1999 1 разряд</v>
      </c>
      <c r="E23" s="220" t="str">
        <f>'[1]регистрация'!G396</f>
        <v>ЧР</v>
      </c>
      <c r="F23" s="219" t="str">
        <f>'[1]регистрация'!H396</f>
        <v>Минспорт</v>
      </c>
      <c r="G23" s="219">
        <f>'[1]регистрация'!I396</f>
        <v>0</v>
      </c>
      <c r="H23" s="215" t="str">
        <f>'[1]регистрация'!J396</f>
        <v>Кагерманов Р.</v>
      </c>
    </row>
    <row r="24" spans="1:8" ht="15" customHeight="1">
      <c r="A24" s="192"/>
      <c r="B24" s="226"/>
      <c r="C24" s="215"/>
      <c r="D24" s="219"/>
      <c r="E24" s="220"/>
      <c r="F24" s="219"/>
      <c r="G24" s="219"/>
      <c r="H24" s="215"/>
    </row>
    <row r="25" spans="1:8" ht="12.75">
      <c r="A25" s="192">
        <v>10</v>
      </c>
      <c r="B25" s="226">
        <v>8</v>
      </c>
      <c r="C25" s="215" t="str">
        <f>'[1]регистрация'!E400</f>
        <v>Шахтамиров Ахмад Асрудиевич</v>
      </c>
      <c r="D25" s="219" t="str">
        <f>'[1]регистрация'!F400</f>
        <v>30.09.1997 1 разряд</v>
      </c>
      <c r="E25" s="220" t="str">
        <f>'[1]регистрация'!G400</f>
        <v>ЧР</v>
      </c>
      <c r="F25" s="219" t="str">
        <f>'[1]регистрация'!H400</f>
        <v>Минспорт</v>
      </c>
      <c r="G25" s="219">
        <f>'[1]регистрация'!I400</f>
        <v>0</v>
      </c>
      <c r="H25" s="215" t="str">
        <f>'[1]регистрация'!J400</f>
        <v>Мехтиев А.</v>
      </c>
    </row>
    <row r="26" spans="1:8" ht="15" customHeight="1">
      <c r="A26" s="192"/>
      <c r="B26" s="226"/>
      <c r="C26" s="215"/>
      <c r="D26" s="219"/>
      <c r="E26" s="220"/>
      <c r="F26" s="219"/>
      <c r="G26" s="219"/>
      <c r="H26" s="215"/>
    </row>
    <row r="27" spans="1:8" ht="12.75">
      <c r="A27" s="192">
        <v>11</v>
      </c>
      <c r="B27" s="226"/>
      <c r="C27" s="211"/>
      <c r="D27" s="192"/>
      <c r="E27" s="229"/>
      <c r="F27" s="229"/>
      <c r="G27" s="200"/>
      <c r="H27" s="211"/>
    </row>
    <row r="28" spans="1:8" ht="15" customHeight="1">
      <c r="A28" s="192"/>
      <c r="B28" s="226"/>
      <c r="C28" s="211"/>
      <c r="D28" s="192"/>
      <c r="E28" s="229"/>
      <c r="F28" s="229"/>
      <c r="G28" s="200"/>
      <c r="H28" s="211"/>
    </row>
    <row r="29" spans="1:8" ht="12.75">
      <c r="A29" s="192">
        <v>12</v>
      </c>
      <c r="B29" s="226"/>
      <c r="C29" s="211"/>
      <c r="D29" s="192"/>
      <c r="E29" s="229"/>
      <c r="F29" s="229"/>
      <c r="G29" s="200"/>
      <c r="H29" s="211"/>
    </row>
    <row r="30" spans="1:8" ht="15" customHeight="1">
      <c r="A30" s="192"/>
      <c r="B30" s="226"/>
      <c r="C30" s="211"/>
      <c r="D30" s="192"/>
      <c r="E30" s="229"/>
      <c r="F30" s="229"/>
      <c r="G30" s="200"/>
      <c r="H30" s="211"/>
    </row>
    <row r="31" spans="1:8" ht="15.75" customHeight="1">
      <c r="A31" s="192">
        <v>13</v>
      </c>
      <c r="B31" s="226"/>
      <c r="C31" s="211"/>
      <c r="D31" s="227"/>
      <c r="E31" s="223"/>
      <c r="F31" s="223"/>
      <c r="G31" s="200"/>
      <c r="H31" s="211"/>
    </row>
    <row r="32" spans="1:8" ht="15" customHeight="1">
      <c r="A32" s="192"/>
      <c r="B32" s="226"/>
      <c r="C32" s="211"/>
      <c r="D32" s="230"/>
      <c r="E32" s="223"/>
      <c r="F32" s="223"/>
      <c r="G32" s="200"/>
      <c r="H32" s="212"/>
    </row>
    <row r="33" spans="1:8" ht="12.75">
      <c r="A33" s="192">
        <v>14</v>
      </c>
      <c r="B33" s="226"/>
      <c r="C33" s="211"/>
      <c r="D33" s="227"/>
      <c r="E33" s="223"/>
      <c r="F33" s="225"/>
      <c r="G33" s="200"/>
      <c r="H33" s="211"/>
    </row>
    <row r="34" spans="1:8" ht="15" customHeight="1">
      <c r="A34" s="192"/>
      <c r="B34" s="226"/>
      <c r="C34" s="211"/>
      <c r="D34" s="228"/>
      <c r="E34" s="223"/>
      <c r="F34" s="225"/>
      <c r="G34" s="200"/>
      <c r="H34" s="212"/>
    </row>
    <row r="35" spans="1:8" ht="12.75">
      <c r="A35" s="192">
        <v>15</v>
      </c>
      <c r="B35" s="226"/>
      <c r="C35" s="211"/>
      <c r="D35" s="227"/>
      <c r="E35" s="223"/>
      <c r="F35" s="156"/>
      <c r="G35" s="200"/>
      <c r="H35" s="211"/>
    </row>
    <row r="36" spans="1:8" ht="15" customHeight="1">
      <c r="A36" s="192"/>
      <c r="B36" s="226"/>
      <c r="C36" s="211"/>
      <c r="D36" s="228"/>
      <c r="E36" s="223"/>
      <c r="F36" s="157"/>
      <c r="G36" s="200"/>
      <c r="H36" s="212"/>
    </row>
    <row r="37" spans="1:8" ht="12.75">
      <c r="A37" s="192">
        <v>16</v>
      </c>
      <c r="B37" s="226"/>
      <c r="C37" s="233"/>
      <c r="D37" s="225"/>
      <c r="E37" s="223"/>
      <c r="F37" s="156"/>
      <c r="G37" s="224"/>
      <c r="H37" s="213"/>
    </row>
    <row r="38" spans="1:8" ht="15" customHeight="1">
      <c r="A38" s="192"/>
      <c r="B38" s="226"/>
      <c r="C38" s="233"/>
      <c r="D38" s="225"/>
      <c r="E38" s="223"/>
      <c r="F38" s="157"/>
      <c r="G38" s="224"/>
      <c r="H38" s="214"/>
    </row>
    <row r="39" ht="15.75" customHeight="1"/>
    <row r="41" spans="1:6" ht="12.75">
      <c r="A41" s="142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2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2" t="s">
        <v>54</v>
      </c>
    </row>
    <row r="49" ht="12.75">
      <c r="A49" s="142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77" t="s">
        <v>40</v>
      </c>
      <c r="C1" s="277"/>
      <c r="D1" s="277"/>
      <c r="E1" s="277"/>
      <c r="F1" s="277"/>
      <c r="G1" s="277"/>
      <c r="H1" s="277"/>
      <c r="I1" s="277"/>
      <c r="K1" s="277" t="s">
        <v>40</v>
      </c>
      <c r="L1" s="277"/>
      <c r="M1" s="277"/>
      <c r="N1" s="277"/>
      <c r="O1" s="277"/>
      <c r="P1" s="277"/>
      <c r="Q1" s="277"/>
      <c r="R1" s="277"/>
    </row>
    <row r="2" spans="2:18" ht="15.75" customHeight="1">
      <c r="B2" s="278" t="str">
        <f>'пр.взв.'!D4</f>
        <v>в.к.свыше  87  кг.</v>
      </c>
      <c r="C2" s="279"/>
      <c r="D2" s="279"/>
      <c r="E2" s="279"/>
      <c r="F2" s="279"/>
      <c r="G2" s="279"/>
      <c r="H2" s="279"/>
      <c r="I2" s="279"/>
      <c r="K2" s="278" t="str">
        <f>B2</f>
        <v>в.к.свыше  87  кг.</v>
      </c>
      <c r="L2" s="279"/>
      <c r="M2" s="279"/>
      <c r="N2" s="279"/>
      <c r="O2" s="279"/>
      <c r="P2" s="279"/>
      <c r="Q2" s="279"/>
      <c r="R2" s="279"/>
    </row>
    <row r="4" spans="2:18" ht="16.5" thickBot="1">
      <c r="B4" s="98" t="s">
        <v>35</v>
      </c>
      <c r="C4" s="100" t="s">
        <v>41</v>
      </c>
      <c r="D4" s="99" t="s">
        <v>38</v>
      </c>
      <c r="E4" s="100"/>
      <c r="F4" s="98"/>
      <c r="G4" s="100"/>
      <c r="H4" s="100"/>
      <c r="I4" s="100"/>
      <c r="J4" s="100"/>
      <c r="K4" s="98" t="s">
        <v>1</v>
      </c>
      <c r="L4" s="100" t="s">
        <v>41</v>
      </c>
      <c r="M4" s="99" t="s">
        <v>38</v>
      </c>
      <c r="N4" s="100"/>
      <c r="O4" s="98"/>
      <c r="P4" s="100"/>
      <c r="Q4" s="100"/>
      <c r="R4" s="100"/>
    </row>
    <row r="5" spans="1:18" ht="12.75" customHeight="1">
      <c r="A5" s="271" t="s">
        <v>42</v>
      </c>
      <c r="B5" s="275" t="s">
        <v>4</v>
      </c>
      <c r="C5" s="267" t="s">
        <v>5</v>
      </c>
      <c r="D5" s="246" t="s">
        <v>13</v>
      </c>
      <c r="E5" s="246" t="s">
        <v>14</v>
      </c>
      <c r="F5" s="267" t="s">
        <v>15</v>
      </c>
      <c r="G5" s="269" t="s">
        <v>43</v>
      </c>
      <c r="H5" s="256" t="s">
        <v>44</v>
      </c>
      <c r="I5" s="258" t="s">
        <v>17</v>
      </c>
      <c r="J5" s="271" t="s">
        <v>42</v>
      </c>
      <c r="K5" s="275" t="s">
        <v>4</v>
      </c>
      <c r="L5" s="267" t="s">
        <v>5</v>
      </c>
      <c r="M5" s="246" t="s">
        <v>13</v>
      </c>
      <c r="N5" s="246" t="s">
        <v>14</v>
      </c>
      <c r="O5" s="267" t="s">
        <v>15</v>
      </c>
      <c r="P5" s="269" t="s">
        <v>43</v>
      </c>
      <c r="Q5" s="256" t="s">
        <v>44</v>
      </c>
      <c r="R5" s="258" t="s">
        <v>17</v>
      </c>
    </row>
    <row r="6" spans="1:18" ht="13.5" customHeight="1" thickBot="1">
      <c r="A6" s="272"/>
      <c r="B6" s="280" t="s">
        <v>36</v>
      </c>
      <c r="C6" s="268"/>
      <c r="D6" s="266"/>
      <c r="E6" s="266"/>
      <c r="F6" s="268"/>
      <c r="G6" s="270"/>
      <c r="H6" s="257"/>
      <c r="I6" s="259" t="s">
        <v>37</v>
      </c>
      <c r="J6" s="272"/>
      <c r="K6" s="280" t="s">
        <v>36</v>
      </c>
      <c r="L6" s="268"/>
      <c r="M6" s="266"/>
      <c r="N6" s="266"/>
      <c r="O6" s="268"/>
      <c r="P6" s="270"/>
      <c r="Q6" s="257"/>
      <c r="R6" s="259" t="s">
        <v>37</v>
      </c>
    </row>
    <row r="7" spans="1:18" ht="12.75" customHeight="1">
      <c r="A7" s="281">
        <v>1</v>
      </c>
      <c r="B7" s="284">
        <v>1</v>
      </c>
      <c r="C7" s="261" t="str">
        <f>VLOOKUP(B7,'пр.взв.'!B7:E70,2,FALSE)</f>
        <v>Алборишвили Леван Михайлович</v>
      </c>
      <c r="D7" s="243" t="str">
        <f>VLOOKUP(B7,'пр.взв.'!B7:F106,3,FALSE)</f>
        <v>07.12.1997 КМС</v>
      </c>
      <c r="E7" s="243" t="str">
        <f>VLOOKUP(B7,'пр.взв.'!B7:G106,5,FALSE)</f>
        <v>Динамо</v>
      </c>
      <c r="F7" s="244"/>
      <c r="G7" s="245"/>
      <c r="H7" s="238"/>
      <c r="I7" s="208"/>
      <c r="J7" s="281">
        <v>5</v>
      </c>
      <c r="K7" s="284">
        <v>2</v>
      </c>
      <c r="L7" s="252" t="str">
        <f>VLOOKUP(K7,'пр.взв.'!B7:E70,2,FALSE)</f>
        <v>Дудаев Эрик Васильевич</v>
      </c>
      <c r="M7" s="243" t="str">
        <f>VLOOKUP(K7,'пр.взв.'!B7:F106,3,FALSE)</f>
        <v>12.12.1998 КМС</v>
      </c>
      <c r="N7" s="243" t="str">
        <f>VLOOKUP(K7,'пр.взв.'!B7:G106,5,FALSE)</f>
        <v>Динамо</v>
      </c>
      <c r="O7" s="244"/>
      <c r="P7" s="245"/>
      <c r="Q7" s="238"/>
      <c r="R7" s="208"/>
    </row>
    <row r="8" spans="1:18" ht="12.75" customHeight="1">
      <c r="A8" s="282"/>
      <c r="B8" s="284"/>
      <c r="C8" s="262"/>
      <c r="D8" s="199"/>
      <c r="E8" s="199"/>
      <c r="F8" s="199"/>
      <c r="G8" s="199"/>
      <c r="H8" s="200"/>
      <c r="I8" s="192"/>
      <c r="J8" s="282"/>
      <c r="K8" s="284"/>
      <c r="L8" s="253"/>
      <c r="M8" s="199"/>
      <c r="N8" s="199"/>
      <c r="O8" s="199"/>
      <c r="P8" s="199"/>
      <c r="Q8" s="200"/>
      <c r="R8" s="192"/>
    </row>
    <row r="9" spans="1:18" ht="12.75" customHeight="1">
      <c r="A9" s="282"/>
      <c r="B9" s="284">
        <v>9</v>
      </c>
      <c r="C9" s="241" t="str">
        <f>VLOOKUP(B9,'пр.взв.'!B7:E70,2,FALSE)</f>
        <v>Клишев Мартин Асланович</v>
      </c>
      <c r="D9" s="206">
        <f>VLOOKUP(B9,'пр.взв.'!B7:F108,3,FALSE)</f>
        <v>35864</v>
      </c>
      <c r="E9" s="206" t="e">
        <f>VLOOKUP(B9,'пр.взв.'!B9:G108,5,FALSE)</f>
        <v>#N/A</v>
      </c>
      <c r="F9" s="236"/>
      <c r="G9" s="236"/>
      <c r="H9" s="193"/>
      <c r="I9" s="193"/>
      <c r="J9" s="282"/>
      <c r="K9" s="284">
        <v>10</v>
      </c>
      <c r="L9" s="254" t="str">
        <f>VLOOKUP(K9,'пр.взв.'!B7:E70,2,FALSE)</f>
        <v>Гасанилов Марат Шамсудинович</v>
      </c>
      <c r="M9" s="206">
        <f>VLOOKUP(K9,'пр.взв.'!B7:F108,3,FALSE)</f>
        <v>35489</v>
      </c>
      <c r="N9" s="206" t="str">
        <f>VLOOKUP(K9,'пр.взв.'!B9:G108,5,FALSE)</f>
        <v>ПР</v>
      </c>
      <c r="O9" s="236"/>
      <c r="P9" s="236"/>
      <c r="Q9" s="193"/>
      <c r="R9" s="193"/>
    </row>
    <row r="10" spans="1:18" ht="13.5" customHeight="1" thickBot="1">
      <c r="A10" s="283"/>
      <c r="B10" s="285"/>
      <c r="C10" s="242"/>
      <c r="D10" s="235"/>
      <c r="E10" s="235"/>
      <c r="F10" s="237"/>
      <c r="G10" s="237"/>
      <c r="H10" s="165"/>
      <c r="I10" s="165"/>
      <c r="J10" s="283"/>
      <c r="K10" s="285"/>
      <c r="L10" s="255"/>
      <c r="M10" s="235"/>
      <c r="N10" s="235"/>
      <c r="O10" s="237"/>
      <c r="P10" s="237"/>
      <c r="Q10" s="165"/>
      <c r="R10" s="165"/>
    </row>
    <row r="11" spans="1:18" ht="12.75" customHeight="1">
      <c r="A11" s="281">
        <v>2</v>
      </c>
      <c r="B11" s="286">
        <v>5</v>
      </c>
      <c r="C11" s="287" t="str">
        <f>VLOOKUP(B11,'пр.взв.'!B7:E70,2,FALSE)</f>
        <v>Ильченко владислав Витальевич</v>
      </c>
      <c r="D11" s="288" t="str">
        <f>VLOOKUP(B11,'пр.взв.'!B7:F110,3,FALSE)</f>
        <v>30.06.1997 1 разряд</v>
      </c>
      <c r="E11" s="243" t="str">
        <f>VLOOKUP(B11,'пр.взв.'!B11:G110,5,FALSE)</f>
        <v>Невынномысск МО</v>
      </c>
      <c r="F11" s="263"/>
      <c r="G11" s="264"/>
      <c r="H11" s="265"/>
      <c r="I11" s="288"/>
      <c r="J11" s="281">
        <v>6</v>
      </c>
      <c r="K11" s="289">
        <v>6</v>
      </c>
      <c r="L11" s="290" t="str">
        <f>VLOOKUP(K11,'пр.взв.'!B7:E70,2,FALSE)</f>
        <v>Эдилсултанов Исхак исаевич</v>
      </c>
      <c r="M11" s="288" t="str">
        <f>VLOOKUP(K11,'пр.взв.'!B7:F110,3,FALSE)</f>
        <v>23.09.1998 1 разряд</v>
      </c>
      <c r="N11" s="243" t="str">
        <f>VLOOKUP(K11,'пр.взв.'!B11:G110,5,FALSE)</f>
        <v>Ставрополь Д</v>
      </c>
      <c r="O11" s="263"/>
      <c r="P11" s="264"/>
      <c r="Q11" s="265"/>
      <c r="R11" s="288"/>
    </row>
    <row r="12" spans="1:18" ht="12.75" customHeight="1">
      <c r="A12" s="282"/>
      <c r="B12" s="284"/>
      <c r="C12" s="262"/>
      <c r="D12" s="199"/>
      <c r="E12" s="199"/>
      <c r="F12" s="199"/>
      <c r="G12" s="199"/>
      <c r="H12" s="200"/>
      <c r="I12" s="192"/>
      <c r="J12" s="282"/>
      <c r="K12" s="284"/>
      <c r="L12" s="253"/>
      <c r="M12" s="199"/>
      <c r="N12" s="199"/>
      <c r="O12" s="199"/>
      <c r="P12" s="199"/>
      <c r="Q12" s="200"/>
      <c r="R12" s="192"/>
    </row>
    <row r="13" spans="1:18" ht="12.75" customHeight="1">
      <c r="A13" s="282"/>
      <c r="B13" s="284">
        <v>13</v>
      </c>
      <c r="C13" s="241" t="e">
        <f>VLOOKUP(B13,'пр.взв.'!B7:E70,2,FALSE)</f>
        <v>#N/A</v>
      </c>
      <c r="D13" s="206" t="e">
        <f>VLOOKUP(B13,'пр.взв.'!B7:F112,3,FALSE)</f>
        <v>#N/A</v>
      </c>
      <c r="E13" s="206" t="e">
        <f>VLOOKUP(B13,'пр.взв.'!B13:G112,5,FALSE)</f>
        <v>#N/A</v>
      </c>
      <c r="F13" s="236"/>
      <c r="G13" s="236"/>
      <c r="H13" s="193"/>
      <c r="I13" s="193"/>
      <c r="J13" s="282"/>
      <c r="K13" s="284">
        <v>14</v>
      </c>
      <c r="L13" s="254" t="e">
        <f>VLOOKUP(K13,'пр.взв.'!B7:E70,2,FALSE)</f>
        <v>#N/A</v>
      </c>
      <c r="M13" s="206" t="e">
        <f>VLOOKUP(K13,'пр.взв.'!B7:F112,3,FALSE)</f>
        <v>#N/A</v>
      </c>
      <c r="N13" s="206" t="e">
        <f>VLOOKUP(K13,'пр.взв.'!B13:G112,5,FALSE)</f>
        <v>#N/A</v>
      </c>
      <c r="O13" s="236"/>
      <c r="P13" s="236"/>
      <c r="Q13" s="193"/>
      <c r="R13" s="193"/>
    </row>
    <row r="14" spans="1:18" ht="13.5" customHeight="1" thickBot="1">
      <c r="A14" s="283"/>
      <c r="B14" s="285"/>
      <c r="C14" s="242"/>
      <c r="D14" s="235"/>
      <c r="E14" s="235"/>
      <c r="F14" s="237"/>
      <c r="G14" s="237"/>
      <c r="H14" s="165"/>
      <c r="I14" s="165"/>
      <c r="J14" s="283"/>
      <c r="K14" s="291"/>
      <c r="L14" s="255"/>
      <c r="M14" s="235"/>
      <c r="N14" s="235"/>
      <c r="O14" s="237"/>
      <c r="P14" s="237"/>
      <c r="Q14" s="165"/>
      <c r="R14" s="165"/>
    </row>
    <row r="15" spans="1:18" ht="12.75" customHeight="1">
      <c r="A15" s="281">
        <v>3</v>
      </c>
      <c r="B15" s="286">
        <v>3</v>
      </c>
      <c r="C15" s="261" t="str">
        <f>VLOOKUP(B15,'пр.взв.'!B7:E70,2,FALSE)</f>
        <v>Чшиев Алан Георгиевич</v>
      </c>
      <c r="D15" s="243" t="str">
        <f>VLOOKUP(B15,'пр.взв.'!B7:F114,3,FALSE)</f>
        <v>26.09.1997 КМС</v>
      </c>
      <c r="E15" s="243" t="str">
        <f>VLOOKUP(B15,'пр.взв.'!B1:G114,5,FALSE)</f>
        <v>Динамо</v>
      </c>
      <c r="F15" s="244"/>
      <c r="G15" s="245"/>
      <c r="H15" s="238"/>
      <c r="I15" s="208"/>
      <c r="J15" s="281">
        <v>7</v>
      </c>
      <c r="K15" s="286">
        <v>4</v>
      </c>
      <c r="L15" s="252" t="str">
        <f>VLOOKUP(K15,'пр.взв.'!B7:E70,2,FALSE)</f>
        <v>Рубаев Азамат Асланович</v>
      </c>
      <c r="M15" s="243" t="str">
        <f>VLOOKUP(K15,'пр.взв.'!B7:F114,3,FALSE)</f>
        <v>22.11.1997 КМС</v>
      </c>
      <c r="N15" s="243" t="str">
        <f>VLOOKUP(K15,'пр.взв.'!B1:G114,5,FALSE)</f>
        <v>Динамо</v>
      </c>
      <c r="O15" s="244"/>
      <c r="P15" s="245"/>
      <c r="Q15" s="238"/>
      <c r="R15" s="208"/>
    </row>
    <row r="16" spans="1:18" ht="12.75" customHeight="1">
      <c r="A16" s="282"/>
      <c r="B16" s="284"/>
      <c r="C16" s="262"/>
      <c r="D16" s="199"/>
      <c r="E16" s="199"/>
      <c r="F16" s="199"/>
      <c r="G16" s="199"/>
      <c r="H16" s="200"/>
      <c r="I16" s="192"/>
      <c r="J16" s="282"/>
      <c r="K16" s="284"/>
      <c r="L16" s="253"/>
      <c r="M16" s="199"/>
      <c r="N16" s="199"/>
      <c r="O16" s="199"/>
      <c r="P16" s="199"/>
      <c r="Q16" s="200"/>
      <c r="R16" s="192"/>
    </row>
    <row r="17" spans="1:18" ht="12.75" customHeight="1">
      <c r="A17" s="282"/>
      <c r="B17" s="284">
        <v>11</v>
      </c>
      <c r="C17" s="241" t="e">
        <f>VLOOKUP(B17,'пр.взв.'!B7:E70,2,FALSE)</f>
        <v>#N/A</v>
      </c>
      <c r="D17" s="206" t="e">
        <f>VLOOKUP(B17,'пр.взв.'!B7:F116,3,FALSE)</f>
        <v>#N/A</v>
      </c>
      <c r="E17" s="206" t="e">
        <f>VLOOKUP(B17,'пр.взв.'!B17:G116,5,FALSE)</f>
        <v>#N/A</v>
      </c>
      <c r="F17" s="236"/>
      <c r="G17" s="236"/>
      <c r="H17" s="193"/>
      <c r="I17" s="193"/>
      <c r="J17" s="282"/>
      <c r="K17" s="284">
        <v>12</v>
      </c>
      <c r="L17" s="254" t="e">
        <f>VLOOKUP(K17,'пр.взв.'!B7:E70,2,FALSE)</f>
        <v>#N/A</v>
      </c>
      <c r="M17" s="206" t="e">
        <f>VLOOKUP(K17,'пр.взв.'!B7:F116,3,FALSE)</f>
        <v>#N/A</v>
      </c>
      <c r="N17" s="206" t="e">
        <f>VLOOKUP(K17,'пр.взв.'!B17:G116,5,FALSE)</f>
        <v>#N/A</v>
      </c>
      <c r="O17" s="236"/>
      <c r="P17" s="236"/>
      <c r="Q17" s="193"/>
      <c r="R17" s="193"/>
    </row>
    <row r="18" spans="1:18" ht="13.5" customHeight="1" thickBot="1">
      <c r="A18" s="283"/>
      <c r="B18" s="285"/>
      <c r="C18" s="242"/>
      <c r="D18" s="235"/>
      <c r="E18" s="235"/>
      <c r="F18" s="237"/>
      <c r="G18" s="237"/>
      <c r="H18" s="165"/>
      <c r="I18" s="165"/>
      <c r="J18" s="283"/>
      <c r="K18" s="285"/>
      <c r="L18" s="255"/>
      <c r="M18" s="235"/>
      <c r="N18" s="235"/>
      <c r="O18" s="237"/>
      <c r="P18" s="237"/>
      <c r="Q18" s="165"/>
      <c r="R18" s="165"/>
    </row>
    <row r="19" spans="1:18" ht="12.75" customHeight="1">
      <c r="A19" s="281">
        <v>4</v>
      </c>
      <c r="B19" s="286">
        <v>7</v>
      </c>
      <c r="C19" s="287" t="str">
        <f>VLOOKUP(B19,'пр.взв.'!B7:E70,2,FALSE)</f>
        <v>Юсупов Адам</v>
      </c>
      <c r="D19" s="243" t="str">
        <f>VLOOKUP(B19,'пр.взв.'!B7:F118,3,FALSE)</f>
        <v>13.03.1999 1 разряд</v>
      </c>
      <c r="E19" s="243" t="str">
        <f>VLOOKUP(B19,'пр.взв.'!B19:G118,5,FALSE)</f>
        <v>Минспорт</v>
      </c>
      <c r="F19" s="199"/>
      <c r="G19" s="292"/>
      <c r="H19" s="200"/>
      <c r="I19" s="206"/>
      <c r="J19" s="281">
        <v>8</v>
      </c>
      <c r="K19" s="289">
        <v>8</v>
      </c>
      <c r="L19" s="290" t="str">
        <f>VLOOKUP(K19,'пр.взв.'!B7:E70,2,FALSE)</f>
        <v>Шахтамиров Ахмад Асрудиевич</v>
      </c>
      <c r="M19" s="243" t="str">
        <f>VLOOKUP(K19,'пр.взв.'!B7:F118,3,FALSE)</f>
        <v>30.09.1997 1 разряд</v>
      </c>
      <c r="N19" s="243" t="str">
        <f>VLOOKUP(K19,'пр.взв.'!B19:G118,5,FALSE)</f>
        <v>Минспорт</v>
      </c>
      <c r="O19" s="199"/>
      <c r="P19" s="292"/>
      <c r="Q19" s="200"/>
      <c r="R19" s="206"/>
    </row>
    <row r="20" spans="1:18" ht="12.75" customHeight="1">
      <c r="A20" s="282"/>
      <c r="B20" s="284"/>
      <c r="C20" s="262"/>
      <c r="D20" s="199"/>
      <c r="E20" s="199"/>
      <c r="F20" s="199"/>
      <c r="G20" s="199"/>
      <c r="H20" s="200"/>
      <c r="I20" s="192"/>
      <c r="J20" s="282"/>
      <c r="K20" s="284"/>
      <c r="L20" s="253"/>
      <c r="M20" s="199"/>
      <c r="N20" s="199"/>
      <c r="O20" s="199"/>
      <c r="P20" s="199"/>
      <c r="Q20" s="200"/>
      <c r="R20" s="192"/>
    </row>
    <row r="21" spans="1:18" ht="12.75" customHeight="1">
      <c r="A21" s="282"/>
      <c r="B21" s="284">
        <v>15</v>
      </c>
      <c r="C21" s="241" t="e">
        <f>VLOOKUP(B21,'пр.взв.'!B7:E70,2,FALSE)</f>
        <v>#N/A</v>
      </c>
      <c r="D21" s="206" t="e">
        <f>VLOOKUP(B21,'пр.взв.'!B7:F120,3,FALSE)</f>
        <v>#N/A</v>
      </c>
      <c r="E21" s="243" t="e">
        <f>VLOOKUP(B21,'пр.взв.'!B21:G120,5,FALSE)</f>
        <v>#N/A</v>
      </c>
      <c r="F21" s="236"/>
      <c r="G21" s="236"/>
      <c r="H21" s="193"/>
      <c r="I21" s="193"/>
      <c r="J21" s="282"/>
      <c r="K21" s="284">
        <v>16</v>
      </c>
      <c r="L21" s="254" t="e">
        <f>VLOOKUP(K21,'пр.взв.'!B7:E70,2,FALSE)</f>
        <v>#N/A</v>
      </c>
      <c r="M21" s="206" t="e">
        <f>VLOOKUP(K21,'пр.взв.'!B7:F120,3,FALSE)</f>
        <v>#N/A</v>
      </c>
      <c r="N21" s="243" t="e">
        <f>VLOOKUP(K21,'пр.взв.'!B21:G120,5,FALSE)</f>
        <v>#N/A</v>
      </c>
      <c r="O21" s="236"/>
      <c r="P21" s="236"/>
      <c r="Q21" s="193"/>
      <c r="R21" s="193"/>
    </row>
    <row r="22" spans="1:18" ht="12.75" customHeight="1" thickBot="1">
      <c r="A22" s="283"/>
      <c r="B22" s="285"/>
      <c r="C22" s="242"/>
      <c r="D22" s="235"/>
      <c r="E22" s="235"/>
      <c r="F22" s="237"/>
      <c r="G22" s="237"/>
      <c r="H22" s="165"/>
      <c r="I22" s="165"/>
      <c r="J22" s="283"/>
      <c r="K22" s="285"/>
      <c r="L22" s="255"/>
      <c r="M22" s="235"/>
      <c r="N22" s="235"/>
      <c r="O22" s="237"/>
      <c r="P22" s="237"/>
      <c r="Q22" s="165"/>
      <c r="R22" s="165"/>
    </row>
    <row r="24" spans="2:18" ht="16.5" thickBot="1">
      <c r="B24" s="98" t="s">
        <v>35</v>
      </c>
      <c r="C24" s="100" t="s">
        <v>41</v>
      </c>
      <c r="D24" s="99" t="s">
        <v>39</v>
      </c>
      <c r="E24" s="100"/>
      <c r="F24" s="98" t="str">
        <f>B2</f>
        <v>в.к.свыше  87  кг.</v>
      </c>
      <c r="G24" s="100"/>
      <c r="H24" s="100"/>
      <c r="I24" s="100"/>
      <c r="J24" s="100"/>
      <c r="K24" s="98" t="s">
        <v>1</v>
      </c>
      <c r="L24" s="100" t="s">
        <v>41</v>
      </c>
      <c r="M24" s="99" t="s">
        <v>39</v>
      </c>
      <c r="N24" s="100"/>
      <c r="O24" s="98" t="str">
        <f>K2</f>
        <v>в.к.свыше  87  кг.</v>
      </c>
      <c r="P24" s="100"/>
      <c r="Q24" s="100"/>
      <c r="R24" s="100"/>
    </row>
    <row r="25" spans="1:18" ht="12.75" customHeight="1">
      <c r="A25" s="271" t="s">
        <v>42</v>
      </c>
      <c r="B25" s="275" t="s">
        <v>4</v>
      </c>
      <c r="C25" s="267" t="s">
        <v>5</v>
      </c>
      <c r="D25" s="246" t="s">
        <v>13</v>
      </c>
      <c r="E25" s="246" t="s">
        <v>14</v>
      </c>
      <c r="F25" s="267" t="s">
        <v>15</v>
      </c>
      <c r="G25" s="269" t="s">
        <v>43</v>
      </c>
      <c r="H25" s="256" t="s">
        <v>44</v>
      </c>
      <c r="I25" s="258" t="s">
        <v>17</v>
      </c>
      <c r="J25" s="271" t="s">
        <v>42</v>
      </c>
      <c r="K25" s="275" t="s">
        <v>4</v>
      </c>
      <c r="L25" s="267" t="s">
        <v>5</v>
      </c>
      <c r="M25" s="246" t="s">
        <v>13</v>
      </c>
      <c r="N25" s="267" t="s">
        <v>14</v>
      </c>
      <c r="O25" s="267" t="s">
        <v>15</v>
      </c>
      <c r="P25" s="269" t="s">
        <v>43</v>
      </c>
      <c r="Q25" s="256" t="s">
        <v>44</v>
      </c>
      <c r="R25" s="258" t="s">
        <v>17</v>
      </c>
    </row>
    <row r="26" spans="1:18" ht="13.5" customHeight="1" thickBot="1">
      <c r="A26" s="272"/>
      <c r="B26" s="276" t="s">
        <v>36</v>
      </c>
      <c r="C26" s="268"/>
      <c r="D26" s="266"/>
      <c r="E26" s="266"/>
      <c r="F26" s="268"/>
      <c r="G26" s="270"/>
      <c r="H26" s="257"/>
      <c r="I26" s="259" t="s">
        <v>37</v>
      </c>
      <c r="J26" s="272"/>
      <c r="K26" s="276" t="s">
        <v>36</v>
      </c>
      <c r="L26" s="268"/>
      <c r="M26" s="266"/>
      <c r="N26" s="268"/>
      <c r="O26" s="268"/>
      <c r="P26" s="270"/>
      <c r="Q26" s="257"/>
      <c r="R26" s="259" t="s">
        <v>37</v>
      </c>
    </row>
    <row r="27" spans="1:18" ht="12.75">
      <c r="A27" s="281">
        <v>1</v>
      </c>
      <c r="B27" s="293">
        <f>'пр.хода'!E8</f>
        <v>1</v>
      </c>
      <c r="C27" s="261" t="str">
        <f>VLOOKUP(B27,'пр.взв.'!B1:E82,2,FALSE)</f>
        <v>Алборишвили Леван Михайлович</v>
      </c>
      <c r="D27" s="243" t="str">
        <f>VLOOKUP(B27,'пр.взв.'!B1:F126,3,FALSE)</f>
        <v>07.12.1997 КМС</v>
      </c>
      <c r="E27" s="243" t="str">
        <f>VLOOKUP(B27,'пр.взв.'!B1:G126,5,FALSE)</f>
        <v>Динамо</v>
      </c>
      <c r="F27" s="263"/>
      <c r="G27" s="264"/>
      <c r="H27" s="265"/>
      <c r="I27" s="246"/>
      <c r="J27" s="247">
        <v>3</v>
      </c>
      <c r="K27" s="293">
        <f>'пр.хода'!Q8</f>
        <v>2</v>
      </c>
      <c r="L27" s="252" t="str">
        <f>VLOOKUP(K27,'пр.взв.'!B1:E82,2,FALSE)</f>
        <v>Дудаев Эрик Васильевич</v>
      </c>
      <c r="M27" s="243" t="str">
        <f>VLOOKUP(K27,'пр.взв.'!B1:F126,3,FALSE)</f>
        <v>12.12.1998 КМС</v>
      </c>
      <c r="N27" s="243" t="str">
        <f>VLOOKUP(K27,'пр.взв.'!B1:G126,5,FALSE)</f>
        <v>Динамо</v>
      </c>
      <c r="O27" s="263"/>
      <c r="P27" s="264"/>
      <c r="Q27" s="265"/>
      <c r="R27" s="246"/>
    </row>
    <row r="28" spans="1:18" ht="12.75">
      <c r="A28" s="282"/>
      <c r="B28" s="284"/>
      <c r="C28" s="262"/>
      <c r="D28" s="199"/>
      <c r="E28" s="199"/>
      <c r="F28" s="199"/>
      <c r="G28" s="199"/>
      <c r="H28" s="200"/>
      <c r="I28" s="192"/>
      <c r="J28" s="248"/>
      <c r="K28" s="284"/>
      <c r="L28" s="253"/>
      <c r="M28" s="199"/>
      <c r="N28" s="199"/>
      <c r="O28" s="199"/>
      <c r="P28" s="199"/>
      <c r="Q28" s="200"/>
      <c r="R28" s="192"/>
    </row>
    <row r="29" spans="1:18" ht="12.75">
      <c r="A29" s="282"/>
      <c r="B29" s="294">
        <f>'пр.хода'!E12</f>
        <v>5</v>
      </c>
      <c r="C29" s="241" t="str">
        <f>VLOOKUP(B29,'пр.взв.'!B1:E82,2,FALSE)</f>
        <v>Ильченко владислав Витальевич</v>
      </c>
      <c r="D29" s="206" t="str">
        <f>VLOOKUP(B29,'пр.взв.'!B1:F128,3,FALSE)</f>
        <v>30.06.1997 1 разряд</v>
      </c>
      <c r="E29" s="206" t="str">
        <f>VLOOKUP(B29,'пр.взв.'!B3:G128,5,FALSE)</f>
        <v>Невынномысск МО</v>
      </c>
      <c r="F29" s="236"/>
      <c r="G29" s="236"/>
      <c r="H29" s="193"/>
      <c r="I29" s="193"/>
      <c r="J29" s="248"/>
      <c r="K29" s="294">
        <f>'пр.хода'!Q12</f>
        <v>6</v>
      </c>
      <c r="L29" s="254" t="str">
        <f>VLOOKUP(K29,'пр.взв.'!B1:E82,2,FALSE)</f>
        <v>Эдилсултанов Исхак исаевич</v>
      </c>
      <c r="M29" s="206" t="str">
        <f>VLOOKUP(K29,'пр.взв.'!B1:F128,3,FALSE)</f>
        <v>23.09.1998 1 разряд</v>
      </c>
      <c r="N29" s="206" t="str">
        <f>VLOOKUP(K29,'пр.взв.'!B3:G128,5,FALSE)</f>
        <v>Ставрополь Д</v>
      </c>
      <c r="O29" s="236"/>
      <c r="P29" s="236"/>
      <c r="Q29" s="193"/>
      <c r="R29" s="193"/>
    </row>
    <row r="30" spans="1:18" ht="13.5" thickBot="1">
      <c r="A30" s="283"/>
      <c r="B30" s="285"/>
      <c r="C30" s="242"/>
      <c r="D30" s="235"/>
      <c r="E30" s="235"/>
      <c r="F30" s="237"/>
      <c r="G30" s="237"/>
      <c r="H30" s="165"/>
      <c r="I30" s="165"/>
      <c r="J30" s="249"/>
      <c r="K30" s="285"/>
      <c r="L30" s="255"/>
      <c r="M30" s="235"/>
      <c r="N30" s="235"/>
      <c r="O30" s="237"/>
      <c r="P30" s="237"/>
      <c r="Q30" s="165"/>
      <c r="R30" s="165"/>
    </row>
    <row r="31" spans="1:18" ht="12.75">
      <c r="A31" s="281">
        <v>2</v>
      </c>
      <c r="B31" s="293">
        <f>'пр.хода'!E16</f>
        <v>3</v>
      </c>
      <c r="C31" s="287" t="str">
        <f>VLOOKUP(B31,'пр.взв.'!B1:E82,2,FALSE)</f>
        <v>Чшиев Алан Георгиевич</v>
      </c>
      <c r="D31" s="243" t="str">
        <f>VLOOKUP(B31,'пр.взв.'!B1:F130,3,FALSE)</f>
        <v>26.09.1997 КМС</v>
      </c>
      <c r="E31" s="243" t="str">
        <f>VLOOKUP(B31,'пр.взв.'!B5:G130,5,FALSE)</f>
        <v>Динамо</v>
      </c>
      <c r="F31" s="263"/>
      <c r="G31" s="264"/>
      <c r="H31" s="265"/>
      <c r="I31" s="288"/>
      <c r="J31" s="247">
        <v>4</v>
      </c>
      <c r="K31" s="293">
        <f>'пр.хода'!Q16</f>
        <v>4</v>
      </c>
      <c r="L31" s="290" t="str">
        <f>VLOOKUP(K31,'пр.взв.'!B1:E82,2,FALSE)</f>
        <v>Рубаев Азамат Асланович</v>
      </c>
      <c r="M31" s="243" t="str">
        <f>VLOOKUP(K31,'пр.взв.'!B1:F130,3,FALSE)</f>
        <v>22.11.1997 КМС</v>
      </c>
      <c r="N31" s="243" t="str">
        <f>VLOOKUP(K31,'пр.взв.'!B5:G130,5,FALSE)</f>
        <v>Динамо</v>
      </c>
      <c r="O31" s="263"/>
      <c r="P31" s="264"/>
      <c r="Q31" s="265"/>
      <c r="R31" s="288"/>
    </row>
    <row r="32" spans="1:18" ht="12.75">
      <c r="A32" s="282"/>
      <c r="B32" s="284"/>
      <c r="C32" s="262"/>
      <c r="D32" s="199"/>
      <c r="E32" s="199"/>
      <c r="F32" s="199"/>
      <c r="G32" s="199"/>
      <c r="H32" s="200"/>
      <c r="I32" s="192"/>
      <c r="J32" s="248"/>
      <c r="K32" s="284"/>
      <c r="L32" s="253"/>
      <c r="M32" s="199"/>
      <c r="N32" s="199"/>
      <c r="O32" s="199"/>
      <c r="P32" s="199"/>
      <c r="Q32" s="200"/>
      <c r="R32" s="192"/>
    </row>
    <row r="33" spans="1:18" ht="12.75">
      <c r="A33" s="282"/>
      <c r="B33" s="294">
        <f>'пр.хода'!E20</f>
        <v>7</v>
      </c>
      <c r="C33" s="241" t="str">
        <f>VLOOKUP(B33,'пр.взв.'!B1:E82,2,FALSE)</f>
        <v>Юсупов Адам</v>
      </c>
      <c r="D33" s="206" t="str">
        <f>VLOOKUP(B33,'пр.взв.'!B1:F132,3,FALSE)</f>
        <v>13.03.1999 1 разряд</v>
      </c>
      <c r="E33" s="243" t="str">
        <f>VLOOKUP(B33,'пр.взв.'!B7:G132,5,FALSE)</f>
        <v>Минспорт</v>
      </c>
      <c r="F33" s="236"/>
      <c r="G33" s="236"/>
      <c r="H33" s="193"/>
      <c r="I33" s="193"/>
      <c r="J33" s="248"/>
      <c r="K33" s="294">
        <f>'пр.хода'!Q20</f>
        <v>8</v>
      </c>
      <c r="L33" s="254" t="str">
        <f>VLOOKUP(K33,'пр.взв.'!B1:E82,2,FALSE)</f>
        <v>Шахтамиров Ахмад Асрудиевич</v>
      </c>
      <c r="M33" s="206" t="str">
        <f>VLOOKUP(K33,'пр.взв.'!B1:F132,3,FALSE)</f>
        <v>30.09.1997 1 разряд</v>
      </c>
      <c r="N33" s="243" t="str">
        <f>VLOOKUP(K33,'пр.взв.'!B7:G132,5,FALSE)</f>
        <v>Минспорт</v>
      </c>
      <c r="O33" s="236"/>
      <c r="P33" s="236"/>
      <c r="Q33" s="193"/>
      <c r="R33" s="193"/>
    </row>
    <row r="34" spans="1:18" ht="13.5" thickBot="1">
      <c r="A34" s="283"/>
      <c r="B34" s="285"/>
      <c r="C34" s="242"/>
      <c r="D34" s="235"/>
      <c r="E34" s="235"/>
      <c r="F34" s="237"/>
      <c r="G34" s="237"/>
      <c r="H34" s="165"/>
      <c r="I34" s="165"/>
      <c r="J34" s="249"/>
      <c r="K34" s="285"/>
      <c r="L34" s="255"/>
      <c r="M34" s="235"/>
      <c r="N34" s="235"/>
      <c r="O34" s="237"/>
      <c r="P34" s="237"/>
      <c r="Q34" s="165"/>
      <c r="R34" s="165"/>
    </row>
    <row r="36" spans="2:18" ht="16.5" thickBot="1">
      <c r="B36" s="98" t="s">
        <v>35</v>
      </c>
      <c r="C36" s="102" t="s">
        <v>45</v>
      </c>
      <c r="D36" s="102"/>
      <c r="E36" s="102"/>
      <c r="F36" s="105" t="str">
        <f>'пр.взв.'!D4</f>
        <v>в.к.свыше  87  кг.</v>
      </c>
      <c r="G36" s="102"/>
      <c r="H36" s="102"/>
      <c r="I36" s="102"/>
      <c r="J36" s="101"/>
      <c r="K36" s="98" t="s">
        <v>1</v>
      </c>
      <c r="L36" s="102" t="s">
        <v>45</v>
      </c>
      <c r="M36" s="102"/>
      <c r="N36" s="102"/>
      <c r="O36" s="98" t="str">
        <f>'пр.взв.'!D4</f>
        <v>в.к.свыше  87  кг.</v>
      </c>
      <c r="P36" s="102"/>
      <c r="Q36" s="102"/>
      <c r="R36" s="102"/>
    </row>
    <row r="37" spans="1:18" ht="12.75" customHeight="1">
      <c r="A37" s="271" t="s">
        <v>42</v>
      </c>
      <c r="B37" s="275" t="s">
        <v>4</v>
      </c>
      <c r="C37" s="267" t="s">
        <v>5</v>
      </c>
      <c r="D37" s="246" t="s">
        <v>13</v>
      </c>
      <c r="E37" s="246" t="s">
        <v>14</v>
      </c>
      <c r="F37" s="267" t="s">
        <v>15</v>
      </c>
      <c r="G37" s="269" t="s">
        <v>43</v>
      </c>
      <c r="H37" s="256" t="s">
        <v>44</v>
      </c>
      <c r="I37" s="258" t="s">
        <v>17</v>
      </c>
      <c r="J37" s="271" t="s">
        <v>42</v>
      </c>
      <c r="K37" s="275" t="s">
        <v>4</v>
      </c>
      <c r="L37" s="267" t="s">
        <v>5</v>
      </c>
      <c r="M37" s="267" t="s">
        <v>13</v>
      </c>
      <c r="N37" s="267" t="s">
        <v>14</v>
      </c>
      <c r="O37" s="267" t="s">
        <v>15</v>
      </c>
      <c r="P37" s="269" t="s">
        <v>43</v>
      </c>
      <c r="Q37" s="256" t="s">
        <v>44</v>
      </c>
      <c r="R37" s="258" t="s">
        <v>17</v>
      </c>
    </row>
    <row r="38" spans="1:18" ht="13.5" customHeight="1" thickBot="1">
      <c r="A38" s="272"/>
      <c r="B38" s="276" t="s">
        <v>36</v>
      </c>
      <c r="C38" s="268"/>
      <c r="D38" s="266"/>
      <c r="E38" s="266"/>
      <c r="F38" s="268"/>
      <c r="G38" s="270"/>
      <c r="H38" s="257"/>
      <c r="I38" s="259" t="s">
        <v>37</v>
      </c>
      <c r="J38" s="272"/>
      <c r="K38" s="276" t="s">
        <v>36</v>
      </c>
      <c r="L38" s="268"/>
      <c r="M38" s="268"/>
      <c r="N38" s="268"/>
      <c r="O38" s="268"/>
      <c r="P38" s="270"/>
      <c r="Q38" s="257"/>
      <c r="R38" s="259" t="s">
        <v>37</v>
      </c>
    </row>
    <row r="39" spans="1:18" ht="12.75">
      <c r="A39" s="295">
        <v>1</v>
      </c>
      <c r="B39" s="250">
        <f>'пр.хода'!G10</f>
        <v>1</v>
      </c>
      <c r="C39" s="287" t="str">
        <f>VLOOKUP(B39,'пр.взв.'!B2:E90,2,FALSE)</f>
        <v>Алборишвили Леван Михайлович</v>
      </c>
      <c r="D39" s="288" t="str">
        <f>VLOOKUP(B39,'пр.взв.'!B2:F138,3,FALSE)</f>
        <v>07.12.1997 КМС</v>
      </c>
      <c r="E39" s="288" t="str">
        <f>VLOOKUP(B39,'пр.взв.'!B2:G138,5,FALSE)</f>
        <v>Динамо</v>
      </c>
      <c r="F39" s="263"/>
      <c r="G39" s="264"/>
      <c r="H39" s="265"/>
      <c r="I39" s="246"/>
      <c r="J39" s="295">
        <v>2</v>
      </c>
      <c r="K39" s="250">
        <f>'пр.хода'!O10</f>
        <v>2</v>
      </c>
      <c r="L39" s="290" t="str">
        <f>VLOOKUP(K39,'пр.взв.'!B2:E90,2,FALSE)</f>
        <v>Дудаев Эрик Васильевич</v>
      </c>
      <c r="M39" s="288" t="str">
        <f>VLOOKUP(K39,'пр.взв.'!B2:F138,3,FALSE)</f>
        <v>12.12.1998 КМС</v>
      </c>
      <c r="N39" s="288" t="str">
        <f>VLOOKUP(K39,'пр.взв.'!B2:G138,5,FALSE)</f>
        <v>Динамо</v>
      </c>
      <c r="O39" s="263"/>
      <c r="P39" s="264"/>
      <c r="Q39" s="265"/>
      <c r="R39" s="246"/>
    </row>
    <row r="40" spans="1:18" ht="12.75">
      <c r="A40" s="296"/>
      <c r="B40" s="298"/>
      <c r="C40" s="262"/>
      <c r="D40" s="199"/>
      <c r="E40" s="199"/>
      <c r="F40" s="199"/>
      <c r="G40" s="199"/>
      <c r="H40" s="200"/>
      <c r="I40" s="192"/>
      <c r="J40" s="296"/>
      <c r="K40" s="298"/>
      <c r="L40" s="253"/>
      <c r="M40" s="199"/>
      <c r="N40" s="199"/>
      <c r="O40" s="199"/>
      <c r="P40" s="199"/>
      <c r="Q40" s="200"/>
      <c r="R40" s="192"/>
    </row>
    <row r="41" spans="1:18" ht="12.75">
      <c r="A41" s="296"/>
      <c r="B41" s="239">
        <f>'пр.хода'!G18</f>
        <v>3</v>
      </c>
      <c r="C41" s="241" t="str">
        <f>VLOOKUP(B41,'пр.взв.'!B2:E90,2,FALSE)</f>
        <v>Чшиев Алан Георгиевич</v>
      </c>
      <c r="D41" s="206" t="str">
        <f>VLOOKUP(B41,'пр.взв.'!B2:F140,3,FALSE)</f>
        <v>26.09.1997 КМС</v>
      </c>
      <c r="E41" s="206" t="str">
        <f>VLOOKUP(B41,'пр.взв.'!B2:G140,5,FALSE)</f>
        <v>Динамо</v>
      </c>
      <c r="F41" s="236"/>
      <c r="G41" s="236"/>
      <c r="H41" s="193"/>
      <c r="I41" s="193"/>
      <c r="J41" s="296"/>
      <c r="K41" s="239">
        <f>'пр.хода'!O18</f>
        <v>8</v>
      </c>
      <c r="L41" s="254" t="str">
        <f>VLOOKUP(K41,'пр.взв.'!B2:E90,2,FALSE)</f>
        <v>Шахтамиров Ахмад Асрудиевич</v>
      </c>
      <c r="M41" s="206" t="str">
        <f>VLOOKUP(K41,'пр.взв.'!B2:F140,3,FALSE)</f>
        <v>30.09.1997 1 разряд</v>
      </c>
      <c r="N41" s="206" t="str">
        <f>VLOOKUP(K41,'пр.взв.'!B2:G140,5,FALSE)</f>
        <v>Минспорт</v>
      </c>
      <c r="O41" s="236"/>
      <c r="P41" s="236"/>
      <c r="Q41" s="193"/>
      <c r="R41" s="193"/>
    </row>
    <row r="42" spans="1:18" ht="13.5" thickBot="1">
      <c r="A42" s="297"/>
      <c r="B42" s="299"/>
      <c r="C42" s="242"/>
      <c r="D42" s="235"/>
      <c r="E42" s="235"/>
      <c r="F42" s="237"/>
      <c r="G42" s="237"/>
      <c r="H42" s="165"/>
      <c r="I42" s="165"/>
      <c r="J42" s="297"/>
      <c r="K42" s="299"/>
      <c r="L42" s="255"/>
      <c r="M42" s="235"/>
      <c r="N42" s="235"/>
      <c r="O42" s="237"/>
      <c r="P42" s="237"/>
      <c r="Q42" s="165"/>
      <c r="R42" s="165"/>
    </row>
    <row r="44" spans="1:18" ht="15">
      <c r="A44" s="300" t="s">
        <v>46</v>
      </c>
      <c r="B44" s="300"/>
      <c r="C44" s="300"/>
      <c r="D44" s="300"/>
      <c r="E44" s="300"/>
      <c r="F44" s="300"/>
      <c r="G44" s="300"/>
      <c r="H44" s="300"/>
      <c r="I44" s="300"/>
      <c r="J44" s="300" t="s">
        <v>47</v>
      </c>
      <c r="K44" s="300"/>
      <c r="L44" s="300"/>
      <c r="M44" s="300"/>
      <c r="N44" s="300"/>
      <c r="O44" s="300"/>
      <c r="P44" s="300"/>
      <c r="Q44" s="300"/>
      <c r="R44" s="300"/>
    </row>
    <row r="45" spans="2:18" ht="16.5" thickBot="1">
      <c r="B45" s="98" t="s">
        <v>35</v>
      </c>
      <c r="C45" s="103"/>
      <c r="D45" s="103"/>
      <c r="E45" s="103"/>
      <c r="F45" s="106" t="str">
        <f>F36</f>
        <v>в.к.свыше  87  кг.</v>
      </c>
      <c r="G45" s="103"/>
      <c r="H45" s="103"/>
      <c r="I45" s="103"/>
      <c r="J45" s="70"/>
      <c r="K45" s="104" t="s">
        <v>1</v>
      </c>
      <c r="L45" s="103"/>
      <c r="M45" s="103"/>
      <c r="N45" s="103"/>
      <c r="O45" s="106" t="str">
        <f>O36</f>
        <v>в.к.свыше  87  кг.</v>
      </c>
      <c r="P45" s="101"/>
      <c r="Q45" s="101"/>
      <c r="R45" s="101"/>
    </row>
    <row r="46" spans="1:18" ht="12.75" customHeight="1">
      <c r="A46" s="271" t="s">
        <v>42</v>
      </c>
      <c r="B46" s="275" t="s">
        <v>4</v>
      </c>
      <c r="C46" s="267" t="s">
        <v>5</v>
      </c>
      <c r="D46" s="246" t="s">
        <v>13</v>
      </c>
      <c r="E46" s="246" t="s">
        <v>14</v>
      </c>
      <c r="F46" s="267" t="s">
        <v>15</v>
      </c>
      <c r="G46" s="269" t="s">
        <v>43</v>
      </c>
      <c r="H46" s="256" t="s">
        <v>44</v>
      </c>
      <c r="I46" s="258" t="s">
        <v>17</v>
      </c>
      <c r="J46" s="271" t="s">
        <v>42</v>
      </c>
      <c r="K46" s="275" t="s">
        <v>4</v>
      </c>
      <c r="L46" s="267" t="s">
        <v>5</v>
      </c>
      <c r="M46" s="246" t="s">
        <v>13</v>
      </c>
      <c r="N46" s="267" t="s">
        <v>14</v>
      </c>
      <c r="O46" s="267" t="s">
        <v>15</v>
      </c>
      <c r="P46" s="269" t="s">
        <v>43</v>
      </c>
      <c r="Q46" s="256" t="s">
        <v>44</v>
      </c>
      <c r="R46" s="258" t="s">
        <v>17</v>
      </c>
    </row>
    <row r="47" spans="1:18" ht="13.5" customHeight="1" thickBot="1">
      <c r="A47" s="272"/>
      <c r="B47" s="276" t="s">
        <v>36</v>
      </c>
      <c r="C47" s="268"/>
      <c r="D47" s="266"/>
      <c r="E47" s="266"/>
      <c r="F47" s="268"/>
      <c r="G47" s="270"/>
      <c r="H47" s="257"/>
      <c r="I47" s="259" t="s">
        <v>37</v>
      </c>
      <c r="J47" s="272"/>
      <c r="K47" s="276" t="s">
        <v>36</v>
      </c>
      <c r="L47" s="268"/>
      <c r="M47" s="266"/>
      <c r="N47" s="268"/>
      <c r="O47" s="268"/>
      <c r="P47" s="270"/>
      <c r="Q47" s="257"/>
      <c r="R47" s="259" t="s">
        <v>37</v>
      </c>
    </row>
    <row r="48" spans="1:18" ht="12.75">
      <c r="A48" s="247">
        <v>1</v>
      </c>
      <c r="B48" s="302">
        <f>'пр.хода'!A25</f>
        <v>5</v>
      </c>
      <c r="C48" s="261" t="str">
        <f>VLOOKUP(B48,'пр.взв.'!B4:E103,2,FALSE)</f>
        <v>Ильченко владислав Витальевич</v>
      </c>
      <c r="D48" s="243" t="str">
        <f>VLOOKUP(B48,'пр.взв.'!B4:F147,3,FALSE)</f>
        <v>30.06.1997 1 разряд</v>
      </c>
      <c r="E48" s="243" t="str">
        <f>VLOOKUP(B48,'пр.взв.'!B4:G147,5,FALSE)</f>
        <v>Невынномысск МО</v>
      </c>
      <c r="F48" s="263"/>
      <c r="G48" s="264"/>
      <c r="H48" s="265"/>
      <c r="I48" s="246"/>
      <c r="J48" s="247">
        <v>3</v>
      </c>
      <c r="K48" s="304">
        <f>'пр.хода'!I25</f>
        <v>10</v>
      </c>
      <c r="L48" s="252" t="str">
        <f>VLOOKUP(K48,'пр.взв.'!B4:E103,2,FALSE)</f>
        <v>Гасанилов Марат Шамсудинович</v>
      </c>
      <c r="M48" s="243">
        <f>VLOOKUP(K48,'пр.взв.'!B4:F147,3,FALSE)</f>
        <v>35489</v>
      </c>
      <c r="N48" s="243" t="str">
        <f>VLOOKUP(K48,'пр.взв.'!B4:G147,5,FALSE)</f>
        <v>ПР</v>
      </c>
      <c r="O48" s="244"/>
      <c r="P48" s="245"/>
      <c r="Q48" s="238"/>
      <c r="R48" s="208"/>
    </row>
    <row r="49" spans="1:18" ht="12.75">
      <c r="A49" s="248"/>
      <c r="B49" s="298"/>
      <c r="C49" s="262"/>
      <c r="D49" s="199"/>
      <c r="E49" s="199"/>
      <c r="F49" s="199"/>
      <c r="G49" s="199"/>
      <c r="H49" s="200"/>
      <c r="I49" s="192"/>
      <c r="J49" s="248"/>
      <c r="K49" s="298"/>
      <c r="L49" s="253"/>
      <c r="M49" s="199"/>
      <c r="N49" s="199"/>
      <c r="O49" s="199"/>
      <c r="P49" s="199"/>
      <c r="Q49" s="200"/>
      <c r="R49" s="192"/>
    </row>
    <row r="50" spans="1:18" ht="12.75">
      <c r="A50" s="248"/>
      <c r="B50" s="303">
        <f>'пр.хода'!A27</f>
        <v>0</v>
      </c>
      <c r="C50" s="241" t="e">
        <f>VLOOKUP(B50,'пр.взв.'!B4:E103,2,FALSE)</f>
        <v>#N/A</v>
      </c>
      <c r="D50" s="206" t="e">
        <f>VLOOKUP(B50,'пр.взв.'!B4:F149,3,FALSE)</f>
        <v>#N/A</v>
      </c>
      <c r="E50" s="206" t="e">
        <f>VLOOKUP(B50,'пр.взв.'!B6:G149,5,FALSE)</f>
        <v>#N/A</v>
      </c>
      <c r="F50" s="236"/>
      <c r="G50" s="236"/>
      <c r="H50" s="193"/>
      <c r="I50" s="193"/>
      <c r="J50" s="248"/>
      <c r="K50" s="303">
        <f>'пр.хода'!I27</f>
        <v>6</v>
      </c>
      <c r="L50" s="254" t="str">
        <f>VLOOKUP(K50,'пр.взв.'!B4:E103,2,FALSE)</f>
        <v>Эдилсултанов Исхак исаевич</v>
      </c>
      <c r="M50" s="206" t="str">
        <f>VLOOKUP(K50,'пр.взв.'!B4:F149,3,FALSE)</f>
        <v>23.09.1998 1 разряд</v>
      </c>
      <c r="N50" s="206" t="str">
        <f>VLOOKUP(K50,'пр.взв.'!B6:G149,5,FALSE)</f>
        <v>Ставрополь Д</v>
      </c>
      <c r="O50" s="236"/>
      <c r="P50" s="236"/>
      <c r="Q50" s="193"/>
      <c r="R50" s="193"/>
    </row>
    <row r="51" spans="1:18" ht="13.5" thickBot="1">
      <c r="A51" s="301"/>
      <c r="B51" s="299"/>
      <c r="C51" s="242"/>
      <c r="D51" s="235"/>
      <c r="E51" s="235"/>
      <c r="F51" s="237"/>
      <c r="G51" s="237"/>
      <c r="H51" s="165"/>
      <c r="I51" s="165"/>
      <c r="J51" s="249"/>
      <c r="K51" s="299"/>
      <c r="L51" s="255"/>
      <c r="M51" s="235"/>
      <c r="N51" s="235"/>
      <c r="O51" s="237"/>
      <c r="P51" s="237"/>
      <c r="Q51" s="165"/>
      <c r="R51" s="165"/>
    </row>
    <row r="52" spans="1:18" ht="12.75">
      <c r="A52" s="247">
        <v>2</v>
      </c>
      <c r="B52" s="302">
        <f>'пр.хода'!A31</f>
        <v>7</v>
      </c>
      <c r="C52" s="287" t="str">
        <f>VLOOKUP(B52,'пр.взв.'!B4:E103,2,FALSE)</f>
        <v>Юсупов Адам</v>
      </c>
      <c r="D52" s="243" t="str">
        <f>VLOOKUP(B52,'пр.взв.'!B4:F151,3,FALSE)</f>
        <v>13.03.1999 1 разряд</v>
      </c>
      <c r="E52" s="243" t="str">
        <f>VLOOKUP(B52,'пр.взв.'!B8:G151,5,FALSE)</f>
        <v>Минспорт</v>
      </c>
      <c r="F52" s="244"/>
      <c r="G52" s="245"/>
      <c r="H52" s="238"/>
      <c r="I52" s="208"/>
      <c r="J52" s="248">
        <v>4</v>
      </c>
      <c r="K52" s="302">
        <f>'пр.хода'!I31</f>
        <v>4</v>
      </c>
      <c r="L52" s="290" t="str">
        <f>VLOOKUP(K52,'пр.взв.'!B4:E103,2,FALSE)</f>
        <v>Рубаев Азамат Асланович</v>
      </c>
      <c r="M52" s="243" t="str">
        <f>VLOOKUP(K52,'пр.взв.'!B4:F151,3,FALSE)</f>
        <v>22.11.1997 КМС</v>
      </c>
      <c r="N52" s="243" t="str">
        <f>VLOOKUP(K52,'пр.взв.'!B8:G151,5,FALSE)</f>
        <v>Динамо</v>
      </c>
      <c r="O52" s="244"/>
      <c r="P52" s="245"/>
      <c r="Q52" s="238"/>
      <c r="R52" s="208"/>
    </row>
    <row r="53" spans="1:18" ht="12.75">
      <c r="A53" s="248"/>
      <c r="B53" s="298"/>
      <c r="C53" s="262"/>
      <c r="D53" s="199"/>
      <c r="E53" s="199"/>
      <c r="F53" s="199"/>
      <c r="G53" s="199"/>
      <c r="H53" s="200"/>
      <c r="I53" s="192"/>
      <c r="J53" s="248"/>
      <c r="K53" s="298"/>
      <c r="L53" s="253"/>
      <c r="M53" s="199"/>
      <c r="N53" s="199"/>
      <c r="O53" s="199"/>
      <c r="P53" s="199"/>
      <c r="Q53" s="200"/>
      <c r="R53" s="192"/>
    </row>
    <row r="54" spans="1:18" ht="12.75">
      <c r="A54" s="248"/>
      <c r="B54" s="303">
        <f>'пр.хода'!A33</f>
        <v>0</v>
      </c>
      <c r="C54" s="241" t="e">
        <f>VLOOKUP(B54,'пр.взв.'!B4:E103,2,FALSE)</f>
        <v>#N/A</v>
      </c>
      <c r="D54" s="206" t="e">
        <f>VLOOKUP(B54,'пр.взв.'!B4:F153,3,FALSE)</f>
        <v>#N/A</v>
      </c>
      <c r="E54" s="243" t="e">
        <f>VLOOKUP(B54,'пр.взв.'!B10:G153,5,FALSE)</f>
        <v>#N/A</v>
      </c>
      <c r="F54" s="236"/>
      <c r="G54" s="236"/>
      <c r="H54" s="193"/>
      <c r="I54" s="193"/>
      <c r="J54" s="248"/>
      <c r="K54" s="303">
        <f>'пр.хода'!I33</f>
        <v>0</v>
      </c>
      <c r="L54" s="254" t="e">
        <f>VLOOKUP(K54,'пр.взв.'!B4:E103,2,FALSE)</f>
        <v>#N/A</v>
      </c>
      <c r="M54" s="206" t="e">
        <f>VLOOKUP(K54,'пр.взв.'!B4:F153,3,FALSE)</f>
        <v>#N/A</v>
      </c>
      <c r="N54" s="243" t="e">
        <f>VLOOKUP(K54,'пр.взв.'!B10:G153,5,FALSE)</f>
        <v>#N/A</v>
      </c>
      <c r="O54" s="236"/>
      <c r="P54" s="236"/>
      <c r="Q54" s="193"/>
      <c r="R54" s="193"/>
    </row>
    <row r="55" spans="1:18" ht="13.5" thickBot="1">
      <c r="A55" s="249"/>
      <c r="B55" s="299"/>
      <c r="C55" s="242"/>
      <c r="D55" s="235"/>
      <c r="E55" s="235"/>
      <c r="F55" s="237"/>
      <c r="G55" s="237"/>
      <c r="H55" s="165"/>
      <c r="I55" s="165"/>
      <c r="J55" s="249"/>
      <c r="K55" s="299"/>
      <c r="L55" s="255"/>
      <c r="M55" s="235"/>
      <c r="N55" s="235"/>
      <c r="O55" s="237"/>
      <c r="P55" s="237"/>
      <c r="Q55" s="165"/>
      <c r="R55" s="165"/>
    </row>
    <row r="56" ht="13.5" thickBot="1"/>
    <row r="57" spans="1:18" ht="12.75">
      <c r="A57" s="271" t="s">
        <v>42</v>
      </c>
      <c r="B57" s="275" t="s">
        <v>4</v>
      </c>
      <c r="C57" s="267" t="s">
        <v>5</v>
      </c>
      <c r="D57" s="246" t="s">
        <v>13</v>
      </c>
      <c r="E57" s="246" t="s">
        <v>14</v>
      </c>
      <c r="F57" s="267" t="s">
        <v>15</v>
      </c>
      <c r="G57" s="269" t="s">
        <v>43</v>
      </c>
      <c r="H57" s="256" t="s">
        <v>44</v>
      </c>
      <c r="I57" s="258" t="s">
        <v>17</v>
      </c>
      <c r="J57" s="271" t="s">
        <v>42</v>
      </c>
      <c r="K57" s="273" t="s">
        <v>4</v>
      </c>
      <c r="L57" s="267" t="s">
        <v>5</v>
      </c>
      <c r="M57" s="246" t="s">
        <v>13</v>
      </c>
      <c r="N57" s="267" t="s">
        <v>14</v>
      </c>
      <c r="O57" s="267" t="s">
        <v>15</v>
      </c>
      <c r="P57" s="269" t="s">
        <v>43</v>
      </c>
      <c r="Q57" s="256" t="s">
        <v>44</v>
      </c>
      <c r="R57" s="258" t="s">
        <v>17</v>
      </c>
    </row>
    <row r="58" spans="1:18" ht="13.5" thickBot="1">
      <c r="A58" s="272"/>
      <c r="B58" s="276" t="s">
        <v>36</v>
      </c>
      <c r="C58" s="268"/>
      <c r="D58" s="266"/>
      <c r="E58" s="266"/>
      <c r="F58" s="268"/>
      <c r="G58" s="270"/>
      <c r="H58" s="257"/>
      <c r="I58" s="259" t="s">
        <v>37</v>
      </c>
      <c r="J58" s="272"/>
      <c r="K58" s="274" t="s">
        <v>36</v>
      </c>
      <c r="L58" s="268"/>
      <c r="M58" s="266"/>
      <c r="N58" s="268"/>
      <c r="O58" s="268"/>
      <c r="P58" s="270"/>
      <c r="Q58" s="257"/>
      <c r="R58" s="259" t="s">
        <v>37</v>
      </c>
    </row>
    <row r="59" spans="1:18" ht="12.75">
      <c r="A59" s="247">
        <v>1</v>
      </c>
      <c r="B59" s="260">
        <f>'пр.хода'!C26</f>
        <v>0</v>
      </c>
      <c r="C59" s="261" t="e">
        <f>VLOOKUP(B59,'пр.взв.'!B1:E114,2,FALSE)</f>
        <v>#N/A</v>
      </c>
      <c r="D59" s="243" t="e">
        <f>VLOOKUP(B59,'пр.взв.'!B1:F158,3,FALSE)</f>
        <v>#N/A</v>
      </c>
      <c r="E59" s="243" t="e">
        <f>VLOOKUP(B59,'пр.взв.'!B15:G158,5,FALSE)</f>
        <v>#N/A</v>
      </c>
      <c r="F59" s="263"/>
      <c r="G59" s="264"/>
      <c r="H59" s="265"/>
      <c r="I59" s="246"/>
      <c r="J59" s="247">
        <v>2</v>
      </c>
      <c r="K59" s="250">
        <f>'пр.хода'!M26</f>
        <v>6</v>
      </c>
      <c r="L59" s="252" t="str">
        <f>VLOOKUP(K59,'пр.взв.'!B1:E114,2,FALSE)</f>
        <v>Эдилсултанов Исхак исаевич</v>
      </c>
      <c r="M59" s="243" t="str">
        <f>VLOOKUP(K59,'пр.взв.'!B1:F158,3,FALSE)</f>
        <v>23.09.1998 1 разряд</v>
      </c>
      <c r="N59" s="243" t="str">
        <f>VLOOKUP(K59,'пр.взв.'!B1:G158,5,FALSE)</f>
        <v>Ставрополь Д</v>
      </c>
      <c r="O59" s="244"/>
      <c r="P59" s="245"/>
      <c r="Q59" s="238"/>
      <c r="R59" s="208"/>
    </row>
    <row r="60" spans="1:18" ht="12.75">
      <c r="A60" s="248"/>
      <c r="B60" s="251"/>
      <c r="C60" s="262"/>
      <c r="D60" s="199"/>
      <c r="E60" s="199"/>
      <c r="F60" s="199"/>
      <c r="G60" s="199"/>
      <c r="H60" s="200"/>
      <c r="I60" s="192"/>
      <c r="J60" s="248"/>
      <c r="K60" s="251"/>
      <c r="L60" s="253"/>
      <c r="M60" s="199"/>
      <c r="N60" s="199"/>
      <c r="O60" s="199"/>
      <c r="P60" s="199"/>
      <c r="Q60" s="200"/>
      <c r="R60" s="192"/>
    </row>
    <row r="61" spans="1:18" ht="12.75">
      <c r="A61" s="248"/>
      <c r="B61" s="239">
        <f>'пр.хода'!C32</f>
        <v>0</v>
      </c>
      <c r="C61" s="241" t="e">
        <f>VLOOKUP(B61,'пр.взв.'!B1:E114,2,FALSE)</f>
        <v>#N/A</v>
      </c>
      <c r="D61" s="206" t="e">
        <f>VLOOKUP(B61,'пр.взв.'!B15:F160,3,FALSE)</f>
        <v>#N/A</v>
      </c>
      <c r="E61" s="206" t="e">
        <f>VLOOKUP(B61,'пр.взв.'!B1:G160,5,FALSE)</f>
        <v>#N/A</v>
      </c>
      <c r="F61" s="236"/>
      <c r="G61" s="236"/>
      <c r="H61" s="193"/>
      <c r="I61" s="193"/>
      <c r="J61" s="248"/>
      <c r="K61" s="239">
        <f>'пр.хода'!M32</f>
        <v>4</v>
      </c>
      <c r="L61" s="254" t="str">
        <f>VLOOKUP(K61,'пр.взв.'!B1:E114,2,FALSE)</f>
        <v>Рубаев Азамат Асланович</v>
      </c>
      <c r="M61" s="206" t="str">
        <f>VLOOKUP(K61,'пр.взв.'!B1:F160,3,FALSE)</f>
        <v>22.11.1997 КМС</v>
      </c>
      <c r="N61" s="206" t="str">
        <f>VLOOKUP(K61,'пр.взв.'!B1:G160,5,FALSE)</f>
        <v>Динамо</v>
      </c>
      <c r="O61" s="236"/>
      <c r="P61" s="236"/>
      <c r="Q61" s="193"/>
      <c r="R61" s="193"/>
    </row>
    <row r="62" spans="1:18" ht="13.5" thickBot="1">
      <c r="A62" s="249"/>
      <c r="B62" s="240"/>
      <c r="C62" s="242"/>
      <c r="D62" s="235"/>
      <c r="E62" s="235"/>
      <c r="F62" s="237"/>
      <c r="G62" s="237"/>
      <c r="H62" s="165"/>
      <c r="I62" s="165"/>
      <c r="J62" s="249"/>
      <c r="K62" s="240"/>
      <c r="L62" s="255"/>
      <c r="M62" s="235"/>
      <c r="N62" s="235"/>
      <c r="O62" s="237"/>
      <c r="P62" s="237"/>
      <c r="Q62" s="165"/>
      <c r="R62" s="165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7" t="str">
        <f>HYPERLINK('[1]реквизиты'!$A$2)</f>
        <v>Первенство СКФО по  самбо среди юношей 1997-1998 г.р.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6"/>
      <c r="M1" s="46"/>
      <c r="N1" s="46"/>
      <c r="O1" s="46"/>
      <c r="P1" s="46"/>
    </row>
    <row r="2" spans="1:19" ht="12.75" customHeight="1">
      <c r="A2" s="315" t="str">
        <f>HYPERLINK('[1]реквизиты'!$A$3)</f>
        <v>20-25 декабря 2014г.                             г.Нальчик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в.к.свыше  87  кг.</v>
      </c>
      <c r="G3" s="48"/>
      <c r="H3" s="48"/>
      <c r="I3" s="48"/>
      <c r="J3" s="48"/>
      <c r="K3" s="48"/>
      <c r="L3" s="48"/>
    </row>
    <row r="4" spans="1:3" ht="16.5" thickBot="1">
      <c r="A4" s="316" t="s">
        <v>0</v>
      </c>
      <c r="B4" s="316"/>
      <c r="C4" s="5"/>
    </row>
    <row r="5" spans="1:13" ht="12.75" customHeight="1" thickBot="1">
      <c r="A5" s="314">
        <v>1</v>
      </c>
      <c r="B5" s="311" t="str">
        <f>VLOOKUP(A5,'пр.взв.'!B5:C36,2,FALSE)</f>
        <v>Алборишвили Леван Михайлович</v>
      </c>
      <c r="C5" s="311" t="str">
        <f>VLOOKUP(A5,'пр.взв.'!B5:F36,3,FALSE)</f>
        <v>07.12.1997 КМС</v>
      </c>
      <c r="D5" s="311" t="str">
        <f>VLOOKUP(A5,'пр.взв.'!B5:E36,4,FALSE)</f>
        <v>РСО-А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7"/>
      <c r="B6" s="312"/>
      <c r="C6" s="312"/>
      <c r="D6" s="31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7">
        <v>9</v>
      </c>
      <c r="B7" s="305" t="str">
        <f>VLOOKUP(A7,'пр.взв.'!B7:C38,2,FALSE)</f>
        <v>Клишев Мартин Асланович</v>
      </c>
      <c r="C7" s="305">
        <f>VLOOKUP(A7,'пр.взв.'!B5:F36,3,FALSE)</f>
        <v>35864</v>
      </c>
      <c r="D7" s="305" t="str">
        <f>VLOOKUP(A7,'пр.взв.'!B5:F36,4,FALSE)</f>
        <v>КБР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8"/>
      <c r="B8" s="306"/>
      <c r="C8" s="306"/>
      <c r="D8" s="30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4">
        <v>5</v>
      </c>
      <c r="B9" s="311" t="str">
        <f>VLOOKUP(A9,'пр.взв.'!B9:C40,2,FALSE)</f>
        <v>Ильченко владислав Витальевич</v>
      </c>
      <c r="C9" s="311" t="str">
        <f>VLOOKUP(A9,'пр.взв.'!B5:E36,3,FALSE)</f>
        <v>30.06.1997 1 разряд</v>
      </c>
      <c r="D9" s="311" t="str">
        <f>VLOOKUP(A9,'пр.взв.'!B5:E36,4,FALSE)</f>
        <v>СК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7"/>
      <c r="B10" s="312"/>
      <c r="C10" s="312"/>
      <c r="D10" s="31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7">
        <v>13</v>
      </c>
      <c r="B11" s="305" t="e">
        <f>VLOOKUP(A11,'пр.взв.'!B5:C36,2,FALSE)</f>
        <v>#N/A</v>
      </c>
      <c r="C11" s="305" t="e">
        <f>VLOOKUP(A11,'пр.взв.'!B5:E36,3,FALSE)</f>
        <v>#N/A</v>
      </c>
      <c r="D11" s="305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8"/>
      <c r="B12" s="306"/>
      <c r="C12" s="306"/>
      <c r="D12" s="306"/>
      <c r="E12" s="17"/>
      <c r="F12" s="313"/>
      <c r="G12" s="313"/>
      <c r="H12" s="25"/>
      <c r="I12" s="19"/>
      <c r="J12" s="13"/>
      <c r="K12" s="13"/>
      <c r="L12" s="13"/>
    </row>
    <row r="13" spans="1:12" ht="12.75" customHeight="1" thickBot="1">
      <c r="A13" s="314">
        <v>3</v>
      </c>
      <c r="B13" s="311" t="str">
        <f>VLOOKUP(A13,'пр.взв.'!B5:C36,2,FALSE)</f>
        <v>Чшиев Алан Георгиевич</v>
      </c>
      <c r="C13" s="311" t="str">
        <f>VLOOKUP(A13,'пр.взв.'!B5:E36,3,FALSE)</f>
        <v>26.09.1997 КМС</v>
      </c>
      <c r="D13" s="311" t="str">
        <f>VLOOKUP(A13,'пр.взв.'!B5:E36,4,FALSE)</f>
        <v>РСО-А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7"/>
      <c r="B14" s="312"/>
      <c r="C14" s="312"/>
      <c r="D14" s="31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7">
        <v>11</v>
      </c>
      <c r="B15" s="305" t="e">
        <f>VLOOKUP(A15,'пр.взв.'!B15:C45,2,FALSE)</f>
        <v>#N/A</v>
      </c>
      <c r="C15" s="305" t="e">
        <f>VLOOKUP(A15,'пр.взв.'!B5:E36,3,FALSE)</f>
        <v>#N/A</v>
      </c>
      <c r="D15" s="305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8"/>
      <c r="B16" s="306"/>
      <c r="C16" s="306"/>
      <c r="D16" s="30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4">
        <v>7</v>
      </c>
      <c r="B17" s="311" t="str">
        <f>VLOOKUP(A17,'пр.взв.'!B17:C47,2,FALSE)</f>
        <v>Юсупов Адам</v>
      </c>
      <c r="C17" s="311" t="str">
        <f>VLOOKUP(A17,'пр.взв.'!B5:E36,3,FALSE)</f>
        <v>13.03.1999 1 разряд</v>
      </c>
      <c r="D17" s="311" t="str">
        <f>VLOOKUP(A17,'пр.взв.'!B5:E36,4,FALSE)</f>
        <v>ЧР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7"/>
      <c r="B18" s="312"/>
      <c r="C18" s="312"/>
      <c r="D18" s="31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7">
        <v>15</v>
      </c>
      <c r="B19" s="305" t="e">
        <f>VLOOKUP(A19,'пр.взв.'!B19:C49,2,FALSE)</f>
        <v>#N/A</v>
      </c>
      <c r="C19" s="305" t="e">
        <f>VLOOKUP(A19,'пр.взв.'!B5:E36,3,FALSE)</f>
        <v>#N/A</v>
      </c>
      <c r="D19" s="30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8"/>
      <c r="B20" s="306"/>
      <c r="C20" s="306"/>
      <c r="D20" s="30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4">
        <v>2</v>
      </c>
      <c r="B22" s="311" t="str">
        <f>VLOOKUP(A22,'пр.взв.'!B7:E38,2,FALSE)</f>
        <v>Дудаев Эрик Васильевич</v>
      </c>
      <c r="C22" s="311" t="str">
        <f>VLOOKUP(A22,'пр.взв.'!B7:E38,3,FALSE)</f>
        <v>12.12.1998 КМС</v>
      </c>
      <c r="D22" s="311" t="str">
        <f>VLOOKUP(A22,'пр.взв.'!B7:E38,4,FALSE)</f>
        <v>РСО-А</v>
      </c>
      <c r="E22" s="12"/>
      <c r="F22" s="13"/>
      <c r="G22" s="13"/>
      <c r="H22" s="13"/>
      <c r="I22" s="13"/>
      <c r="J22" s="4"/>
      <c r="K22" s="16"/>
    </row>
    <row r="23" spans="1:11" ht="15.75">
      <c r="A23" s="307"/>
      <c r="B23" s="312"/>
      <c r="C23" s="312"/>
      <c r="D23" s="312"/>
      <c r="E23" s="19"/>
      <c r="F23" s="15"/>
      <c r="G23" s="15"/>
      <c r="H23" s="13"/>
      <c r="I23" s="13"/>
      <c r="J23" s="4"/>
      <c r="K23" s="33"/>
    </row>
    <row r="24" spans="1:11" ht="16.5" thickBot="1">
      <c r="A24" s="307">
        <v>10</v>
      </c>
      <c r="B24" s="305" t="str">
        <f>VLOOKUP(A24,'пр.взв.'!B7:E38,2,FALSE)</f>
        <v>Гасанилов Марат Шамсудинович</v>
      </c>
      <c r="C24" s="305">
        <f>VLOOKUP(A24,'пр.взв.'!B7:E38,3,FALSE)</f>
        <v>35489</v>
      </c>
      <c r="D24" s="305" t="str">
        <f>VLOOKUP(A24,'пр.взв.'!B7:E38,4,FALSE)</f>
        <v>РД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8"/>
      <c r="B25" s="306"/>
      <c r="C25" s="306"/>
      <c r="D25" s="306"/>
      <c r="E25" s="17"/>
      <c r="F25" s="21"/>
      <c r="G25" s="19"/>
      <c r="H25" s="13"/>
      <c r="I25" s="13"/>
      <c r="J25" s="4"/>
      <c r="K25" s="33"/>
    </row>
    <row r="26" spans="1:11" ht="16.5" thickBot="1">
      <c r="A26" s="314">
        <v>6</v>
      </c>
      <c r="B26" s="311" t="str">
        <f>VLOOKUP(A26,'пр.взв.'!B7:E38,2,FALSE)</f>
        <v>Эдилсултанов Исхак исаевич</v>
      </c>
      <c r="C26" s="311" t="str">
        <f>VLOOKUP(A26,'пр.взв.'!B7:E38,3,FALSE)</f>
        <v>23.09.1998 1 разряд</v>
      </c>
      <c r="D26" s="311" t="str">
        <f>VLOOKUP(A26,'пр.взв.'!B7:E38,4,FALSE)</f>
        <v>СК</v>
      </c>
      <c r="E26" s="12"/>
      <c r="F26" s="21"/>
      <c r="G26" s="16"/>
      <c r="H26" s="26"/>
      <c r="I26" s="13"/>
      <c r="J26" s="4"/>
      <c r="K26" s="33"/>
    </row>
    <row r="27" spans="1:11" ht="15.75">
      <c r="A27" s="307"/>
      <c r="B27" s="312"/>
      <c r="C27" s="312"/>
      <c r="D27" s="312"/>
      <c r="E27" s="19"/>
      <c r="F27" s="24"/>
      <c r="G27" s="15"/>
      <c r="H27" s="25"/>
      <c r="I27" s="13"/>
      <c r="J27" s="4"/>
      <c r="K27" s="33"/>
    </row>
    <row r="28" spans="1:11" ht="16.5" thickBot="1">
      <c r="A28" s="307">
        <v>14</v>
      </c>
      <c r="B28" s="305" t="e">
        <f>VLOOKUP(A28,'пр.взв.'!B7:E38,2,FALSE)</f>
        <v>#N/A</v>
      </c>
      <c r="C28" s="305" t="e">
        <f>VLOOKUP(A28,'пр.взв.'!B7:E38,3,FALSE)</f>
        <v>#N/A</v>
      </c>
      <c r="D28" s="305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8"/>
      <c r="B29" s="306"/>
      <c r="C29" s="306"/>
      <c r="D29" s="306"/>
      <c r="E29" s="17"/>
      <c r="F29" s="313"/>
      <c r="G29" s="313"/>
      <c r="H29" s="25"/>
      <c r="I29" s="19"/>
      <c r="J29" s="3"/>
      <c r="K29" s="32"/>
    </row>
    <row r="30" spans="1:9" ht="16.5" thickBot="1">
      <c r="A30" s="314">
        <v>4</v>
      </c>
      <c r="B30" s="311" t="str">
        <f>VLOOKUP(A30,'пр.взв.'!B7:E38,2,FALSE)</f>
        <v>Рубаев Азамат Асланович</v>
      </c>
      <c r="C30" s="311" t="str">
        <f>VLOOKUP(A30,'пр.взв.'!B7:E38,3,FALSE)</f>
        <v>22.11.1997 КМС</v>
      </c>
      <c r="D30" s="311" t="str">
        <f>VLOOKUP(A30,'пр.взв.'!B7:E38,4,FALSE)</f>
        <v>РСО-А</v>
      </c>
      <c r="E30" s="12"/>
      <c r="F30" s="15"/>
      <c r="G30" s="15"/>
      <c r="H30" s="25"/>
      <c r="I30" s="16"/>
    </row>
    <row r="31" spans="1:9" ht="15.75">
      <c r="A31" s="307"/>
      <c r="B31" s="312"/>
      <c r="C31" s="312"/>
      <c r="D31" s="312"/>
      <c r="E31" s="19"/>
      <c r="F31" s="15"/>
      <c r="G31" s="15"/>
      <c r="H31" s="25"/>
      <c r="I31" s="13"/>
    </row>
    <row r="32" spans="1:9" ht="16.5" thickBot="1">
      <c r="A32" s="307">
        <v>12</v>
      </c>
      <c r="B32" s="305" t="e">
        <f>VLOOKUP(A32,'пр.взв.'!B7:E38,2,FALSE)</f>
        <v>#N/A</v>
      </c>
      <c r="C32" s="305" t="e">
        <f>VLOOKUP(A32,'пр.взв.'!B7:E38,3,FALSE)</f>
        <v>#N/A</v>
      </c>
      <c r="D32" s="305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08"/>
      <c r="B33" s="306"/>
      <c r="C33" s="306"/>
      <c r="D33" s="306"/>
      <c r="E33" s="17"/>
      <c r="F33" s="21"/>
      <c r="G33" s="19"/>
      <c r="H33" s="27"/>
      <c r="I33" s="13"/>
    </row>
    <row r="34" spans="1:9" ht="16.5" thickBot="1">
      <c r="A34" s="314">
        <v>8</v>
      </c>
      <c r="B34" s="311" t="str">
        <f>VLOOKUP(A34,'пр.взв.'!B7:E38,2,FALSE)</f>
        <v>Шахтамиров Ахмад Асрудиевич</v>
      </c>
      <c r="C34" s="311" t="str">
        <f>VLOOKUP(A34,'пр.взв.'!B7:E38,3,FALSE)</f>
        <v>30.09.1997 1 разряд</v>
      </c>
      <c r="D34" s="311" t="str">
        <f>VLOOKUP(A34,'пр.взв.'!B7:E38,4,FALSE)</f>
        <v>ЧР</v>
      </c>
      <c r="E34" s="12"/>
      <c r="F34" s="22"/>
      <c r="G34" s="16"/>
      <c r="H34" s="10"/>
      <c r="I34" s="10"/>
    </row>
    <row r="35" spans="1:9" ht="15.75">
      <c r="A35" s="307"/>
      <c r="B35" s="312"/>
      <c r="C35" s="312"/>
      <c r="D35" s="312"/>
      <c r="E35" s="19"/>
      <c r="F35" s="23"/>
      <c r="G35" s="17"/>
      <c r="H35" s="18"/>
      <c r="I35" s="18"/>
    </row>
    <row r="36" spans="1:9" ht="16.5" thickBot="1">
      <c r="A36" s="307">
        <v>16</v>
      </c>
      <c r="B36" s="305" t="e">
        <f>VLOOKUP(A36,'пр.взв.'!B7:E38,2,FALSE)</f>
        <v>#N/A</v>
      </c>
      <c r="C36" s="305" t="e">
        <f>VLOOKUP(A36,'пр.взв.'!B7:E38,3,FALSE)</f>
        <v>#N/A</v>
      </c>
      <c r="D36" s="30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08"/>
      <c r="B37" s="306"/>
      <c r="C37" s="306"/>
      <c r="D37" s="30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0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48" t="str">
        <f>HYPERLINK('[1]реквизиты'!$A$2)</f>
        <v>Первенство СКФО по  самбо среди юношей 1997-1998 г.р.</v>
      </c>
      <c r="B1" s="149"/>
      <c r="C1" s="149"/>
      <c r="D1" s="149"/>
      <c r="E1" s="149"/>
      <c r="F1" s="149"/>
      <c r="G1" s="149"/>
      <c r="H1" s="150"/>
    </row>
    <row r="2" spans="1:8" ht="12.75">
      <c r="A2" s="335" t="str">
        <f>HYPERLINK('[1]реквизиты'!$A$3)</f>
        <v>20-25 декабря 2014г.                             г.Нальчик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30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92"/>
      <c r="C4" s="93"/>
      <c r="D4" s="337" t="str">
        <f>HYPERLINK('пр.взв.'!D4)</f>
        <v>в.к.свыше  87  кг.</v>
      </c>
      <c r="E4" s="338"/>
      <c r="F4" s="339"/>
      <c r="G4" s="93"/>
      <c r="H4" s="93"/>
    </row>
    <row r="5" spans="1:8" ht="18.75" thickBot="1">
      <c r="A5" s="93"/>
      <c r="B5" s="93"/>
      <c r="C5" s="93"/>
      <c r="D5" s="93"/>
      <c r="E5" s="93"/>
      <c r="F5" s="93"/>
      <c r="G5" s="93"/>
      <c r="H5" s="93"/>
    </row>
    <row r="6" spans="1:10" ht="18">
      <c r="A6" s="340" t="s">
        <v>31</v>
      </c>
      <c r="B6" s="317" t="str">
        <f>VLOOKUP(J6,'пр.взв.'!B7:G38,2,FALSE)</f>
        <v>Дудаев Эрик Васильевич</v>
      </c>
      <c r="C6" s="317"/>
      <c r="D6" s="317"/>
      <c r="E6" s="317"/>
      <c r="F6" s="317"/>
      <c r="G6" s="317"/>
      <c r="H6" s="328" t="str">
        <f>VLOOKUP(J6,'пр.взв.'!B7:G38,3,FALSE)</f>
        <v>12.12.1998 КМС</v>
      </c>
      <c r="I6" s="93"/>
      <c r="J6" s="86">
        <f>'пр.хода'!H8</f>
        <v>2</v>
      </c>
    </row>
    <row r="7" spans="1:10" ht="18">
      <c r="A7" s="341"/>
      <c r="B7" s="318"/>
      <c r="C7" s="318"/>
      <c r="D7" s="318"/>
      <c r="E7" s="318"/>
      <c r="F7" s="318"/>
      <c r="G7" s="318"/>
      <c r="H7" s="329"/>
      <c r="I7" s="93"/>
      <c r="J7" s="86"/>
    </row>
    <row r="8" spans="1:10" ht="18">
      <c r="A8" s="341"/>
      <c r="B8" s="330" t="str">
        <f>VLOOKUP(J6,'пр.взв.'!B7:G38,4,FALSE)</f>
        <v>РСО-А</v>
      </c>
      <c r="C8" s="330"/>
      <c r="D8" s="330"/>
      <c r="E8" s="330"/>
      <c r="F8" s="330"/>
      <c r="G8" s="330"/>
      <c r="H8" s="331"/>
      <c r="I8" s="93"/>
      <c r="J8" s="86"/>
    </row>
    <row r="9" spans="1:10" ht="18.75" thickBot="1">
      <c r="A9" s="342"/>
      <c r="B9" s="323"/>
      <c r="C9" s="323"/>
      <c r="D9" s="323"/>
      <c r="E9" s="323"/>
      <c r="F9" s="323"/>
      <c r="G9" s="323"/>
      <c r="H9" s="324"/>
      <c r="I9" s="93"/>
      <c r="J9" s="86"/>
    </row>
    <row r="10" spans="1:10" ht="18.75" thickBot="1">
      <c r="A10" s="93"/>
      <c r="B10" s="93"/>
      <c r="C10" s="93"/>
      <c r="D10" s="93"/>
      <c r="E10" s="93"/>
      <c r="F10" s="93"/>
      <c r="G10" s="93"/>
      <c r="H10" s="93"/>
      <c r="I10" s="93"/>
      <c r="J10" s="86"/>
    </row>
    <row r="11" spans="1:10" ht="18" customHeight="1">
      <c r="A11" s="332" t="s">
        <v>32</v>
      </c>
      <c r="B11" s="317" t="str">
        <f>VLOOKUP(J11,'пр.взв.'!B2:G43,2,FALSE)</f>
        <v>Алборишвили Леван Михайлович</v>
      </c>
      <c r="C11" s="317"/>
      <c r="D11" s="317"/>
      <c r="E11" s="317"/>
      <c r="F11" s="317"/>
      <c r="G11" s="317"/>
      <c r="H11" s="328" t="str">
        <f>VLOOKUP(J11,'пр.взв.'!B2:G43,3,FALSE)</f>
        <v>07.12.1997 КМС</v>
      </c>
      <c r="I11" s="93"/>
      <c r="J11" s="86">
        <f>'пр.хода'!H20</f>
        <v>1</v>
      </c>
    </row>
    <row r="12" spans="1:10" ht="18" customHeight="1">
      <c r="A12" s="333"/>
      <c r="B12" s="318"/>
      <c r="C12" s="318"/>
      <c r="D12" s="318"/>
      <c r="E12" s="318"/>
      <c r="F12" s="318"/>
      <c r="G12" s="318"/>
      <c r="H12" s="329"/>
      <c r="I12" s="93"/>
      <c r="J12" s="86"/>
    </row>
    <row r="13" spans="1:10" ht="18">
      <c r="A13" s="333"/>
      <c r="B13" s="330" t="str">
        <f>VLOOKUP(J11,'пр.взв.'!B2:G43,4,FALSE)</f>
        <v>РСО-А</v>
      </c>
      <c r="C13" s="330"/>
      <c r="D13" s="330"/>
      <c r="E13" s="330"/>
      <c r="F13" s="330"/>
      <c r="G13" s="330"/>
      <c r="H13" s="331"/>
      <c r="I13" s="93"/>
      <c r="J13" s="86"/>
    </row>
    <row r="14" spans="1:10" ht="18.75" thickBot="1">
      <c r="A14" s="334"/>
      <c r="B14" s="323"/>
      <c r="C14" s="323"/>
      <c r="D14" s="323"/>
      <c r="E14" s="323"/>
      <c r="F14" s="323"/>
      <c r="G14" s="323"/>
      <c r="H14" s="324"/>
      <c r="I14" s="93"/>
      <c r="J14" s="86"/>
    </row>
    <row r="15" spans="1:10" ht="18.75" thickBot="1">
      <c r="A15" s="93"/>
      <c r="B15" s="93"/>
      <c r="C15" s="93"/>
      <c r="D15" s="93"/>
      <c r="E15" s="93"/>
      <c r="F15" s="93"/>
      <c r="G15" s="93"/>
      <c r="H15" s="93"/>
      <c r="I15" s="93"/>
      <c r="J15" s="86"/>
    </row>
    <row r="16" spans="1:10" ht="18" customHeight="1">
      <c r="A16" s="325" t="s">
        <v>33</v>
      </c>
      <c r="B16" s="317" t="str">
        <f>VLOOKUP(J16,'пр.взв.'!B4:G87,2,FALSE)</f>
        <v>Шахтамиров Ахмад Асрудиевич</v>
      </c>
      <c r="C16" s="317"/>
      <c r="D16" s="317"/>
      <c r="E16" s="317"/>
      <c r="F16" s="317"/>
      <c r="G16" s="317"/>
      <c r="H16" s="328" t="str">
        <f>VLOOKUP(J16,'пр.взв.'!B4:G97,3,FALSE)</f>
        <v>30.09.1997 1 разряд</v>
      </c>
      <c r="I16" s="93"/>
      <c r="J16" s="86">
        <f>'пр.хода'!E32</f>
        <v>8</v>
      </c>
    </row>
    <row r="17" spans="1:10" ht="18" customHeight="1">
      <c r="A17" s="326"/>
      <c r="B17" s="318"/>
      <c r="C17" s="318"/>
      <c r="D17" s="318"/>
      <c r="E17" s="318"/>
      <c r="F17" s="318"/>
      <c r="G17" s="318"/>
      <c r="H17" s="329"/>
      <c r="I17" s="93"/>
      <c r="J17" s="86"/>
    </row>
    <row r="18" spans="1:10" ht="18">
      <c r="A18" s="326"/>
      <c r="B18" s="330" t="str">
        <f>VLOOKUP(J16,'пр.взв.'!B7:G48,4,FALSE)</f>
        <v>ЧР</v>
      </c>
      <c r="C18" s="330"/>
      <c r="D18" s="330"/>
      <c r="E18" s="330"/>
      <c r="F18" s="330"/>
      <c r="G18" s="330"/>
      <c r="H18" s="331"/>
      <c r="I18" s="93"/>
      <c r="J18" s="86"/>
    </row>
    <row r="19" spans="1:10" ht="18.75" thickBot="1">
      <c r="A19" s="327"/>
      <c r="B19" s="323"/>
      <c r="C19" s="323"/>
      <c r="D19" s="323"/>
      <c r="E19" s="323"/>
      <c r="F19" s="323"/>
      <c r="G19" s="323"/>
      <c r="H19" s="324"/>
      <c r="I19" s="93"/>
      <c r="J19" s="86"/>
    </row>
    <row r="20" spans="1:10" ht="18.75" thickBot="1">
      <c r="A20" s="93"/>
      <c r="B20" s="93"/>
      <c r="C20" s="93"/>
      <c r="D20" s="93"/>
      <c r="E20" s="93"/>
      <c r="F20" s="93"/>
      <c r="G20" s="93"/>
      <c r="H20" s="93"/>
      <c r="I20" s="93"/>
      <c r="J20" s="86"/>
    </row>
    <row r="21" spans="1:10" ht="18" customHeight="1">
      <c r="A21" s="325" t="s">
        <v>33</v>
      </c>
      <c r="B21" s="317" t="str">
        <f>VLOOKUP(J21,'пр.взв.'!B2:G53,2,FALSE)</f>
        <v>Рубаев Азамат Асланович</v>
      </c>
      <c r="C21" s="317"/>
      <c r="D21" s="317"/>
      <c r="E21" s="317"/>
      <c r="F21" s="317"/>
      <c r="G21" s="317"/>
      <c r="H21" s="328" t="str">
        <f>VLOOKUP(J21,'пр.взв.'!B3:G92,3,FALSE)</f>
        <v>22.11.1997 КМС</v>
      </c>
      <c r="I21" s="93"/>
      <c r="J21" s="86">
        <f>'пр.хода'!Q32</f>
        <v>4</v>
      </c>
    </row>
    <row r="22" spans="1:10" ht="18" customHeight="1">
      <c r="A22" s="326"/>
      <c r="B22" s="318"/>
      <c r="C22" s="318"/>
      <c r="D22" s="318"/>
      <c r="E22" s="318"/>
      <c r="F22" s="318"/>
      <c r="G22" s="318"/>
      <c r="H22" s="329"/>
      <c r="I22" s="93"/>
      <c r="J22" s="86"/>
    </row>
    <row r="23" spans="1:9" ht="18">
      <c r="A23" s="326"/>
      <c r="B23" s="330" t="str">
        <f>VLOOKUP(J21,'пр.взв.'!B6:G53,4,FALSE)</f>
        <v>РСО-А</v>
      </c>
      <c r="C23" s="330"/>
      <c r="D23" s="330"/>
      <c r="E23" s="330"/>
      <c r="F23" s="330"/>
      <c r="G23" s="330"/>
      <c r="H23" s="331"/>
      <c r="I23" s="93"/>
    </row>
    <row r="24" spans="1:9" ht="18.75" thickBot="1">
      <c r="A24" s="327"/>
      <c r="B24" s="323"/>
      <c r="C24" s="323"/>
      <c r="D24" s="323"/>
      <c r="E24" s="323"/>
      <c r="F24" s="323"/>
      <c r="G24" s="323"/>
      <c r="H24" s="324"/>
      <c r="I24" s="93"/>
    </row>
    <row r="25" spans="1:8" ht="18">
      <c r="A25" s="93"/>
      <c r="B25" s="93"/>
      <c r="C25" s="93"/>
      <c r="D25" s="93"/>
      <c r="E25" s="93"/>
      <c r="F25" s="93"/>
      <c r="G25" s="93"/>
      <c r="H25" s="93"/>
    </row>
    <row r="26" spans="1:8" ht="18">
      <c r="A26" s="93" t="s">
        <v>51</v>
      </c>
      <c r="B26" s="93"/>
      <c r="C26" s="93"/>
      <c r="D26" s="93"/>
      <c r="E26" s="93"/>
      <c r="F26" s="93"/>
      <c r="G26" s="93"/>
      <c r="H26" s="93"/>
    </row>
    <row r="27" ht="13.5" thickBot="1"/>
    <row r="28" spans="1:10" ht="12.75">
      <c r="A28" s="319" t="str">
        <f>VLOOKUP(J28,'пр.взв.'!B7:H38,7,FALSE)</f>
        <v>Черткоев Г. Хубаев У.</v>
      </c>
      <c r="B28" s="320"/>
      <c r="C28" s="320"/>
      <c r="D28" s="320"/>
      <c r="E28" s="320"/>
      <c r="F28" s="320"/>
      <c r="G28" s="320"/>
      <c r="H28" s="321"/>
      <c r="J28">
        <f>'пр.хода'!H8</f>
        <v>2</v>
      </c>
    </row>
    <row r="29" spans="1:8" ht="13.5" thickBot="1">
      <c r="A29" s="322"/>
      <c r="B29" s="323"/>
      <c r="C29" s="323"/>
      <c r="D29" s="323"/>
      <c r="E29" s="323"/>
      <c r="F29" s="323"/>
      <c r="G29" s="323"/>
      <c r="H29" s="324"/>
    </row>
    <row r="36" spans="1:8" ht="18">
      <c r="A36" s="93" t="s">
        <v>34</v>
      </c>
      <c r="B36" s="93"/>
      <c r="C36" s="93"/>
      <c r="D36" s="93"/>
      <c r="E36" s="93"/>
      <c r="F36" s="93"/>
      <c r="G36" s="93"/>
      <c r="H36" s="93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5"/>
      <c r="B40" s="95"/>
      <c r="C40" s="95"/>
      <c r="D40" s="95"/>
      <c r="E40" s="95"/>
      <c r="F40" s="95"/>
      <c r="G40" s="95"/>
      <c r="H40" s="95"/>
    </row>
    <row r="41" spans="1:8" ht="18">
      <c r="A41" s="94"/>
      <c r="B41" s="94"/>
      <c r="C41" s="94"/>
      <c r="D41" s="94"/>
      <c r="E41" s="94"/>
      <c r="F41" s="94"/>
      <c r="G41" s="94"/>
      <c r="H41" s="94"/>
    </row>
    <row r="42" spans="1:8" ht="18">
      <c r="A42" s="96"/>
      <c r="B42" s="96"/>
      <c r="C42" s="96"/>
      <c r="D42" s="96"/>
      <c r="E42" s="96"/>
      <c r="F42" s="96"/>
      <c r="G42" s="96"/>
      <c r="H42" s="96"/>
    </row>
    <row r="43" spans="1:8" ht="18">
      <c r="A43" s="94"/>
      <c r="B43" s="94"/>
      <c r="C43" s="94"/>
      <c r="D43" s="94"/>
      <c r="E43" s="94"/>
      <c r="F43" s="94"/>
      <c r="G43" s="94"/>
      <c r="H43" s="94"/>
    </row>
    <row r="44" spans="1:8" ht="18">
      <c r="A44" s="96"/>
      <c r="B44" s="96"/>
      <c r="C44" s="96"/>
      <c r="D44" s="96"/>
      <c r="E44" s="96"/>
      <c r="F44" s="96"/>
      <c r="G44" s="96"/>
      <c r="H44" s="96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F29" sqref="F29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411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411" customWidth="1"/>
    <col min="20" max="20" width="11.28125" style="0" customWidth="1"/>
    <col min="21" max="21" width="4.7109375" style="0" customWidth="1"/>
  </cols>
  <sheetData>
    <row r="1" spans="1:21" ht="24" customHeight="1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7.75" customHeight="1" thickBot="1">
      <c r="A2" s="147" t="s">
        <v>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18" ht="33" customHeight="1" thickBot="1">
      <c r="C3" s="355" t="str">
        <f>HYPERLINK('[1]реквизиты'!$A$2)</f>
        <v>Первенство СКФО по  самбо среди юношей 1997-1998 г.р.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7"/>
    </row>
    <row r="4" spans="1:19" ht="15.75" customHeight="1" thickBot="1">
      <c r="A4" s="9"/>
      <c r="B4" s="9"/>
      <c r="C4" s="315" t="str">
        <f>HYPERLINK('[1]реквизиты'!$A$3)</f>
        <v>20-25 декабря 2014г.                             г.Нальчик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431"/>
    </row>
    <row r="5" spans="9:15" ht="20.25" customHeight="1" thickBot="1">
      <c r="I5" s="71"/>
      <c r="J5" s="358" t="str">
        <f>HYPERLINK('пр.взв.'!D4)</f>
        <v>в.к.свыше  87  кг.</v>
      </c>
      <c r="K5" s="359"/>
      <c r="L5" s="360"/>
      <c r="M5" s="361"/>
      <c r="N5" s="362"/>
      <c r="O5" s="363"/>
    </row>
    <row r="6" spans="1:21" ht="18" customHeight="1" thickBot="1">
      <c r="A6" s="316" t="s">
        <v>0</v>
      </c>
      <c r="B6" s="316"/>
      <c r="C6" s="412"/>
      <c r="R6" s="42"/>
      <c r="S6" s="432"/>
      <c r="U6" s="42" t="s">
        <v>1</v>
      </c>
    </row>
    <row r="7" spans="1:29" ht="12.75" customHeight="1" thickBot="1">
      <c r="A7" s="314">
        <v>1</v>
      </c>
      <c r="B7" s="311" t="str">
        <f>VLOOKUP(A7,'пр.взв.'!B7:C38,2,FALSE)</f>
        <v>Алборишвили Леван Михайлович</v>
      </c>
      <c r="C7" s="413" t="str">
        <f>VLOOKUP(A7,'пр.взв.'!B7:F38,3,FALSE)</f>
        <v>07.12.1997 КМС</v>
      </c>
      <c r="D7" s="311" t="str">
        <f>VLOOKUP(A7,'пр.взв.'!B7:E38,4,FALSE)</f>
        <v>РСО-А</v>
      </c>
      <c r="E7" s="107"/>
      <c r="F7" s="97"/>
      <c r="G7" s="97"/>
      <c r="H7" s="97"/>
      <c r="I7" s="65" t="s">
        <v>28</v>
      </c>
      <c r="J7" s="97"/>
      <c r="K7" s="97"/>
      <c r="L7" s="97"/>
      <c r="M7" s="108"/>
      <c r="N7" s="108"/>
      <c r="O7" s="108"/>
      <c r="P7" s="108"/>
      <c r="Q7" s="70"/>
      <c r="R7" s="311" t="str">
        <f>VLOOKUP(U7,'пр.взв.'!B7:E38,2,FALSE)</f>
        <v>Дудаев Эрик Васильевич</v>
      </c>
      <c r="S7" s="413" t="str">
        <f>VLOOKUP(U7,'пр.взв.'!B7:E38,3,FALSE)</f>
        <v>12.12.1998 КМС</v>
      </c>
      <c r="T7" s="311" t="str">
        <f>VLOOKUP(U7,'пр.взв.'!B7:E38,4,FALSE)</f>
        <v>РСО-А</v>
      </c>
      <c r="U7" s="343">
        <v>2</v>
      </c>
      <c r="Y7" s="4"/>
      <c r="Z7" s="4"/>
      <c r="AA7" s="4"/>
      <c r="AB7" s="4"/>
      <c r="AC7" s="4"/>
    </row>
    <row r="8" spans="1:29" ht="12.75" customHeight="1">
      <c r="A8" s="307"/>
      <c r="B8" s="312"/>
      <c r="C8" s="414"/>
      <c r="D8" s="312"/>
      <c r="E8" s="129">
        <v>1</v>
      </c>
      <c r="F8" s="109"/>
      <c r="G8" s="109"/>
      <c r="H8" s="64">
        <v>2</v>
      </c>
      <c r="I8" s="349" t="str">
        <f>VLOOKUP(H8,'пр.взв.'!B7:E38,2,FALSE)</f>
        <v>Дудаев Эрик Васильевич</v>
      </c>
      <c r="J8" s="350"/>
      <c r="K8" s="350"/>
      <c r="L8" s="350"/>
      <c r="M8" s="351"/>
      <c r="N8" s="108"/>
      <c r="O8" s="108"/>
      <c r="P8" s="108"/>
      <c r="Q8" s="129">
        <v>2</v>
      </c>
      <c r="R8" s="312"/>
      <c r="S8" s="414"/>
      <c r="T8" s="312"/>
      <c r="U8" s="344"/>
      <c r="Y8" s="4"/>
      <c r="Z8" s="4"/>
      <c r="AA8" s="4"/>
      <c r="AB8" s="4"/>
      <c r="AC8" s="4"/>
    </row>
    <row r="9" spans="1:29" ht="12.75" customHeight="1" thickBot="1">
      <c r="A9" s="307">
        <v>9</v>
      </c>
      <c r="B9" s="305" t="e">
        <f>VLOOKUP(A9,'пр.взв.'!B9:C40,2,FALSE)</f>
        <v>#N/A</v>
      </c>
      <c r="C9" s="415">
        <f>VLOOKUP(A9,'пр.взв.'!B7:F38,3,FALSE)</f>
        <v>35864</v>
      </c>
      <c r="D9" s="305" t="str">
        <f>VLOOKUP(A9,'пр.взв.'!B7:G38,4,FALSE)</f>
        <v>КБР</v>
      </c>
      <c r="E9" s="130"/>
      <c r="F9" s="110"/>
      <c r="G9" s="109"/>
      <c r="H9" s="97"/>
      <c r="I9" s="352"/>
      <c r="J9" s="353"/>
      <c r="K9" s="353"/>
      <c r="L9" s="353"/>
      <c r="M9" s="354"/>
      <c r="N9" s="108"/>
      <c r="O9" s="108"/>
      <c r="P9" s="111"/>
      <c r="Q9" s="130"/>
      <c r="R9" s="305" t="str">
        <f>VLOOKUP(U9,'пр.взв.'!B9:E40,2,FALSE)</f>
        <v>Гасанилов Марат Шамсудинович</v>
      </c>
      <c r="S9" s="415">
        <f>VLOOKUP(U9,'пр.взв.'!B9:E40,3,FALSE)</f>
        <v>35489</v>
      </c>
      <c r="T9" s="305" t="str">
        <f>VLOOKUP(U9,'пр.взв.'!B9:E40,4,FALSE)</f>
        <v>РД</v>
      </c>
      <c r="U9" s="344">
        <v>10</v>
      </c>
      <c r="Y9" s="4"/>
      <c r="Z9" s="4"/>
      <c r="AA9" s="4"/>
      <c r="AB9" s="4"/>
      <c r="AC9" s="4"/>
    </row>
    <row r="10" spans="1:29" ht="12.75" customHeight="1" thickBot="1">
      <c r="A10" s="308"/>
      <c r="B10" s="306"/>
      <c r="C10" s="416"/>
      <c r="D10" s="306"/>
      <c r="E10" s="112"/>
      <c r="F10" s="113"/>
      <c r="G10" s="129">
        <v>1</v>
      </c>
      <c r="H10" s="97"/>
      <c r="I10" s="70"/>
      <c r="J10" s="70"/>
      <c r="K10" s="131"/>
      <c r="L10" s="70"/>
      <c r="M10" s="108"/>
      <c r="N10" s="108"/>
      <c r="O10" s="129">
        <v>2</v>
      </c>
      <c r="P10" s="114"/>
      <c r="Q10" s="70"/>
      <c r="R10" s="306"/>
      <c r="S10" s="416"/>
      <c r="T10" s="306"/>
      <c r="U10" s="345"/>
      <c r="Y10" s="4"/>
      <c r="Z10" s="4"/>
      <c r="AA10" s="4"/>
      <c r="AB10" s="4"/>
      <c r="AC10" s="4"/>
    </row>
    <row r="11" spans="1:29" ht="12.75" customHeight="1" thickBot="1">
      <c r="A11" s="314">
        <v>5</v>
      </c>
      <c r="B11" s="311" t="str">
        <f>VLOOKUP(A11,'пр.взв.'!B11:C42,2,FALSE)</f>
        <v>Ильченко владислав Витальевич</v>
      </c>
      <c r="C11" s="413" t="str">
        <f>VLOOKUP(A11,'пр.взв.'!B7:E38,3,FALSE)</f>
        <v>30.06.1997 1 разряд</v>
      </c>
      <c r="D11" s="311" t="str">
        <f>VLOOKUP(A11,'пр.взв.'!B7:E38,4,FALSE)</f>
        <v>СК</v>
      </c>
      <c r="E11" s="107"/>
      <c r="F11" s="113"/>
      <c r="G11" s="130"/>
      <c r="H11" s="115"/>
      <c r="I11" s="97"/>
      <c r="J11" s="70"/>
      <c r="K11" s="70"/>
      <c r="L11" s="70"/>
      <c r="M11" s="108"/>
      <c r="N11" s="111"/>
      <c r="O11" s="130"/>
      <c r="P11" s="114"/>
      <c r="Q11" s="70"/>
      <c r="R11" s="311" t="str">
        <f>VLOOKUP(U11,'пр.взв.'!B11:E42,2,FALSE)</f>
        <v>Эдилсултанов Исхак исаевич</v>
      </c>
      <c r="S11" s="413" t="str">
        <f>VLOOKUP(U11,'пр.взв.'!B11:E42,3,FALSE)</f>
        <v>23.09.1998 1 разряд</v>
      </c>
      <c r="T11" s="311" t="str">
        <f>VLOOKUP(U11,'пр.взв.'!B11:E42,4,FALSE)</f>
        <v>СК</v>
      </c>
      <c r="U11" s="346">
        <v>6</v>
      </c>
      <c r="Y11" s="4"/>
      <c r="Z11" s="4"/>
      <c r="AA11" s="4"/>
      <c r="AB11" s="4"/>
      <c r="AC11" s="4"/>
    </row>
    <row r="12" spans="1:29" ht="12.75" customHeight="1">
      <c r="A12" s="307"/>
      <c r="B12" s="312"/>
      <c r="C12" s="414"/>
      <c r="D12" s="312"/>
      <c r="E12" s="129">
        <v>5</v>
      </c>
      <c r="F12" s="116"/>
      <c r="G12" s="109"/>
      <c r="H12" s="117"/>
      <c r="I12" s="97"/>
      <c r="J12" s="387" t="s">
        <v>20</v>
      </c>
      <c r="K12" s="387"/>
      <c r="L12" s="387"/>
      <c r="M12" s="108"/>
      <c r="N12" s="114"/>
      <c r="O12" s="108"/>
      <c r="P12" s="118"/>
      <c r="Q12" s="129">
        <v>6</v>
      </c>
      <c r="R12" s="312"/>
      <c r="S12" s="414"/>
      <c r="T12" s="312"/>
      <c r="U12" s="344"/>
      <c r="Y12" s="4"/>
      <c r="Z12" s="4"/>
      <c r="AA12" s="4"/>
      <c r="AB12" s="4"/>
      <c r="AC12" s="4"/>
    </row>
    <row r="13" spans="1:29" ht="12.75" customHeight="1" thickBot="1">
      <c r="A13" s="307">
        <v>13</v>
      </c>
      <c r="B13" s="401" t="e">
        <f>VLOOKUP(A13,'пр.взв.'!B7:C38,2,FALSE)</f>
        <v>#N/A</v>
      </c>
      <c r="C13" s="417" t="e">
        <f>VLOOKUP(A13,'пр.взв.'!B7:E38,3,FALSE)</f>
        <v>#N/A</v>
      </c>
      <c r="D13" s="401" t="e">
        <f>VLOOKUP(A13,'пр.взв.'!B7:E38,4,FALSE)</f>
        <v>#N/A</v>
      </c>
      <c r="E13" s="130"/>
      <c r="F13" s="109"/>
      <c r="G13" s="109"/>
      <c r="H13" s="117"/>
      <c r="I13" s="119"/>
      <c r="J13" s="120"/>
      <c r="K13" s="120"/>
      <c r="L13" s="97"/>
      <c r="M13" s="108"/>
      <c r="N13" s="114"/>
      <c r="O13" s="108"/>
      <c r="P13" s="108"/>
      <c r="Q13" s="130"/>
      <c r="R13" s="401" t="e">
        <f>VLOOKUP(U13,'пр.взв.'!B13:E44,2,FALSE)</f>
        <v>#N/A</v>
      </c>
      <c r="S13" s="417" t="e">
        <f>VLOOKUP(U13,'пр.взв.'!B13:E44,3,FALSE)</f>
        <v>#N/A</v>
      </c>
      <c r="T13" s="401" t="e">
        <f>VLOOKUP(U13,'пр.взв.'!B13:E44,4,FALSE)</f>
        <v>#N/A</v>
      </c>
      <c r="U13" s="344">
        <v>14</v>
      </c>
      <c r="Y13" s="4"/>
      <c r="Z13" s="4"/>
      <c r="AA13" s="4"/>
      <c r="AB13" s="4"/>
      <c r="AC13" s="4"/>
    </row>
    <row r="14" spans="1:29" ht="12.75" customHeight="1" thickBot="1">
      <c r="A14" s="308"/>
      <c r="B14" s="402"/>
      <c r="C14" s="418"/>
      <c r="D14" s="402"/>
      <c r="E14" s="112"/>
      <c r="F14" s="348"/>
      <c r="G14" s="348"/>
      <c r="H14" s="117"/>
      <c r="I14" s="129">
        <v>1</v>
      </c>
      <c r="J14" s="97"/>
      <c r="K14" s="97"/>
      <c r="L14" s="97"/>
      <c r="M14" s="129">
        <v>2</v>
      </c>
      <c r="N14" s="119"/>
      <c r="O14" s="108"/>
      <c r="P14" s="108"/>
      <c r="Q14" s="70"/>
      <c r="R14" s="402"/>
      <c r="S14" s="418"/>
      <c r="T14" s="402"/>
      <c r="U14" s="347"/>
      <c r="Y14" s="4"/>
      <c r="Z14" s="4"/>
      <c r="AA14" s="4"/>
      <c r="AB14" s="4"/>
      <c r="AC14" s="4"/>
    </row>
    <row r="15" spans="1:29" ht="12.75" customHeight="1" thickBot="1">
      <c r="A15" s="314">
        <v>3</v>
      </c>
      <c r="B15" s="311" t="str">
        <f>VLOOKUP(A15,'пр.взв.'!B7:C38,2,FALSE)</f>
        <v>Чшиев Алан Георгиевич</v>
      </c>
      <c r="C15" s="413" t="str">
        <f>VLOOKUP(A15,'пр.взв.'!B7:E38,3,FALSE)</f>
        <v>26.09.1997 КМС</v>
      </c>
      <c r="D15" s="311" t="str">
        <f>VLOOKUP(A15,'пр.взв.'!B7:E38,4,FALSE)</f>
        <v>РСО-А</v>
      </c>
      <c r="E15" s="107"/>
      <c r="F15" s="109"/>
      <c r="G15" s="109"/>
      <c r="H15" s="117"/>
      <c r="I15" s="130"/>
      <c r="J15" s="97"/>
      <c r="K15" s="97"/>
      <c r="L15" s="97"/>
      <c r="M15" s="130"/>
      <c r="N15" s="114"/>
      <c r="O15" s="108"/>
      <c r="P15" s="108"/>
      <c r="Q15" s="70"/>
      <c r="R15" s="311" t="str">
        <f>VLOOKUP(U15,'пр.взв.'!B7:C38,2,FALSE)</f>
        <v>Рубаев Азамат Асланович</v>
      </c>
      <c r="S15" s="413" t="str">
        <f>VLOOKUP(U15,'пр.взв.'!B7:E38,3,FALSE)</f>
        <v>22.11.1997 КМС</v>
      </c>
      <c r="T15" s="311" t="str">
        <f>VLOOKUP(U15,'пр.взв.'!B7:E38,4,FALSE)</f>
        <v>РСО-А</v>
      </c>
      <c r="U15" s="343">
        <v>4</v>
      </c>
      <c r="Y15" s="4"/>
      <c r="Z15" s="4"/>
      <c r="AA15" s="4"/>
      <c r="AB15" s="4"/>
      <c r="AC15" s="4"/>
    </row>
    <row r="16" spans="1:29" ht="12.75" customHeight="1">
      <c r="A16" s="307"/>
      <c r="B16" s="312"/>
      <c r="C16" s="414"/>
      <c r="D16" s="312"/>
      <c r="E16" s="129">
        <v>3</v>
      </c>
      <c r="F16" s="109"/>
      <c r="G16" s="109"/>
      <c r="H16" s="117"/>
      <c r="I16" s="97"/>
      <c r="J16" s="97"/>
      <c r="K16" s="97"/>
      <c r="L16" s="97"/>
      <c r="M16" s="108"/>
      <c r="N16" s="114"/>
      <c r="O16" s="108"/>
      <c r="P16" s="108"/>
      <c r="Q16" s="129">
        <v>4</v>
      </c>
      <c r="R16" s="312"/>
      <c r="S16" s="414"/>
      <c r="T16" s="312"/>
      <c r="U16" s="344"/>
      <c r="Y16" s="4"/>
      <c r="Z16" s="4"/>
      <c r="AA16" s="4"/>
      <c r="AB16" s="4"/>
      <c r="AC16" s="4"/>
    </row>
    <row r="17" spans="1:29" ht="12.75" customHeight="1" thickBot="1">
      <c r="A17" s="307">
        <v>11</v>
      </c>
      <c r="B17" s="401" t="e">
        <f>VLOOKUP(A17,'пр.взв.'!B17:C47,2,FALSE)</f>
        <v>#N/A</v>
      </c>
      <c r="C17" s="417" t="e">
        <f>VLOOKUP(A17,'пр.взв.'!B7:E38,3,FALSE)</f>
        <v>#N/A</v>
      </c>
      <c r="D17" s="401" t="e">
        <f>VLOOKUP(A17,'пр.взв.'!B7:F38,4,FALSE)</f>
        <v>#N/A</v>
      </c>
      <c r="E17" s="130"/>
      <c r="F17" s="110"/>
      <c r="G17" s="109"/>
      <c r="H17" s="117"/>
      <c r="I17" s="97"/>
      <c r="J17" s="97"/>
      <c r="K17" s="97"/>
      <c r="L17" s="97"/>
      <c r="M17" s="108"/>
      <c r="N17" s="114"/>
      <c r="O17" s="108"/>
      <c r="P17" s="111"/>
      <c r="Q17" s="130"/>
      <c r="R17" s="401" t="e">
        <f>VLOOKUP(U17,'пр.взв.'!B17:E47,2,FALSE)</f>
        <v>#N/A</v>
      </c>
      <c r="S17" s="417" t="e">
        <f>VLOOKUP(U17,'пр.взв.'!B17:E47,3,FALSE)</f>
        <v>#N/A</v>
      </c>
      <c r="T17" s="401" t="e">
        <f>VLOOKUP(U17,'пр.взв.'!B17:E47,4,FALSE)</f>
        <v>#N/A</v>
      </c>
      <c r="U17" s="344">
        <v>12</v>
      </c>
      <c r="Y17" s="4"/>
      <c r="Z17" s="4"/>
      <c r="AA17" s="4"/>
      <c r="AB17" s="4"/>
      <c r="AC17" s="4"/>
    </row>
    <row r="18" spans="1:21" ht="12.75" customHeight="1" thickBot="1">
      <c r="A18" s="308"/>
      <c r="B18" s="402"/>
      <c r="C18" s="418"/>
      <c r="D18" s="402"/>
      <c r="E18" s="112"/>
      <c r="F18" s="113"/>
      <c r="G18" s="129">
        <v>3</v>
      </c>
      <c r="H18" s="121"/>
      <c r="I18" s="65" t="s">
        <v>29</v>
      </c>
      <c r="J18" s="97"/>
      <c r="K18" s="97"/>
      <c r="L18" s="97"/>
      <c r="M18" s="108"/>
      <c r="N18" s="118"/>
      <c r="O18" s="129">
        <v>8</v>
      </c>
      <c r="P18" s="114"/>
      <c r="Q18" s="70"/>
      <c r="R18" s="402"/>
      <c r="S18" s="418"/>
      <c r="T18" s="402"/>
      <c r="U18" s="345"/>
    </row>
    <row r="19" spans="1:21" ht="12.75" customHeight="1" thickBot="1">
      <c r="A19" s="314">
        <v>7</v>
      </c>
      <c r="B19" s="311" t="str">
        <f>VLOOKUP(A19,'пр.взв.'!B19:C49,2,FALSE)</f>
        <v>Юсупов Адам</v>
      </c>
      <c r="C19" s="413" t="str">
        <f>VLOOKUP(A19,'пр.взв.'!B7:E38,3,FALSE)</f>
        <v>13.03.1999 1 разряд</v>
      </c>
      <c r="D19" s="311" t="str">
        <f>VLOOKUP(A19,'пр.взв.'!B7:E38,4,FALSE)</f>
        <v>ЧР</v>
      </c>
      <c r="E19" s="107"/>
      <c r="F19" s="122"/>
      <c r="G19" s="130"/>
      <c r="H19" s="64"/>
      <c r="I19" s="70"/>
      <c r="J19" s="70"/>
      <c r="K19" s="70"/>
      <c r="L19" s="70"/>
      <c r="M19" s="70"/>
      <c r="N19" s="108"/>
      <c r="O19" s="130"/>
      <c r="P19" s="114"/>
      <c r="Q19" s="70"/>
      <c r="R19" s="311" t="str">
        <f>VLOOKUP(U19,'пр.взв.'!B19:E49,2,FALSE)</f>
        <v>Шахтамиров Ахмад Асрудиевич</v>
      </c>
      <c r="S19" s="413" t="str">
        <f>VLOOKUP(U19,'пр.взв.'!B19:E49,3,FALSE)</f>
        <v>30.09.1997 1 разряд</v>
      </c>
      <c r="T19" s="311" t="str">
        <f>VLOOKUP(U19,'пр.взв.'!B19:E49,4,FALSE)</f>
        <v>ЧР</v>
      </c>
      <c r="U19" s="346">
        <v>8</v>
      </c>
    </row>
    <row r="20" spans="1:21" ht="12.75" customHeight="1">
      <c r="A20" s="307"/>
      <c r="B20" s="312"/>
      <c r="C20" s="414"/>
      <c r="D20" s="312"/>
      <c r="E20" s="129">
        <v>7</v>
      </c>
      <c r="F20" s="123"/>
      <c r="G20" s="112"/>
      <c r="H20" s="64">
        <v>1</v>
      </c>
      <c r="I20" s="395" t="str">
        <f>VLOOKUP(H20,'пр.взв.'!B7:H38,2,FALSE)</f>
        <v>Алборишвили Леван Михайлович</v>
      </c>
      <c r="J20" s="396"/>
      <c r="K20" s="396"/>
      <c r="L20" s="396"/>
      <c r="M20" s="397"/>
      <c r="N20" s="108"/>
      <c r="O20" s="108"/>
      <c r="P20" s="124"/>
      <c r="Q20" s="129">
        <v>8</v>
      </c>
      <c r="R20" s="312"/>
      <c r="S20" s="414"/>
      <c r="T20" s="312"/>
      <c r="U20" s="344"/>
    </row>
    <row r="21" spans="1:21" ht="12.75" customHeight="1" thickBot="1">
      <c r="A21" s="307">
        <v>15</v>
      </c>
      <c r="B21" s="401" t="e">
        <f>VLOOKUP(A21,'пр.взв.'!B21:C51,2,FALSE)</f>
        <v>#N/A</v>
      </c>
      <c r="C21" s="417" t="e">
        <f>VLOOKUP(A21,'пр.взв.'!B7:E38,3,FALSE)</f>
        <v>#N/A</v>
      </c>
      <c r="D21" s="401" t="e">
        <f>VLOOKUP(A21,'пр.взв.'!B7:E38,4,FALSE)</f>
        <v>#N/A</v>
      </c>
      <c r="E21" s="130"/>
      <c r="F21" s="112"/>
      <c r="G21" s="112"/>
      <c r="H21" s="83"/>
      <c r="I21" s="398"/>
      <c r="J21" s="399"/>
      <c r="K21" s="399"/>
      <c r="L21" s="399"/>
      <c r="M21" s="400"/>
      <c r="N21" s="108"/>
      <c r="O21" s="108"/>
      <c r="P21" s="108"/>
      <c r="Q21" s="130"/>
      <c r="R21" s="401" t="e">
        <f>VLOOKUP(U21,'пр.взв.'!B21:E51,2,FALSE)</f>
        <v>#N/A</v>
      </c>
      <c r="S21" s="417" t="e">
        <f>VLOOKUP(U21,'пр.взв.'!B21:E51,3,FALSE)</f>
        <v>#N/A</v>
      </c>
      <c r="T21" s="401" t="e">
        <f>VLOOKUP(U21,'пр.взв.'!B7:E38,4,FALSE)</f>
        <v>#N/A</v>
      </c>
      <c r="U21" s="344">
        <v>16</v>
      </c>
    </row>
    <row r="22" spans="1:21" ht="12.75" customHeight="1" thickBot="1">
      <c r="A22" s="308"/>
      <c r="B22" s="402"/>
      <c r="C22" s="418"/>
      <c r="D22" s="402"/>
      <c r="E22" s="112"/>
      <c r="F22" s="107"/>
      <c r="G22" s="107"/>
      <c r="H22" s="70"/>
      <c r="I22" s="70"/>
      <c r="J22" s="70"/>
      <c r="K22" s="70"/>
      <c r="L22" s="70"/>
      <c r="M22" s="70"/>
      <c r="N22" s="70"/>
      <c r="O22" s="97"/>
      <c r="P22" s="97"/>
      <c r="Q22" s="70"/>
      <c r="R22" s="402"/>
      <c r="S22" s="418"/>
      <c r="T22" s="402"/>
      <c r="U22" s="345"/>
    </row>
    <row r="23" spans="1:20" ht="12.75" customHeight="1">
      <c r="A23" s="1"/>
      <c r="B23" s="1"/>
      <c r="C23" s="419"/>
      <c r="D23" s="4"/>
      <c r="E23" s="69"/>
      <c r="F23" s="69"/>
      <c r="G23" s="69"/>
      <c r="H23" s="388" t="s">
        <v>27</v>
      </c>
      <c r="I23" s="388"/>
      <c r="J23" s="388"/>
      <c r="K23" s="388"/>
      <c r="L23" s="388"/>
      <c r="M23" s="388"/>
      <c r="N23" s="388"/>
      <c r="O23" s="125"/>
      <c r="P23" s="125"/>
      <c r="Q23" s="70"/>
      <c r="R23" s="31"/>
      <c r="S23" s="428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33"/>
      <c r="T24" s="4"/>
      <c r="U24" s="61"/>
      <c r="V24" s="4"/>
    </row>
    <row r="25" spans="1:22" ht="12.75" customHeight="1">
      <c r="A25" s="61">
        <v>5</v>
      </c>
      <c r="B25" s="371" t="str">
        <f>VLOOKUP(A25,'пр.взв.'!B7:E38,2,FALSE)</f>
        <v>Ильченко владислав Витальевич</v>
      </c>
      <c r="I25" s="134">
        <v>10</v>
      </c>
      <c r="J25" s="365" t="str">
        <f>VLOOKUP(I25,'пр.взв.'!B5:D38,2,FALSE)</f>
        <v>Гасанилов Марат Шамсудинович</v>
      </c>
      <c r="K25" s="374"/>
      <c r="L25" s="375"/>
      <c r="M25" s="4"/>
      <c r="N25" s="4"/>
      <c r="O25" s="4"/>
      <c r="P25" s="4"/>
      <c r="Q25" s="4"/>
      <c r="R25" s="4"/>
      <c r="S25" s="433"/>
      <c r="T25" s="4"/>
      <c r="U25" s="4"/>
      <c r="V25" s="4"/>
    </row>
    <row r="26" spans="1:22" ht="12.75" customHeight="1">
      <c r="A26" s="61"/>
      <c r="B26" s="373"/>
      <c r="C26" s="420"/>
      <c r="D26" s="34"/>
      <c r="E26" s="36"/>
      <c r="F26" s="36"/>
      <c r="G26" s="36"/>
      <c r="H26" s="36"/>
      <c r="I26" s="135"/>
      <c r="J26" s="376"/>
      <c r="K26" s="377"/>
      <c r="L26" s="378"/>
      <c r="M26" s="108">
        <v>6</v>
      </c>
      <c r="N26" s="34"/>
      <c r="O26" s="34"/>
      <c r="P26" s="34"/>
      <c r="Q26" s="34"/>
      <c r="R26" s="62"/>
      <c r="S26" s="426"/>
      <c r="T26" s="34"/>
      <c r="U26" s="61"/>
      <c r="V26" s="4"/>
    </row>
    <row r="27" spans="1:22" ht="12.75" customHeight="1">
      <c r="A27" s="51"/>
      <c r="B27" s="403" t="e">
        <f>VLOOKUP(A27,'пр.взв.'!B7:D38,2,FALSE)</f>
        <v>#N/A</v>
      </c>
      <c r="C27" s="421"/>
      <c r="D27" s="34"/>
      <c r="E27" s="66"/>
      <c r="F27" s="66"/>
      <c r="G27" s="66"/>
      <c r="H27" s="66"/>
      <c r="I27" s="136">
        <v>6</v>
      </c>
      <c r="J27" s="389" t="str">
        <f>VLOOKUP(I27,'пр.взв.'!B7:D38,2,FALSE)</f>
        <v>Эдилсултанов Исхак исаевич</v>
      </c>
      <c r="K27" s="390"/>
      <c r="L27" s="391"/>
      <c r="M27" s="132"/>
      <c r="N27" s="65"/>
      <c r="O27" s="65"/>
      <c r="P27" s="65"/>
      <c r="Q27" s="65"/>
      <c r="R27" s="34"/>
      <c r="S27" s="426"/>
      <c r="T27" s="34"/>
      <c r="U27" s="4"/>
      <c r="V27" s="4"/>
    </row>
    <row r="28" spans="1:22" ht="12.75" customHeight="1" thickBot="1">
      <c r="A28" s="51"/>
      <c r="B28" s="404"/>
      <c r="C28" s="422"/>
      <c r="D28" s="34"/>
      <c r="E28" s="65"/>
      <c r="F28" s="65"/>
      <c r="G28" s="66"/>
      <c r="H28" s="66"/>
      <c r="I28" s="136"/>
      <c r="J28" s="392"/>
      <c r="K28" s="393"/>
      <c r="L28" s="394"/>
      <c r="M28" s="21"/>
      <c r="N28" s="65"/>
      <c r="O28" s="65"/>
      <c r="P28" s="65"/>
      <c r="Q28" s="65"/>
      <c r="R28" s="34"/>
      <c r="S28" s="426"/>
      <c r="T28" s="34"/>
      <c r="U28" s="4"/>
      <c r="V28" s="4"/>
    </row>
    <row r="29" spans="1:22" ht="12.75" customHeight="1">
      <c r="A29" s="51"/>
      <c r="B29" s="13"/>
      <c r="C29" s="422"/>
      <c r="D29" s="108">
        <v>7</v>
      </c>
      <c r="E29" s="65"/>
      <c r="F29" s="65"/>
      <c r="G29" s="66"/>
      <c r="H29" s="66"/>
      <c r="I29" s="136"/>
      <c r="J29" s="83"/>
      <c r="K29" s="13"/>
      <c r="L29" s="8"/>
      <c r="M29" s="21"/>
      <c r="N29" s="81"/>
      <c r="O29" s="139">
        <v>4</v>
      </c>
      <c r="P29" s="65"/>
      <c r="Q29" s="65"/>
      <c r="R29" s="34"/>
      <c r="S29" s="426"/>
      <c r="T29" s="34"/>
      <c r="U29" s="4"/>
      <c r="V29" s="4"/>
    </row>
    <row r="30" spans="1:22" ht="12.75" customHeight="1" thickBot="1">
      <c r="A30" s="51"/>
      <c r="B30" s="84"/>
      <c r="C30" s="422"/>
      <c r="D30" s="132"/>
      <c r="E30" s="65"/>
      <c r="F30" t="s">
        <v>48</v>
      </c>
      <c r="G30" s="66"/>
      <c r="H30" s="66"/>
      <c r="I30" s="136"/>
      <c r="J30" s="83"/>
      <c r="K30" s="84"/>
      <c r="L30" s="8"/>
      <c r="M30" s="21"/>
      <c r="N30" s="65"/>
      <c r="O30" s="138"/>
      <c r="P30" s="39"/>
      <c r="Q30" s="65"/>
      <c r="R30" t="s">
        <v>48</v>
      </c>
      <c r="S30" s="426"/>
      <c r="T30" s="34"/>
      <c r="U30" s="4"/>
      <c r="V30" s="4"/>
    </row>
    <row r="31" spans="1:22" ht="13.5" thickBot="1">
      <c r="A31" s="133">
        <v>7</v>
      </c>
      <c r="B31" s="371" t="str">
        <f>VLOOKUP(A31,'пр.взв.'!B7:D38,2,FALSE)</f>
        <v>Юсупов Адам</v>
      </c>
      <c r="C31" s="423"/>
      <c r="D31" s="25"/>
      <c r="E31" s="64"/>
      <c r="F31" s="65"/>
      <c r="G31" s="65"/>
      <c r="H31" s="65"/>
      <c r="I31" s="137">
        <v>4</v>
      </c>
      <c r="J31" s="365" t="str">
        <f>VLOOKUP(I31,'пр.взв.'!B7:D38,2,FALSE)</f>
        <v>Рубаев Азамат Асланович</v>
      </c>
      <c r="K31" s="374"/>
      <c r="L31" s="375"/>
      <c r="M31" s="126"/>
      <c r="N31" s="65"/>
      <c r="O31" s="65"/>
      <c r="P31" s="41"/>
      <c r="Q31" s="65"/>
      <c r="R31" s="34"/>
      <c r="S31" s="426"/>
      <c r="T31" s="34"/>
      <c r="U31" s="4"/>
      <c r="V31" s="4"/>
    </row>
    <row r="32" spans="1:22" ht="13.5" customHeight="1">
      <c r="A32" s="133"/>
      <c r="B32" s="373"/>
      <c r="C32" s="424"/>
      <c r="D32" s="25"/>
      <c r="E32" s="139">
        <v>8</v>
      </c>
      <c r="F32" s="379" t="str">
        <f>VLOOKUP(E32,'пр.взв.'!B7:D38,2,FALSE)</f>
        <v>Шахтамиров Ахмад Асрудиевич</v>
      </c>
      <c r="G32" s="380"/>
      <c r="H32" s="381"/>
      <c r="I32" s="87"/>
      <c r="J32" s="376"/>
      <c r="K32" s="377"/>
      <c r="L32" s="378"/>
      <c r="M32" s="141">
        <v>4</v>
      </c>
      <c r="N32" s="82"/>
      <c r="O32" s="82"/>
      <c r="P32" s="41"/>
      <c r="Q32" s="139">
        <v>4</v>
      </c>
      <c r="R32" s="385" t="str">
        <f>VLOOKUP(Q32,'пр.взв.'!B7:D38,2,FALSE)</f>
        <v>Рубаев Азамат Асланович</v>
      </c>
      <c r="S32" s="434"/>
      <c r="T32" s="82"/>
      <c r="U32" s="82"/>
      <c r="V32" s="4"/>
    </row>
    <row r="33" spans="1:22" ht="13.5" customHeight="1" thickBot="1">
      <c r="A33" s="133"/>
      <c r="B33" s="403" t="e">
        <f>VLOOKUP(A33,'пр.взв.'!B7:E38,2,FALSE)</f>
        <v>#N/A</v>
      </c>
      <c r="C33" s="425"/>
      <c r="D33" s="25"/>
      <c r="E33" s="140"/>
      <c r="F33" s="382"/>
      <c r="G33" s="383"/>
      <c r="H33" s="384"/>
      <c r="I33" s="88"/>
      <c r="J33" s="405" t="e">
        <f>VLOOKUP(I33,'пр.взв.'!B7:D38,2,FALSE)</f>
        <v>#N/A</v>
      </c>
      <c r="K33" s="406"/>
      <c r="L33" s="407"/>
      <c r="M33" s="12"/>
      <c r="N33" s="82"/>
      <c r="O33" s="82"/>
      <c r="P33" s="41"/>
      <c r="Q33" s="138"/>
      <c r="R33" s="386"/>
      <c r="S33" s="434"/>
      <c r="T33" s="82"/>
      <c r="U33" s="82"/>
      <c r="V33" s="4"/>
    </row>
    <row r="34" spans="1:22" ht="13.5" customHeight="1" thickBot="1">
      <c r="A34" s="85"/>
      <c r="B34" s="404"/>
      <c r="C34" s="426"/>
      <c r="D34" s="25"/>
      <c r="E34" s="65"/>
      <c r="F34" s="65"/>
      <c r="G34" s="65"/>
      <c r="H34" s="65"/>
      <c r="I34" s="88"/>
      <c r="J34" s="408"/>
      <c r="K34" s="409"/>
      <c r="L34" s="410"/>
      <c r="M34" s="65"/>
      <c r="N34" s="65"/>
      <c r="O34" s="65"/>
      <c r="P34" s="41"/>
      <c r="Q34" s="65"/>
      <c r="R34" s="34"/>
      <c r="S34" s="426"/>
      <c r="T34" s="34"/>
      <c r="U34" s="4"/>
      <c r="V34" s="4"/>
    </row>
    <row r="35" spans="1:22" ht="12.75">
      <c r="A35" s="4"/>
      <c r="B35" s="34"/>
      <c r="C35" s="137">
        <v>8</v>
      </c>
      <c r="D35" s="371" t="str">
        <f>VLOOKUP(C35,'пр.взв.'!B7:D38,2,FALSE)</f>
        <v>Шахтамиров Ахмад Асрудиевич</v>
      </c>
      <c r="E35" s="65"/>
      <c r="F35" s="65"/>
      <c r="G35" s="65"/>
      <c r="H35" s="65"/>
      <c r="I35" s="64"/>
      <c r="J35" s="66"/>
      <c r="K35" s="65"/>
      <c r="L35" s="65"/>
      <c r="M35" s="137">
        <v>3</v>
      </c>
      <c r="N35" s="365" t="str">
        <f>VLOOKUP(M35,'пр.взв.'!B7:D38,2,FALSE)</f>
        <v>Чшиев Алан Георгиевич</v>
      </c>
      <c r="O35" s="366"/>
      <c r="P35" s="367"/>
      <c r="Q35" s="65"/>
      <c r="R35" s="34"/>
      <c r="S35" s="426"/>
      <c r="T35" s="34"/>
      <c r="U35" s="4"/>
      <c r="V35" s="4"/>
    </row>
    <row r="36" spans="2:22" ht="13.5" thickBot="1">
      <c r="B36" s="34"/>
      <c r="C36" s="426"/>
      <c r="D36" s="372"/>
      <c r="E36" s="65"/>
      <c r="F36" s="65"/>
      <c r="G36" s="65"/>
      <c r="H36" s="65"/>
      <c r="I36" s="65"/>
      <c r="J36" s="66"/>
      <c r="K36" s="65"/>
      <c r="L36" s="65"/>
      <c r="M36" s="65"/>
      <c r="N36" s="368"/>
      <c r="O36" s="369"/>
      <c r="P36" s="370"/>
      <c r="Q36" s="65"/>
      <c r="R36" s="34"/>
      <c r="S36" s="426"/>
      <c r="T36" s="34"/>
      <c r="U36" s="4"/>
      <c r="V36" s="4"/>
    </row>
    <row r="37" spans="1:22" ht="12.75">
      <c r="A37" s="30"/>
      <c r="B37" s="63"/>
      <c r="C37" s="427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427"/>
      <c r="T37" s="63"/>
      <c r="U37" s="63"/>
      <c r="V37" s="63"/>
    </row>
    <row r="38" spans="1:22" ht="15.75">
      <c r="A38" s="364" t="str">
        <f>HYPERLINK('[1]реквизиты'!$A$6)</f>
        <v>Гл. судья, судья ВК</v>
      </c>
      <c r="B38" s="364"/>
      <c r="C38" s="364"/>
      <c r="E38" s="74"/>
      <c r="F38" s="75"/>
      <c r="J38" s="76" t="str">
        <f>'[1]реквизиты'!$G$7</f>
        <v>И.Г. Циклаури</v>
      </c>
      <c r="K38" s="5"/>
      <c r="N38" s="69"/>
      <c r="O38" s="77" t="str">
        <f>'[1]реквизиты'!$G$8</f>
        <v>/г.Владикавказ/</v>
      </c>
      <c r="P38" s="69"/>
      <c r="Q38" s="69"/>
      <c r="R38" s="4"/>
      <c r="S38" s="433"/>
      <c r="T38" s="4"/>
      <c r="U38" s="4"/>
      <c r="V38" s="4"/>
    </row>
    <row r="39" spans="1:17" ht="12.75">
      <c r="A39" s="31"/>
      <c r="B39" s="31"/>
      <c r="C39" s="428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ВК</v>
      </c>
      <c r="B40" s="91"/>
      <c r="C40" s="429"/>
      <c r="D40" s="78"/>
      <c r="E40" s="78"/>
      <c r="F40" s="4"/>
      <c r="G40" s="4"/>
      <c r="H40" s="4"/>
      <c r="I40" s="4"/>
      <c r="J40" s="76" t="str">
        <f>HYPERLINK('[1]реквизиты'!$G$9)</f>
        <v>С.Я. Ляликова</v>
      </c>
      <c r="K40" s="69"/>
      <c r="L40" s="69"/>
      <c r="M40" s="69"/>
      <c r="O40" s="77" t="str">
        <f>'[1]реквизиты'!$G$10</f>
        <v>/г.Владикавказ/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T43" s="70"/>
    </row>
    <row r="44" spans="2:18" ht="15">
      <c r="B44" s="52">
        <f>HYPERLINK('[1]реквизиты'!$A$22)</f>
      </c>
      <c r="C44" s="430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2014-12-25T10:19:25Z</cp:lastPrinted>
  <dcterms:created xsi:type="dcterms:W3CDTF">1996-10-08T23:32:33Z</dcterms:created>
  <dcterms:modified xsi:type="dcterms:W3CDTF">2014-12-25T10:19:40Z</dcterms:modified>
  <cp:category/>
  <cp:version/>
  <cp:contentType/>
  <cp:contentStatus/>
</cp:coreProperties>
</file>