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И.ПР" sheetId="1" r:id="rId1"/>
    <sheet name="полуфинал" sheetId="2" r:id="rId2"/>
    <sheet name="пр.взв.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<sst xmlns="http://schemas.openxmlformats.org/spreadsheetml/2006/main" count="80" uniqueCount="43">
  <si>
    <t>А</t>
  </si>
  <si>
    <t>Б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</si>
  <si>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</si>
  <si>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</si>
  <si>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</si>
  <si>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</si>
  <si>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</si>
  <si>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</si>
  <si>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</si>
  <si>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</si>
  <si>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</si>
  <si>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</si>
  <si>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</si>
  <si>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</si>
  <si>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</si>
  <si>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</si>
  <si>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</si>
  <si>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</si>
  <si>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</si>
  <si>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</si>
  <si>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</si>
  <si>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</si>
  <si>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</si>
  <si>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</si>
  <si>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</si>
  <si>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</si>
  <si>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</si>
  <si>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</si>
  <si>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4</t>
  </si>
  <si>
    <t>3</t>
  </si>
  <si>
    <t>5</t>
  </si>
  <si>
    <t>Адамян А.В.</t>
  </si>
  <si>
    <t>ВНГ</t>
  </si>
  <si>
    <t>МВД</t>
  </si>
  <si>
    <t>"Динамо-24"</t>
  </si>
  <si>
    <t>ФСИН</t>
  </si>
  <si>
    <t>МЧС</t>
  </si>
  <si>
    <t>ВДВ</t>
  </si>
  <si>
    <t>9/0</t>
  </si>
  <si>
    <t>2</t>
  </si>
  <si>
    <t>7/2</t>
  </si>
  <si>
    <t>6/3</t>
  </si>
  <si>
    <t>Гл. судья, судья 1к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</si>
</sst>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0" xfId="42" applyFont="1" applyFill="1" applyBorder="1" applyAlignment="1" applyProtection="1">
      <alignment vertical="center" wrapText="1"/>
      <protection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42" applyFont="1" applyFill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23" xfId="42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>
      <alignment horizontal="center" vertical="center" wrapText="1"/>
    </xf>
    <xf numFmtId="0" fontId="12" fillId="0" borderId="24" xfId="42" applyFont="1" applyBorder="1" applyAlignment="1" applyProtection="1">
      <alignment horizontal="center" vertical="center" wrapText="1"/>
      <protection/>
    </xf>
    <xf numFmtId="0" fontId="12" fillId="0" borderId="25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9" fillId="0" borderId="20" xfId="42" applyFont="1" applyFill="1" applyBorder="1" applyAlignment="1" applyProtection="1">
      <alignment horizontal="center" vertical="center" wrapText="1"/>
      <protection/>
    </xf>
    <xf numFmtId="0" fontId="19" fillId="0" borderId="21" xfId="42" applyFont="1" applyFill="1" applyBorder="1" applyAlignment="1" applyProtection="1">
      <alignment horizontal="center" vertical="center" wrapText="1"/>
      <protection/>
    </xf>
    <xf numFmtId="0" fontId="19" fillId="0" borderId="22" xfId="42" applyFont="1" applyFill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19" fillId="0" borderId="37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36" borderId="28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9" fillId="0" borderId="35" xfId="42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>
      <alignment horizontal="left" vertical="center" wrapText="1"/>
    </xf>
    <xf numFmtId="0" fontId="20" fillId="38" borderId="35" xfId="0" applyFont="1" applyFill="1" applyBorder="1" applyAlignment="1">
      <alignment horizontal="left" vertical="center" wrapText="1"/>
    </xf>
    <xf numFmtId="0" fontId="20" fillId="38" borderId="29" xfId="0" applyFont="1" applyFill="1" applyBorder="1" applyAlignment="1">
      <alignment horizontal="left" vertical="center" wrapText="1"/>
    </xf>
    <xf numFmtId="0" fontId="9" fillId="38" borderId="38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0" fillId="37" borderId="29" xfId="0" applyFont="1" applyFill="1" applyBorder="1" applyAlignment="1">
      <alignment horizontal="left" vertical="center" wrapText="1"/>
    </xf>
    <xf numFmtId="0" fontId="20" fillId="37" borderId="42" xfId="0" applyFont="1" applyFill="1" applyBorder="1" applyAlignment="1">
      <alignment horizontal="left" vertical="center" wrapText="1"/>
    </xf>
    <xf numFmtId="0" fontId="9" fillId="37" borderId="28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14" fillId="38" borderId="38" xfId="0" applyFont="1" applyFill="1" applyBorder="1" applyAlignment="1">
      <alignment horizontal="center" vertical="center" wrapText="1"/>
    </xf>
    <xf numFmtId="0" fontId="14" fillId="38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февраля 2009 г.        г. Кстово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Н.Ю.Глушкова</v>
          </cell>
        </row>
        <row r="9">
          <cell r="G9" t="str">
            <v>/г.Рязань/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Кубок Президента Российской Федерации по самбо</v>
          </cell>
        </row>
        <row r="3">
          <cell r="A3" t="str">
            <v>25-27.05.2017 г.                             МСА "Лужники"</v>
          </cell>
        </row>
        <row r="12">
          <cell r="G12" t="str">
            <v>/г. Крымск/</v>
          </cell>
        </row>
        <row r="13">
          <cell r="A13" t="str">
            <v>Гл. секретарь, судья 1к</v>
          </cell>
          <cell r="G13" t="str">
            <v>Дроков А.Н.</v>
          </cell>
        </row>
        <row r="14">
          <cell r="G14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B5">
      <selection activeCell="K12" sqref="K12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4" t="s">
        <v>23</v>
      </c>
      <c r="B1" s="84"/>
      <c r="C1" s="84"/>
      <c r="D1" s="84"/>
      <c r="E1" s="84"/>
      <c r="F1" s="84"/>
      <c r="G1" s="84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7" ht="22.5" customHeight="1" thickBot="1">
      <c r="A2" s="85" t="s">
        <v>22</v>
      </c>
      <c r="B2" s="86"/>
      <c r="C2" s="86"/>
      <c r="D2" s="86"/>
      <c r="E2" s="86"/>
      <c r="F2" s="86"/>
      <c r="G2" s="86"/>
    </row>
    <row r="3" spans="1:7" ht="31.5" customHeight="1" thickBot="1">
      <c r="A3" s="89" t="str">
        <f>HYPERLINK('[1]реквизиты'!$A$2)</f>
        <v>Первенство  России по САМБО среди юниорок 1989-90 гг.р.</v>
      </c>
      <c r="B3" s="90"/>
      <c r="C3" s="90"/>
      <c r="D3" s="90"/>
      <c r="E3" s="90"/>
      <c r="F3" s="90"/>
      <c r="G3" s="91"/>
    </row>
    <row r="4" spans="1:7" ht="21.75" customHeight="1">
      <c r="A4" s="96" t="str">
        <f>HYPERLINK('[1]реквизиты'!$A$3)</f>
        <v>02-06 февраля 2009 г.        г. Кстово</v>
      </c>
      <c r="B4" s="96"/>
      <c r="C4" s="96"/>
      <c r="D4" s="96"/>
      <c r="E4" s="96"/>
      <c r="F4" s="96"/>
      <c r="G4" s="96"/>
    </row>
    <row r="5" spans="4:5" ht="20.25" customHeight="1">
      <c r="D5" s="97">
        <f>HYPERLINK('пр.взв.'!D4)</f>
      </c>
      <c r="E5" s="97"/>
    </row>
    <row r="6" spans="1:7" ht="12.75" customHeight="1">
      <c r="A6" s="92" t="s">
        <v>8</v>
      </c>
      <c r="B6" s="98" t="s">
        <v>2</v>
      </c>
      <c r="C6" s="92" t="s">
        <v>3</v>
      </c>
      <c r="D6" s="92" t="s">
        <v>4</v>
      </c>
      <c r="E6" s="92" t="s">
        <v>5</v>
      </c>
      <c r="F6" s="92" t="s">
        <v>7</v>
      </c>
      <c r="G6" s="92" t="s">
        <v>6</v>
      </c>
    </row>
    <row r="7" spans="1:7" ht="12.75">
      <c r="A7" s="93"/>
      <c r="B7" s="99"/>
      <c r="C7" s="93"/>
      <c r="D7" s="93"/>
      <c r="E7" s="93"/>
      <c r="F7" s="93"/>
      <c r="G7" s="93"/>
    </row>
    <row r="8" spans="1:7" ht="12.75" customHeight="1">
      <c r="A8" s="100"/>
      <c r="B8" s="101"/>
      <c r="C8" s="87" t="e">
        <f>VLOOKUP(B8,'пр.взв.'!B7:G22,2,FALSE)</f>
        <v>#N/A</v>
      </c>
      <c r="D8" s="94" t="e">
        <f>VLOOKUP(B8,'пр.взв.'!B7:G22,3,FALSE)</f>
        <v>#N/A</v>
      </c>
      <c r="E8" s="94" t="e">
        <f>VLOOKUP(B8,'пр.взв.'!B7:G22,4,FALSE)</f>
        <v>#N/A</v>
      </c>
      <c r="F8" s="94" t="e">
        <f>VLOOKUP(B8,'пр.взв.'!B7:G22,5,FALSE)</f>
        <v>#N/A</v>
      </c>
      <c r="G8" s="87" t="e">
        <f>VLOOKUP(B8,'пр.взв.'!B7:G22,6,FALSE)</f>
        <v>#N/A</v>
      </c>
    </row>
    <row r="9" spans="1:7" ht="12.75">
      <c r="A9" s="100"/>
      <c r="B9" s="101"/>
      <c r="C9" s="88"/>
      <c r="D9" s="95"/>
      <c r="E9" s="95"/>
      <c r="F9" s="95"/>
      <c r="G9" s="88"/>
    </row>
    <row r="10" spans="1:7" ht="12.75" customHeight="1">
      <c r="A10" s="100"/>
      <c r="B10" s="101"/>
      <c r="C10" s="87" t="e">
        <f>VLOOKUP(B10,'пр.взв.'!B7:G22,2,FALSE)</f>
        <v>#N/A</v>
      </c>
      <c r="D10" s="94" t="e">
        <f>VLOOKUP(B10,'пр.взв.'!B7:G22,3,FALSE)</f>
        <v>#N/A</v>
      </c>
      <c r="E10" s="94" t="e">
        <f>VLOOKUP(B10,'пр.взв.'!B7:G22,4,FALSE)</f>
        <v>#N/A</v>
      </c>
      <c r="F10" s="94" t="e">
        <f>VLOOKUP(B10,'пр.взв.'!B7:G22,5,FALSE)</f>
        <v>#N/A</v>
      </c>
      <c r="G10" s="87" t="e">
        <f>VLOOKUP(B10,'пр.взв.'!B7:G22,6,FALSE)</f>
        <v>#N/A</v>
      </c>
    </row>
    <row r="11" spans="1:7" ht="12.75">
      <c r="A11" s="100"/>
      <c r="B11" s="101"/>
      <c r="C11" s="88"/>
      <c r="D11" s="95"/>
      <c r="E11" s="95"/>
      <c r="F11" s="95"/>
      <c r="G11" s="88"/>
    </row>
    <row r="12" spans="1:7" ht="12.75" customHeight="1">
      <c r="A12" s="100"/>
      <c r="B12" s="101"/>
      <c r="C12" s="87" t="e">
        <f>VLOOKUP(B12,'пр.взв.'!B7:G22,2,FALSE)</f>
        <v>#N/A</v>
      </c>
      <c r="D12" s="94" t="e">
        <f>VLOOKUP(B12,'пр.взв.'!B7:G22,3,FALSE)</f>
        <v>#N/A</v>
      </c>
      <c r="E12" s="94" t="e">
        <f>VLOOKUP(B12,'пр.взв.'!B7:G22,4,FALSE)</f>
        <v>#N/A</v>
      </c>
      <c r="F12" s="94" t="e">
        <f>VLOOKUP(B12,'пр.взв.'!B7:G22,5,FALSE)</f>
        <v>#N/A</v>
      </c>
      <c r="G12" s="87" t="e">
        <f>VLOOKUP(B12,'пр.взв.'!B7:G22,6,FALSE)</f>
        <v>#N/A</v>
      </c>
    </row>
    <row r="13" spans="1:7" ht="12.75">
      <c r="A13" s="100"/>
      <c r="B13" s="101"/>
      <c r="C13" s="88"/>
      <c r="D13" s="95"/>
      <c r="E13" s="95"/>
      <c r="F13" s="95"/>
      <c r="G13" s="88"/>
    </row>
    <row r="14" spans="1:7" ht="12.75" customHeight="1">
      <c r="A14" s="100"/>
      <c r="B14" s="101"/>
      <c r="C14" s="87" t="e">
        <f>VLOOKUP(B14,'пр.взв.'!B7:G22,2,FALSE)</f>
        <v>#N/A</v>
      </c>
      <c r="D14" s="94" t="e">
        <f>VLOOKUP(B14,'пр.взв.'!B7:G22,3,FALSE)</f>
        <v>#N/A</v>
      </c>
      <c r="E14" s="94" t="e">
        <f>VLOOKUP(B14,'пр.взв.'!B7:G22,4,FALSE)</f>
        <v>#N/A</v>
      </c>
      <c r="F14" s="94" t="e">
        <f>VLOOKUP(B14,'пр.взв.'!B7:G22,5,FALSE)</f>
        <v>#N/A</v>
      </c>
      <c r="G14" s="87" t="e">
        <f>VLOOKUP(B14,'пр.взв.'!B7:G22,6,FALSE)</f>
        <v>#N/A</v>
      </c>
    </row>
    <row r="15" spans="1:7" ht="12.75">
      <c r="A15" s="100"/>
      <c r="B15" s="101"/>
      <c r="C15" s="88"/>
      <c r="D15" s="95"/>
      <c r="E15" s="95"/>
      <c r="F15" s="95"/>
      <c r="G15" s="88"/>
    </row>
    <row r="16" spans="1:7" ht="12.75" customHeight="1">
      <c r="A16" s="100"/>
      <c r="B16" s="101"/>
      <c r="C16" s="87" t="e">
        <f>VLOOKUP(B16,'пр.взв.'!B15:G30,2,FALSE)</f>
        <v>#N/A</v>
      </c>
      <c r="D16" s="94" t="e">
        <f>VLOOKUP(B16,'пр.взв.'!B7:G22,3,FALSE)</f>
        <v>#N/A</v>
      </c>
      <c r="E16" s="94" t="e">
        <f>VLOOKUP(B16,'пр.взв.'!B7:G22,4,FALSE)</f>
        <v>#N/A</v>
      </c>
      <c r="F16" s="94" t="e">
        <f>VLOOKUP(B16,'пр.взв.'!B7:G22,5,FALSE)</f>
        <v>#N/A</v>
      </c>
      <c r="G16" s="87" t="e">
        <f>VLOOKUP(B16,'пр.взв.'!B7:G22,6,FALSE)</f>
        <v>#N/A</v>
      </c>
    </row>
    <row r="17" spans="1:7" ht="12.75">
      <c r="A17" s="100"/>
      <c r="B17" s="101"/>
      <c r="C17" s="88"/>
      <c r="D17" s="95"/>
      <c r="E17" s="95"/>
      <c r="F17" s="95"/>
      <c r="G17" s="88"/>
    </row>
    <row r="18" spans="1:7" ht="12.75" customHeight="1">
      <c r="A18" s="100"/>
      <c r="B18" s="101"/>
      <c r="C18" s="87" t="e">
        <f>VLOOKUP(B18,'пр.взв.'!B7:G22,2,FALSE)</f>
        <v>#N/A</v>
      </c>
      <c r="D18" s="94" t="e">
        <f>VLOOKUP(B18,'пр.взв.'!B7:G22,3,FALSE)</f>
        <v>#N/A</v>
      </c>
      <c r="E18" s="94" t="e">
        <f>VLOOKUP(B18,'пр.взв.'!B7:G22,4,FALSE)</f>
        <v>#N/A</v>
      </c>
      <c r="F18" s="94" t="e">
        <f>VLOOKUP(B18,'пр.взв.'!B7:G22,5,FALSE)</f>
        <v>#N/A</v>
      </c>
      <c r="G18" s="87" t="e">
        <f>VLOOKUP(B18,'пр.взв.'!B7:G22,6,FALSE)</f>
        <v>#N/A</v>
      </c>
    </row>
    <row r="19" spans="1:7" ht="12.75">
      <c r="A19" s="100"/>
      <c r="B19" s="101"/>
      <c r="C19" s="88"/>
      <c r="D19" s="95"/>
      <c r="E19" s="95"/>
      <c r="F19" s="95"/>
      <c r="G19" s="88"/>
    </row>
    <row r="20" spans="1:7" ht="12.75" customHeight="1">
      <c r="A20" s="100"/>
      <c r="B20" s="101"/>
      <c r="C20" s="87" t="e">
        <f>VLOOKUP(B20,'пр.взв.'!B7:G22,2,FALSE)</f>
        <v>#N/A</v>
      </c>
      <c r="D20" s="94" t="e">
        <f>VLOOKUP(B20,'пр.взв.'!B7:G22,3,FALSE)</f>
        <v>#N/A</v>
      </c>
      <c r="E20" s="94" t="e">
        <f>VLOOKUP(B20,'пр.взв.'!B7:G22,4,FALSE)</f>
        <v>#N/A</v>
      </c>
      <c r="F20" s="94" t="e">
        <f>VLOOKUP(B20,'пр.взв.'!B7:G22,5,FALSE)</f>
        <v>#N/A</v>
      </c>
      <c r="G20" s="87" t="e">
        <f>VLOOKUP(B20,'пр.взв.'!B7:G22,6,FALSE)</f>
        <v>#N/A</v>
      </c>
    </row>
    <row r="21" spans="1:7" ht="12.75">
      <c r="A21" s="100"/>
      <c r="B21" s="101"/>
      <c r="C21" s="88"/>
      <c r="D21" s="95"/>
      <c r="E21" s="95"/>
      <c r="F21" s="95"/>
      <c r="G21" s="88"/>
    </row>
    <row r="22" spans="1:7" ht="12.75" customHeight="1">
      <c r="A22" s="100"/>
      <c r="B22" s="101"/>
      <c r="C22" s="87" t="e">
        <f>VLOOKUP(B22,'пр.взв.'!B7:G22,2,FALSE)</f>
        <v>#N/A</v>
      </c>
      <c r="D22" s="94" t="e">
        <f>VLOOKUP(B22,'пр.взв.'!B7:G22,3,FALSE)</f>
        <v>#N/A</v>
      </c>
      <c r="E22" s="94" t="e">
        <f>VLOOKUP(B22,'пр.взв.'!B7:G22,4,FALSE)</f>
        <v>#N/A</v>
      </c>
      <c r="F22" s="94" t="e">
        <f>VLOOKUP(B22,'пр.взв.'!B7:G22,5,FALSE)</f>
        <v>#N/A</v>
      </c>
      <c r="G22" s="87" t="e">
        <f>VLOOKUP(B22,'пр.взв.'!B7:G22,6,FALSE)</f>
        <v>#N/A</v>
      </c>
    </row>
    <row r="23" spans="1:7" ht="12.75">
      <c r="A23" s="100"/>
      <c r="B23" s="101"/>
      <c r="C23" s="88"/>
      <c r="D23" s="95"/>
      <c r="E23" s="95"/>
      <c r="F23" s="95"/>
      <c r="G23" s="88"/>
    </row>
    <row r="29" spans="1:7" ht="12.75">
      <c r="A29" s="5"/>
      <c r="B29" s="5"/>
      <c r="C29" s="5"/>
      <c r="D29" s="5"/>
      <c r="E29" s="5"/>
      <c r="F29" s="5"/>
      <c r="G29" s="5"/>
    </row>
    <row r="30" spans="1:7" ht="15">
      <c r="A30" s="45"/>
      <c r="B30" s="45"/>
      <c r="C30" s="45"/>
      <c r="D30" s="5"/>
      <c r="E30" s="5"/>
      <c r="F30" s="5"/>
      <c r="G30" s="5"/>
    </row>
    <row r="31" spans="1:7" ht="15">
      <c r="A31" s="43" t="str">
        <f>HYPERLINK('[1]реквизиты'!$A$6)</f>
        <v>Гл. судья, судья МК</v>
      </c>
      <c r="B31" s="45"/>
      <c r="C31" s="46"/>
      <c r="D31" s="42"/>
      <c r="E31" s="42"/>
      <c r="F31" s="44" t="str">
        <f>HYPERLINK('[1]реквизиты'!$G$6)</f>
        <v>Ю.А. Шоя</v>
      </c>
      <c r="G31" s="5"/>
    </row>
    <row r="32" spans="1:7" ht="15">
      <c r="A32" s="45"/>
      <c r="B32" s="45"/>
      <c r="C32" s="46"/>
      <c r="D32" s="5"/>
      <c r="E32" s="5"/>
      <c r="F32" s="4" t="str">
        <f>HYPERLINK('[1]реквизиты'!$G$7)</f>
        <v>/г.Астрахань/</v>
      </c>
      <c r="G32" s="5"/>
    </row>
    <row r="33" spans="1:7" ht="15">
      <c r="A33" s="45"/>
      <c r="B33" s="45"/>
      <c r="C33" s="46"/>
      <c r="D33" s="5"/>
      <c r="E33" s="5"/>
      <c r="F33" s="5"/>
      <c r="G33" s="5"/>
    </row>
    <row r="34" spans="1:7" ht="15">
      <c r="A34" s="43" t="str">
        <f>HYPERLINK('[1]реквизиты'!$A$8)</f>
        <v>Гл. секретарь, судья МК</v>
      </c>
      <c r="B34" s="45"/>
      <c r="C34" s="46"/>
      <c r="D34" s="42"/>
      <c r="E34" s="42"/>
      <c r="F34" s="44" t="str">
        <f>HYPERLINK('[1]реквизиты'!$G$8)</f>
        <v>Н.Ю.Глушкова</v>
      </c>
      <c r="G34" s="5"/>
    </row>
    <row r="35" spans="1:7" ht="15">
      <c r="A35" s="45"/>
      <c r="B35" s="45"/>
      <c r="C35" s="45"/>
      <c r="D35" s="5"/>
      <c r="E35" s="5"/>
      <c r="F35" s="4" t="str">
        <f>HYPERLINK('[1]реквизиты'!$G$9)</f>
        <v>/г.Рязань/</v>
      </c>
      <c r="G35" s="5"/>
    </row>
    <row r="36" spans="1:7" ht="12.75">
      <c r="A36" s="5"/>
      <c r="B36" s="5"/>
      <c r="C36" s="5"/>
      <c r="D36" s="5"/>
      <c r="E36" s="5"/>
      <c r="F36" s="5"/>
      <c r="G36" s="5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5">
      <selection activeCell="E29" sqref="E2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8" t="str">
        <f>HYPERLINK('[1]реквизиты'!$A$2)</f>
        <v>Первенство  России по САМБО среди юниорок 1989-90 гг.р.</v>
      </c>
      <c r="B1" s="109"/>
      <c r="C1" s="109"/>
      <c r="D1" s="109"/>
      <c r="E1" s="109"/>
      <c r="F1" s="109"/>
      <c r="G1" s="109"/>
      <c r="H1" s="109"/>
    </row>
    <row r="2" spans="4:5" ht="27.75" customHeight="1">
      <c r="D2" s="36" t="s">
        <v>17</v>
      </c>
      <c r="E2" s="48">
        <f>HYPERLINK('пр.взв.'!D4)</f>
      </c>
    </row>
    <row r="3" ht="12.75">
      <c r="C3" s="11" t="s">
        <v>20</v>
      </c>
    </row>
    <row r="4" ht="12.75">
      <c r="C4" s="34" t="s">
        <v>9</v>
      </c>
    </row>
    <row r="5" spans="1:8" ht="12.75">
      <c r="A5" s="100" t="s">
        <v>10</v>
      </c>
      <c r="B5" s="100" t="s">
        <v>2</v>
      </c>
      <c r="C5" s="93" t="s">
        <v>3</v>
      </c>
      <c r="D5" s="100" t="s">
        <v>11</v>
      </c>
      <c r="E5" s="100" t="s">
        <v>12</v>
      </c>
      <c r="F5" s="100" t="s">
        <v>13</v>
      </c>
      <c r="G5" s="100" t="s">
        <v>14</v>
      </c>
      <c r="H5" s="100" t="s">
        <v>15</v>
      </c>
    </row>
    <row r="6" spans="1:8" ht="12.75">
      <c r="A6" s="92"/>
      <c r="B6" s="92"/>
      <c r="C6" s="92"/>
      <c r="D6" s="92"/>
      <c r="E6" s="92"/>
      <c r="F6" s="92"/>
      <c r="G6" s="92"/>
      <c r="H6" s="92"/>
    </row>
    <row r="7" spans="1:8" ht="12.75">
      <c r="A7" s="105"/>
      <c r="B7" s="106"/>
      <c r="C7" s="102" t="e">
        <f>VLOOKUP(B7,'пр.взв.'!B7:D22,2,FALSE)</f>
        <v>#N/A</v>
      </c>
      <c r="D7" s="102" t="e">
        <f>VLOOKUP(C7,'пр.взв.'!C7:E22,2,FALSE)</f>
        <v>#N/A</v>
      </c>
      <c r="E7" s="102" t="e">
        <f>VLOOKUP(D7,'пр.взв.'!D7:F22,2,FALSE)</f>
        <v>#N/A</v>
      </c>
      <c r="F7" s="103"/>
      <c r="G7" s="104"/>
      <c r="H7" s="100"/>
    </row>
    <row r="8" spans="1:8" ht="12.75">
      <c r="A8" s="105"/>
      <c r="B8" s="100"/>
      <c r="C8" s="102"/>
      <c r="D8" s="102"/>
      <c r="E8" s="102"/>
      <c r="F8" s="103"/>
      <c r="G8" s="104"/>
      <c r="H8" s="100"/>
    </row>
    <row r="9" spans="1:8" ht="12.75">
      <c r="A9" s="107"/>
      <c r="B9" s="106"/>
      <c r="C9" s="102" t="e">
        <f>VLOOKUP(B9,'пр.взв.'!B9:D24,2,FALSE)</f>
        <v>#N/A</v>
      </c>
      <c r="D9" s="102" t="e">
        <f>VLOOKUP(C9,'пр.взв.'!C9:E24,2,FALSE)</f>
        <v>#N/A</v>
      </c>
      <c r="E9" s="102" t="e">
        <f>VLOOKUP(D9,'пр.взв.'!D9:F24,2,FALSE)</f>
        <v>#N/A</v>
      </c>
      <c r="F9" s="103"/>
      <c r="G9" s="100"/>
      <c r="H9" s="100"/>
    </row>
    <row r="10" spans="1:8" ht="12.75">
      <c r="A10" s="107"/>
      <c r="B10" s="100"/>
      <c r="C10" s="102"/>
      <c r="D10" s="102"/>
      <c r="E10" s="102"/>
      <c r="F10" s="103"/>
      <c r="G10" s="100"/>
      <c r="H10" s="100"/>
    </row>
    <row r="11" spans="1:2" ht="29.25" customHeight="1">
      <c r="A11" s="9" t="s">
        <v>18</v>
      </c>
      <c r="B11" s="9"/>
    </row>
    <row r="12" spans="2:8" ht="19.5" customHeight="1">
      <c r="B12" s="9" t="s">
        <v>0</v>
      </c>
      <c r="C12" s="35"/>
      <c r="D12" s="35"/>
      <c r="E12" s="35"/>
      <c r="F12" s="35"/>
      <c r="G12" s="35"/>
      <c r="H12" s="35"/>
    </row>
    <row r="13" spans="2:8" ht="19.5" customHeight="1">
      <c r="B13" s="9" t="s">
        <v>1</v>
      </c>
      <c r="C13" s="35"/>
      <c r="D13" s="35"/>
      <c r="E13" s="35"/>
      <c r="F13" s="35"/>
      <c r="G13" s="35"/>
      <c r="H13" s="35"/>
    </row>
    <row r="14" ht="19.5" customHeight="1"/>
    <row r="15" ht="19.5" customHeight="1">
      <c r="C15" s="11" t="s">
        <v>20</v>
      </c>
    </row>
    <row r="16" spans="3:5" ht="24" customHeight="1">
      <c r="C16" s="34" t="s">
        <v>19</v>
      </c>
      <c r="E16" s="48">
        <f>HYPERLINK('пр.взв.'!D4)</f>
      </c>
    </row>
    <row r="17" spans="1:8" ht="12.75">
      <c r="A17" s="100" t="s">
        <v>10</v>
      </c>
      <c r="B17" s="100" t="s">
        <v>2</v>
      </c>
      <c r="C17" s="93" t="s">
        <v>3</v>
      </c>
      <c r="D17" s="100" t="s">
        <v>11</v>
      </c>
      <c r="E17" s="100" t="s">
        <v>12</v>
      </c>
      <c r="F17" s="100" t="s">
        <v>13</v>
      </c>
      <c r="G17" s="100" t="s">
        <v>14</v>
      </c>
      <c r="H17" s="100" t="s">
        <v>15</v>
      </c>
    </row>
    <row r="18" spans="1:8" ht="12.75">
      <c r="A18" s="92"/>
      <c r="B18" s="92"/>
      <c r="C18" s="92"/>
      <c r="D18" s="92"/>
      <c r="E18" s="92"/>
      <c r="F18" s="92"/>
      <c r="G18" s="92"/>
      <c r="H18" s="92"/>
    </row>
    <row r="19" spans="1:8" ht="12.75" customHeight="1">
      <c r="A19" s="105"/>
      <c r="B19" s="106"/>
      <c r="C19" s="102" t="e">
        <f>VLOOKUP(B19,'пр.взв.'!B7:E22,2,FALSE)</f>
        <v>#N/A</v>
      </c>
      <c r="D19" s="102" t="e">
        <f>VLOOKUP(C19,'пр.взв.'!C7:F22,2,FALSE)</f>
        <v>#N/A</v>
      </c>
      <c r="E19" s="102" t="e">
        <f>VLOOKUP(D19,'пр.взв.'!D7:G22,2,FALSE)</f>
        <v>#N/A</v>
      </c>
      <c r="F19" s="103"/>
      <c r="G19" s="104"/>
      <c r="H19" s="100"/>
    </row>
    <row r="20" spans="1:8" ht="12.75">
      <c r="A20" s="105"/>
      <c r="B20" s="100"/>
      <c r="C20" s="102"/>
      <c r="D20" s="102"/>
      <c r="E20" s="102"/>
      <c r="F20" s="103"/>
      <c r="G20" s="104"/>
      <c r="H20" s="100"/>
    </row>
    <row r="21" spans="1:8" ht="12.75" customHeight="1">
      <c r="A21" s="107"/>
      <c r="B21" s="106"/>
      <c r="C21" s="102" t="e">
        <f>VLOOKUP(B21,'пр.взв.'!B9:E24,2,FALSE)</f>
        <v>#N/A</v>
      </c>
      <c r="D21" s="102" t="e">
        <f>VLOOKUP(C21,'пр.взв.'!C9:F24,2,FALSE)</f>
        <v>#N/A</v>
      </c>
      <c r="E21" s="102" t="e">
        <f>VLOOKUP(D21,'пр.взв.'!D9:G24,2,FALSE)</f>
        <v>#N/A</v>
      </c>
      <c r="F21" s="103"/>
      <c r="G21" s="100"/>
      <c r="H21" s="100"/>
    </row>
    <row r="22" spans="1:8" ht="12.75">
      <c r="A22" s="107"/>
      <c r="B22" s="100"/>
      <c r="C22" s="102"/>
      <c r="D22" s="102"/>
      <c r="E22" s="102"/>
      <c r="F22" s="103"/>
      <c r="G22" s="100"/>
      <c r="H22" s="100"/>
    </row>
    <row r="23" spans="1:2" ht="29.25" customHeight="1">
      <c r="A23" s="9" t="s">
        <v>18</v>
      </c>
      <c r="B23" s="9"/>
    </row>
    <row r="24" spans="2:9" ht="19.5" customHeight="1">
      <c r="B24" s="9" t="s">
        <v>0</v>
      </c>
      <c r="C24" s="35"/>
      <c r="D24" s="35"/>
      <c r="E24" s="35"/>
      <c r="F24" s="35"/>
      <c r="G24" s="35"/>
      <c r="H24" s="35"/>
      <c r="I24" s="35"/>
    </row>
    <row r="25" spans="2:9" ht="19.5" customHeight="1">
      <c r="B25" s="9" t="s">
        <v>1</v>
      </c>
      <c r="C25" s="35"/>
      <c r="D25" s="35"/>
      <c r="E25" s="35"/>
      <c r="F25" s="35"/>
      <c r="G25" s="35"/>
      <c r="H25" s="35"/>
      <c r="I25" s="35"/>
    </row>
    <row r="26" ht="19.5" customHeight="1"/>
    <row r="27" ht="19.5" customHeight="1"/>
    <row r="28" ht="7.5" customHeight="1"/>
    <row r="29" spans="3:5" ht="23.25" customHeight="1">
      <c r="C29" s="37" t="s">
        <v>16</v>
      </c>
      <c r="E29" s="48">
        <f>HYPERLINK('пр.взв.'!D4)</f>
      </c>
    </row>
    <row r="30" spans="1:8" ht="12.75">
      <c r="A30" s="100" t="s">
        <v>10</v>
      </c>
      <c r="B30" s="100" t="s">
        <v>2</v>
      </c>
      <c r="C30" s="93" t="s">
        <v>3</v>
      </c>
      <c r="D30" s="100" t="s">
        <v>11</v>
      </c>
      <c r="E30" s="100" t="s">
        <v>12</v>
      </c>
      <c r="F30" s="100" t="s">
        <v>13</v>
      </c>
      <c r="G30" s="100" t="s">
        <v>14</v>
      </c>
      <c r="H30" s="100" t="s">
        <v>15</v>
      </c>
    </row>
    <row r="31" spans="1:8" ht="12.75">
      <c r="A31" s="92"/>
      <c r="B31" s="92"/>
      <c r="C31" s="92"/>
      <c r="D31" s="92"/>
      <c r="E31" s="92"/>
      <c r="F31" s="92"/>
      <c r="G31" s="92"/>
      <c r="H31" s="92"/>
    </row>
    <row r="32" spans="1:8" ht="12.75" customHeight="1">
      <c r="A32" s="105"/>
      <c r="B32" s="106"/>
      <c r="C32" s="102" t="e">
        <f>VLOOKUP(B32,'пр.взв.'!B7:E22,2,FALSE)</f>
        <v>#N/A</v>
      </c>
      <c r="D32" s="102" t="e">
        <f>VLOOKUP(C32,'пр.взв.'!C7:F22,2,FALSE)</f>
        <v>#N/A</v>
      </c>
      <c r="E32" s="102" t="e">
        <f>VLOOKUP(D32,'пр.взв.'!D7:G22,2,FALSE)</f>
        <v>#N/A</v>
      </c>
      <c r="F32" s="103"/>
      <c r="G32" s="104"/>
      <c r="H32" s="100"/>
    </row>
    <row r="33" spans="1:8" ht="12.75">
      <c r="A33" s="105"/>
      <c r="B33" s="100"/>
      <c r="C33" s="102"/>
      <c r="D33" s="102"/>
      <c r="E33" s="102"/>
      <c r="F33" s="103"/>
      <c r="G33" s="104"/>
      <c r="H33" s="100"/>
    </row>
    <row r="34" spans="1:8" ht="12.75" customHeight="1">
      <c r="A34" s="107"/>
      <c r="B34" s="106"/>
      <c r="C34" s="102" t="e">
        <f>VLOOKUP(B34,'пр.взв.'!B9:E24,2,FALSE)</f>
        <v>#N/A</v>
      </c>
      <c r="D34" s="102" t="e">
        <f>VLOOKUP(C34,'пр.взв.'!C9:F24,2,FALSE)</f>
        <v>#N/A</v>
      </c>
      <c r="E34" s="102" t="e">
        <f>VLOOKUP(D34,'пр.взв.'!D9:G24,2,FALSE)</f>
        <v>#N/A</v>
      </c>
      <c r="F34" s="103"/>
      <c r="G34" s="100"/>
      <c r="H34" s="100"/>
    </row>
    <row r="35" spans="1:8" ht="12.75">
      <c r="A35" s="107"/>
      <c r="B35" s="100"/>
      <c r="C35" s="102"/>
      <c r="D35" s="102"/>
      <c r="E35" s="102"/>
      <c r="F35" s="103"/>
      <c r="G35" s="100"/>
      <c r="H35" s="100"/>
    </row>
    <row r="36" spans="1:2" ht="29.25" customHeight="1">
      <c r="A36" s="9" t="s">
        <v>18</v>
      </c>
      <c r="B36" s="9"/>
    </row>
    <row r="37" spans="2:8" ht="19.5" customHeight="1">
      <c r="B37" s="9" t="s">
        <v>0</v>
      </c>
      <c r="C37" s="35"/>
      <c r="D37" s="35"/>
      <c r="E37" s="35"/>
      <c r="F37" s="35"/>
      <c r="G37" s="35"/>
      <c r="H37" s="35"/>
    </row>
    <row r="38" spans="2:8" ht="19.5" customHeight="1">
      <c r="B38" s="9" t="s">
        <v>1</v>
      </c>
      <c r="C38" s="35"/>
      <c r="D38" s="35"/>
      <c r="E38" s="35"/>
      <c r="F38" s="35"/>
      <c r="G38" s="35"/>
      <c r="H38" s="35"/>
    </row>
    <row r="39" ht="19.5" customHeight="1"/>
    <row r="40" ht="19.5" customHeight="1"/>
    <row r="41" ht="19.5" customHeight="1"/>
    <row r="42" spans="1:7" ht="19.5" customHeight="1">
      <c r="A42" s="15" t="str">
        <f>HYPERLINK('[1]реквизиты'!$A$20)</f>
        <v>Гл. судья, судья МК</v>
      </c>
      <c r="B42" s="10"/>
      <c r="C42" s="10"/>
      <c r="D42" s="10"/>
      <c r="E42" s="2"/>
      <c r="F42" s="38" t="str">
        <f>HYPERLINK('[1]реквизиты'!$G$20)</f>
        <v>Е.В. Чичваркин</v>
      </c>
      <c r="G42" s="18" t="str">
        <f>HYPERLINK('[1]реквизиты'!$G$21)</f>
        <v>/г.Владимир/</v>
      </c>
    </row>
    <row r="43" spans="1:7" ht="19.5" customHeight="1">
      <c r="A43" s="10"/>
      <c r="B43" s="10"/>
      <c r="C43" s="10"/>
      <c r="D43" s="17"/>
      <c r="E43" s="3"/>
      <c r="F43" s="39"/>
      <c r="G43" s="3"/>
    </row>
    <row r="44" spans="1:7" ht="19.5" customHeight="1">
      <c r="A44" s="16" t="e">
        <f>HYPERLINK('[1]реквизиты'!$A$22)</f>
        <v>#REF!</v>
      </c>
      <c r="C44" s="10"/>
      <c r="D44" s="19"/>
      <c r="E44" s="32"/>
      <c r="F44" s="38" t="str">
        <f>HYPERLINK('[1]реквизиты'!$G$22)</f>
        <v>Н.И.Доронкин</v>
      </c>
      <c r="G44" s="20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3" t="s">
        <v>21</v>
      </c>
      <c r="B1" s="113"/>
      <c r="C1" s="113"/>
      <c r="D1" s="67"/>
      <c r="E1" s="67"/>
      <c r="F1" s="67"/>
      <c r="G1" s="67"/>
    </row>
    <row r="2" spans="1:7" ht="33.75" customHeight="1">
      <c r="A2" s="116"/>
      <c r="B2" s="116"/>
      <c r="C2" s="116"/>
      <c r="D2" s="68"/>
      <c r="E2" s="68"/>
      <c r="F2" s="68"/>
      <c r="G2" s="68"/>
    </row>
    <row r="3" spans="1:11" ht="17.25" customHeight="1" thickBot="1">
      <c r="A3" s="117"/>
      <c r="B3" s="117"/>
      <c r="C3" s="117"/>
      <c r="D3" s="61"/>
      <c r="E3" s="61"/>
      <c r="F3" s="61"/>
      <c r="G3" s="61"/>
      <c r="H3" s="12"/>
      <c r="I3" s="12"/>
      <c r="J3" s="12"/>
      <c r="K3" s="13"/>
    </row>
    <row r="4" spans="1:10" ht="19.5" customHeight="1">
      <c r="A4" s="92" t="s">
        <v>25</v>
      </c>
      <c r="B4" s="92" t="s">
        <v>2</v>
      </c>
      <c r="C4" s="114" t="s">
        <v>26</v>
      </c>
      <c r="D4" s="67"/>
      <c r="E4" s="67"/>
      <c r="F4" s="3"/>
      <c r="G4" s="3"/>
      <c r="H4" s="14"/>
      <c r="I4" s="14"/>
      <c r="J4" s="14"/>
    </row>
    <row r="5" spans="1:7" ht="12.75" customHeight="1" thickBot="1">
      <c r="A5" s="93"/>
      <c r="B5" s="93"/>
      <c r="C5" s="115"/>
      <c r="D5" s="53"/>
      <c r="E5" s="53"/>
      <c r="F5" s="53"/>
      <c r="G5" s="53"/>
    </row>
    <row r="6" spans="1:7" ht="12.75">
      <c r="A6" s="110">
        <v>1</v>
      </c>
      <c r="B6" s="111">
        <v>1</v>
      </c>
      <c r="C6" s="112" t="s">
        <v>36</v>
      </c>
      <c r="D6" s="53"/>
      <c r="E6" s="53"/>
      <c r="F6" s="53"/>
      <c r="G6" s="53"/>
    </row>
    <row r="7" spans="1:7" ht="12.75" customHeight="1">
      <c r="A7" s="110"/>
      <c r="B7" s="111"/>
      <c r="C7" s="112"/>
      <c r="D7" s="70"/>
      <c r="E7" s="70"/>
      <c r="F7" s="69"/>
      <c r="G7" s="70"/>
    </row>
    <row r="8" spans="1:7" ht="12.75">
      <c r="A8" s="110">
        <v>2</v>
      </c>
      <c r="B8" s="111">
        <v>2</v>
      </c>
      <c r="C8" s="112" t="s">
        <v>33</v>
      </c>
      <c r="D8" s="70"/>
      <c r="E8" s="70"/>
      <c r="F8" s="69"/>
      <c r="G8" s="70"/>
    </row>
    <row r="9" spans="1:7" ht="12.75" customHeight="1">
      <c r="A9" s="110"/>
      <c r="B9" s="111"/>
      <c r="C9" s="112"/>
      <c r="D9" s="70"/>
      <c r="E9" s="70"/>
      <c r="F9" s="69"/>
      <c r="G9" s="70"/>
    </row>
    <row r="10" spans="1:7" ht="12.75" customHeight="1">
      <c r="A10" s="110">
        <v>3</v>
      </c>
      <c r="B10" s="111">
        <v>3</v>
      </c>
      <c r="C10" s="112" t="s">
        <v>35</v>
      </c>
      <c r="D10" s="70"/>
      <c r="E10" s="70"/>
      <c r="F10" s="69"/>
      <c r="G10" s="70"/>
    </row>
    <row r="11" spans="1:7" ht="12.75" customHeight="1">
      <c r="A11" s="110"/>
      <c r="B11" s="111"/>
      <c r="C11" s="112"/>
      <c r="D11" s="70"/>
      <c r="E11" s="70"/>
      <c r="F11" s="69"/>
      <c r="G11" s="70"/>
    </row>
    <row r="12" spans="1:7" ht="15" customHeight="1">
      <c r="A12" s="110">
        <v>4</v>
      </c>
      <c r="B12" s="111">
        <v>4</v>
      </c>
      <c r="C12" s="112" t="s">
        <v>34</v>
      </c>
      <c r="D12" s="70"/>
      <c r="E12" s="70"/>
      <c r="F12" s="69"/>
      <c r="G12" s="70"/>
    </row>
    <row r="13" spans="1:7" ht="12.75" customHeight="1">
      <c r="A13" s="110"/>
      <c r="B13" s="111"/>
      <c r="C13" s="112"/>
      <c r="D13" s="70"/>
      <c r="E13" s="70"/>
      <c r="F13" s="69"/>
      <c r="G13" s="69"/>
    </row>
    <row r="14" spans="1:7" ht="15" customHeight="1">
      <c r="A14" s="110">
        <v>5</v>
      </c>
      <c r="B14" s="111">
        <v>5</v>
      </c>
      <c r="C14" s="112" t="s">
        <v>32</v>
      </c>
      <c r="D14" s="70"/>
      <c r="E14" s="70"/>
      <c r="F14" s="69"/>
      <c r="G14" s="69"/>
    </row>
    <row r="15" spans="1:7" ht="15" customHeight="1">
      <c r="A15" s="110"/>
      <c r="B15" s="111"/>
      <c r="C15" s="112"/>
      <c r="D15" s="70"/>
      <c r="E15" s="70"/>
      <c r="F15" s="69"/>
      <c r="G15" s="70"/>
    </row>
    <row r="16" spans="1:7" ht="15.75" customHeight="1">
      <c r="A16" s="110">
        <v>6</v>
      </c>
      <c r="B16" s="111">
        <v>6</v>
      </c>
      <c r="C16" s="112" t="s">
        <v>37</v>
      </c>
      <c r="D16" s="70"/>
      <c r="E16" s="70"/>
      <c r="F16" s="69"/>
      <c r="G16" s="70"/>
    </row>
    <row r="17" spans="1:7" ht="12.75" customHeight="1">
      <c r="A17" s="110"/>
      <c r="B17" s="111"/>
      <c r="C17" s="112"/>
      <c r="D17" s="70"/>
      <c r="E17" s="70"/>
      <c r="F17" s="69"/>
      <c r="G17" s="70"/>
    </row>
    <row r="18" spans="1:7" ht="15" customHeight="1">
      <c r="A18" s="110">
        <v>7</v>
      </c>
      <c r="B18" s="111">
        <v>7</v>
      </c>
      <c r="C18" s="112"/>
      <c r="D18" s="70"/>
      <c r="E18" s="70"/>
      <c r="F18" s="69"/>
      <c r="G18" s="70"/>
    </row>
    <row r="19" spans="1:7" ht="12.75" customHeight="1">
      <c r="A19" s="110"/>
      <c r="B19" s="111"/>
      <c r="C19" s="112"/>
      <c r="D19" s="70"/>
      <c r="E19" s="70"/>
      <c r="F19" s="69"/>
      <c r="G19" s="70"/>
    </row>
    <row r="20" spans="1:7" ht="15" customHeight="1">
      <c r="A20" s="110">
        <v>8</v>
      </c>
      <c r="B20" s="111">
        <v>8</v>
      </c>
      <c r="C20" s="112"/>
      <c r="D20" s="70"/>
      <c r="E20" s="70"/>
      <c r="F20" s="69"/>
      <c r="G20" s="70"/>
    </row>
    <row r="21" spans="1:7" ht="12.75" customHeight="1">
      <c r="A21" s="110"/>
      <c r="B21" s="111"/>
      <c r="C21" s="112"/>
      <c r="D21" s="70"/>
      <c r="E21" s="70"/>
      <c r="F21" s="69"/>
      <c r="G21" s="70"/>
    </row>
    <row r="22" spans="1:7" ht="15" customHeight="1">
      <c r="A22" s="110">
        <v>9</v>
      </c>
      <c r="B22" s="111">
        <v>9</v>
      </c>
      <c r="C22" s="112"/>
      <c r="D22" s="70"/>
      <c r="E22" s="70"/>
      <c r="F22" s="69"/>
      <c r="G22" s="70"/>
    </row>
    <row r="23" spans="1:7" ht="12.75">
      <c r="A23" s="110"/>
      <c r="B23" s="111"/>
      <c r="C23" s="112"/>
      <c r="D23" s="3"/>
      <c r="E23" s="3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71"/>
      <c r="F25" s="71"/>
      <c r="G25" s="3"/>
    </row>
    <row r="26" spans="1:7" ht="24" customHeight="1">
      <c r="A26" s="15"/>
      <c r="B26" s="10"/>
      <c r="C26" s="10"/>
      <c r="D26" s="10"/>
      <c r="E26" s="16"/>
      <c r="F26" s="3"/>
      <c r="G26" s="3"/>
    </row>
    <row r="27" spans="1:5" ht="19.5" customHeight="1">
      <c r="A27" s="10"/>
      <c r="B27" s="10"/>
      <c r="C27" s="10"/>
      <c r="D27" s="10"/>
      <c r="E27" s="18" t="str">
        <f>HYPERLINK('[1]реквизиты'!$G$21)</f>
        <v>/г.Владимир/</v>
      </c>
    </row>
    <row r="28" spans="1:5" ht="26.25" customHeight="1">
      <c r="A28" s="16" t="e">
        <f>HYPERLINK('[1]реквизиты'!$A$22)</f>
        <v>#REF!</v>
      </c>
      <c r="B28" s="10"/>
      <c r="C28" s="10"/>
      <c r="D28" s="10"/>
      <c r="E28" s="16" t="str">
        <f>HYPERLINK('[1]реквизиты'!$G$22)</f>
        <v>Н.И.Доронкин</v>
      </c>
    </row>
    <row r="29" spans="1:5" ht="17.25" customHeight="1">
      <c r="A29" s="9"/>
      <c r="B29" s="9"/>
      <c r="C29" s="10"/>
      <c r="D29" s="10"/>
      <c r="E29" s="18" t="str">
        <f>HYPERLINK('[1]реквизиты'!$G$23)</f>
        <v>/г.Владимир/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33">
    <mergeCell ref="B10:B11"/>
    <mergeCell ref="C10:C11"/>
    <mergeCell ref="A12:A13"/>
    <mergeCell ref="B12:B13"/>
    <mergeCell ref="C12:C13"/>
    <mergeCell ref="C6:C7"/>
    <mergeCell ref="A8:A9"/>
    <mergeCell ref="B8:B9"/>
    <mergeCell ref="C8:C9"/>
    <mergeCell ref="A22:A23"/>
    <mergeCell ref="B22:B23"/>
    <mergeCell ref="C22:C23"/>
    <mergeCell ref="A10:A11"/>
    <mergeCell ref="A14:A15"/>
    <mergeCell ref="B14:B15"/>
    <mergeCell ref="C14:C15"/>
    <mergeCell ref="C20:C21"/>
    <mergeCell ref="A18:A19"/>
    <mergeCell ref="B18:B19"/>
    <mergeCell ref="A1:C1"/>
    <mergeCell ref="A4:A5"/>
    <mergeCell ref="B4:B5"/>
    <mergeCell ref="C4:C5"/>
    <mergeCell ref="A6:A7"/>
    <mergeCell ref="B6:B7"/>
    <mergeCell ref="A2:C2"/>
    <mergeCell ref="A3:C3"/>
    <mergeCell ref="A20:A21"/>
    <mergeCell ref="B20:B21"/>
    <mergeCell ref="A16:A17"/>
    <mergeCell ref="B16:B17"/>
    <mergeCell ref="C16:C17"/>
    <mergeCell ref="C18:C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B50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.140625" style="0" customWidth="1"/>
    <col min="4" max="4" width="16.140625" style="0" customWidth="1"/>
    <col min="5" max="9" width="4.7109375" style="0" customWidth="1"/>
    <col min="10" max="10" width="14.8515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2:14" ht="18" customHeight="1" thickBot="1">
      <c r="B1" s="31"/>
      <c r="C1" s="132" t="s">
        <v>24</v>
      </c>
      <c r="D1" s="132"/>
      <c r="E1" s="132"/>
      <c r="F1" s="132"/>
      <c r="G1" s="132"/>
      <c r="H1" s="132"/>
      <c r="I1" s="132"/>
      <c r="J1" s="132"/>
      <c r="K1" s="31"/>
      <c r="L1" s="31"/>
      <c r="M1" s="31"/>
      <c r="N1" s="31"/>
    </row>
    <row r="2" spans="1:14" ht="26.25" customHeight="1" thickBot="1">
      <c r="A2" s="72"/>
      <c r="B2" s="73"/>
      <c r="C2" s="129" t="str">
        <f>HYPERLINK('[2]реквизиты'!$A$2)</f>
        <v>Кубок Президента Российской Федерации по самбо</v>
      </c>
      <c r="D2" s="130"/>
      <c r="E2" s="130"/>
      <c r="F2" s="130"/>
      <c r="G2" s="130"/>
      <c r="H2" s="130"/>
      <c r="I2" s="130"/>
      <c r="J2" s="131"/>
      <c r="K2" s="73"/>
      <c r="L2" s="73"/>
      <c r="M2" s="62"/>
      <c r="N2" s="60"/>
    </row>
    <row r="3" spans="3:14" ht="15" customHeight="1">
      <c r="C3" s="139" t="str">
        <f>HYPERLINK('[2]реквизиты'!$A$3)</f>
        <v>25-27.05.2017 г.                             МСА "Лужники"</v>
      </c>
      <c r="D3" s="139"/>
      <c r="E3" s="139"/>
      <c r="F3" s="139"/>
      <c r="G3" s="139"/>
      <c r="H3" s="139"/>
      <c r="I3" s="139"/>
      <c r="J3" s="139"/>
      <c r="K3" s="74"/>
      <c r="L3" s="74"/>
      <c r="M3" s="61"/>
      <c r="N3" s="61"/>
    </row>
    <row r="4" spans="1:19" ht="18" customHeight="1">
      <c r="A4" s="166" t="s">
        <v>0</v>
      </c>
      <c r="B4" s="166"/>
      <c r="C4" s="22"/>
      <c r="D4" s="22"/>
      <c r="G4" s="140" t="s">
        <v>16</v>
      </c>
      <c r="H4" s="140"/>
      <c r="I4" s="140"/>
      <c r="J4" s="25"/>
      <c r="L4" s="33"/>
      <c r="M4" s="33"/>
      <c r="N4" s="33"/>
      <c r="O4" s="33"/>
      <c r="P4" s="3"/>
      <c r="Q4" s="3"/>
      <c r="R4" s="3"/>
      <c r="S4" s="3"/>
    </row>
    <row r="5" spans="1:19" ht="12.75" customHeight="1" thickBot="1">
      <c r="A5" s="166"/>
      <c r="B5" s="166"/>
      <c r="L5" s="3"/>
      <c r="M5" s="3"/>
      <c r="N5" s="3"/>
      <c r="O5" s="25"/>
      <c r="P5" s="25"/>
      <c r="Q5" s="25"/>
      <c r="R5" s="52"/>
      <c r="S5" s="51"/>
    </row>
    <row r="6" spans="1:19" ht="12.75" customHeight="1" thickBot="1">
      <c r="A6" s="166"/>
      <c r="B6" s="166"/>
      <c r="C6" s="167">
        <v>1</v>
      </c>
      <c r="D6" s="135" t="str">
        <f>VLOOKUP(C6,'пр.взв.'!B6:C23,2,FALSE)</f>
        <v>МЧС</v>
      </c>
      <c r="E6" s="22"/>
      <c r="F6" s="22"/>
      <c r="H6" s="22"/>
      <c r="I6" s="25"/>
      <c r="J6" s="3"/>
      <c r="L6" s="55"/>
      <c r="M6" s="55"/>
      <c r="N6" s="55"/>
      <c r="O6" s="25"/>
      <c r="P6" s="25"/>
      <c r="Q6" s="56"/>
      <c r="R6" s="53"/>
      <c r="S6" s="51"/>
    </row>
    <row r="7" spans="1:19" ht="12.75" customHeight="1">
      <c r="A7" s="169"/>
      <c r="B7" s="170"/>
      <c r="C7" s="168"/>
      <c r="D7" s="136"/>
      <c r="E7" s="24" t="s">
        <v>30</v>
      </c>
      <c r="F7" s="26"/>
      <c r="H7" s="40"/>
      <c r="I7" s="55"/>
      <c r="J7" s="55"/>
      <c r="L7" s="55"/>
      <c r="M7" s="55"/>
      <c r="N7" s="55"/>
      <c r="O7" s="25"/>
      <c r="P7" s="25"/>
      <c r="Q7" s="25"/>
      <c r="R7" s="52"/>
      <c r="S7" s="51"/>
    </row>
    <row r="8" spans="1:19" ht="12.75" customHeight="1" thickBot="1">
      <c r="A8" s="169"/>
      <c r="B8" s="170"/>
      <c r="C8" s="154">
        <v>5</v>
      </c>
      <c r="D8" s="137" t="str">
        <f>VLOOKUP(C8,'пр.взв.'!B6:C23,2,FALSE)</f>
        <v>ВНГ</v>
      </c>
      <c r="E8" s="23" t="s">
        <v>38</v>
      </c>
      <c r="F8" s="63"/>
      <c r="G8" s="1"/>
      <c r="H8" s="33"/>
      <c r="I8" s="55"/>
      <c r="J8" s="55"/>
      <c r="L8" s="3"/>
      <c r="M8" s="3"/>
      <c r="N8" s="3"/>
      <c r="O8" s="56"/>
      <c r="P8" s="25"/>
      <c r="Q8" s="25"/>
      <c r="R8" s="53"/>
      <c r="S8" s="51"/>
    </row>
    <row r="9" spans="3:19" ht="12.75" customHeight="1" thickBot="1">
      <c r="C9" s="155"/>
      <c r="D9" s="138"/>
      <c r="E9" s="33"/>
      <c r="F9" s="28"/>
      <c r="G9" s="24" t="s">
        <v>30</v>
      </c>
      <c r="H9" s="33"/>
      <c r="I9" s="33"/>
      <c r="J9" s="3"/>
      <c r="L9" s="3"/>
      <c r="M9" s="3"/>
      <c r="N9" s="3"/>
      <c r="O9" s="25"/>
      <c r="P9" s="25"/>
      <c r="Q9" s="25"/>
      <c r="R9" s="52"/>
      <c r="S9" s="51"/>
    </row>
    <row r="10" spans="5:19" ht="12.75" customHeight="1" thickBot="1">
      <c r="E10" s="33"/>
      <c r="F10" s="28"/>
      <c r="G10" s="23" t="s">
        <v>41</v>
      </c>
      <c r="H10" s="58"/>
      <c r="I10" s="25"/>
      <c r="J10" s="3"/>
      <c r="L10" s="3"/>
      <c r="M10" s="3"/>
      <c r="N10" s="3"/>
      <c r="O10" s="25"/>
      <c r="P10" s="25"/>
      <c r="Q10" s="56"/>
      <c r="R10" s="53"/>
      <c r="S10" s="51"/>
    </row>
    <row r="11" spans="3:17" ht="12.75" customHeight="1">
      <c r="C11" s="133">
        <v>3</v>
      </c>
      <c r="D11" s="135" t="str">
        <f>VLOOKUP(C11,'пр.взв.'!B6:C23,2,FALSE)</f>
        <v>ФСИН</v>
      </c>
      <c r="E11" s="141" t="s">
        <v>29</v>
      </c>
      <c r="F11" s="64"/>
      <c r="G11" s="3"/>
      <c r="H11" s="27"/>
      <c r="I11" s="25"/>
      <c r="J11" s="3"/>
      <c r="L11" s="3"/>
      <c r="M11" s="3"/>
      <c r="N11" s="3"/>
      <c r="O11" s="25"/>
      <c r="P11" s="25"/>
      <c r="Q11" s="25"/>
    </row>
    <row r="12" spans="3:17" ht="12.75" customHeight="1" thickBot="1">
      <c r="C12" s="134"/>
      <c r="D12" s="138"/>
      <c r="E12" s="142"/>
      <c r="F12" s="26"/>
      <c r="G12" s="3"/>
      <c r="H12" s="27"/>
      <c r="I12" s="25"/>
      <c r="J12" s="3"/>
      <c r="L12" s="3"/>
      <c r="M12" s="3"/>
      <c r="N12" s="3"/>
      <c r="O12" s="25"/>
      <c r="P12" s="25"/>
      <c r="Q12" s="25"/>
    </row>
    <row r="13" spans="1:15" ht="12.75" customHeight="1" thickBot="1">
      <c r="A13" s="1"/>
      <c r="B13" s="22"/>
      <c r="C13" s="51"/>
      <c r="D13" s="82"/>
      <c r="E13" s="54"/>
      <c r="F13" s="26"/>
      <c r="G13" s="3"/>
      <c r="H13" s="27"/>
      <c r="I13" s="25"/>
      <c r="J13" s="3"/>
      <c r="L13" s="22"/>
      <c r="M13" s="22"/>
      <c r="N13" s="22"/>
      <c r="O13" s="21"/>
    </row>
    <row r="14" spans="1:15" ht="12" customHeight="1">
      <c r="A14" s="166" t="s">
        <v>1</v>
      </c>
      <c r="B14" s="166"/>
      <c r="C14" s="54"/>
      <c r="D14" s="81"/>
      <c r="E14" s="54"/>
      <c r="F14" s="22"/>
      <c r="G14" s="25"/>
      <c r="H14" s="25"/>
      <c r="I14" s="80">
        <v>2</v>
      </c>
      <c r="J14" s="148" t="str">
        <f>VLOOKUP(I14,'пр.взв.'!B6:C23,2,FALSE)</f>
        <v>МВД</v>
      </c>
      <c r="L14" s="22"/>
      <c r="M14" s="22"/>
      <c r="N14" s="22"/>
      <c r="O14" s="66"/>
    </row>
    <row r="15" spans="1:15" ht="12.75" customHeight="1" thickBot="1">
      <c r="A15" s="166"/>
      <c r="B15" s="166"/>
      <c r="C15" s="22"/>
      <c r="D15" s="81"/>
      <c r="E15" s="22"/>
      <c r="F15" s="22"/>
      <c r="G15" s="25"/>
      <c r="H15" s="25"/>
      <c r="I15" s="23" t="s">
        <v>41</v>
      </c>
      <c r="J15" s="149"/>
      <c r="N15" s="22"/>
      <c r="O15" s="66"/>
    </row>
    <row r="16" spans="3:14" ht="12.75" customHeight="1" thickBot="1">
      <c r="C16" s="133">
        <v>2</v>
      </c>
      <c r="D16" s="135" t="str">
        <f>VLOOKUP(C16,'пр.взв.'!B6:C23,2,FALSE)</f>
        <v>МВД</v>
      </c>
      <c r="E16" s="22"/>
      <c r="F16" s="22"/>
      <c r="G16" s="33"/>
      <c r="H16" s="59"/>
      <c r="I16" s="54"/>
      <c r="J16" s="54"/>
      <c r="N16" s="22"/>
    </row>
    <row r="17" spans="1:16" ht="12.75" customHeight="1">
      <c r="A17" s="52"/>
      <c r="B17" s="3"/>
      <c r="C17" s="156"/>
      <c r="D17" s="136"/>
      <c r="E17" s="24" t="s">
        <v>39</v>
      </c>
      <c r="F17" s="26"/>
      <c r="G17" s="3"/>
      <c r="H17" s="28"/>
      <c r="L17" s="3"/>
      <c r="M17" s="3"/>
      <c r="N17" s="25"/>
      <c r="O17" s="50"/>
      <c r="P17" s="50"/>
    </row>
    <row r="18" spans="1:16" ht="12.75" customHeight="1" thickBot="1">
      <c r="A18" s="53"/>
      <c r="B18" s="3"/>
      <c r="C18" s="157">
        <v>6</v>
      </c>
      <c r="D18" s="137" t="str">
        <f>VLOOKUP(C18,'пр.взв.'!B6:C23,2,FALSE)</f>
        <v>ВДВ</v>
      </c>
      <c r="E18" s="23" t="s">
        <v>40</v>
      </c>
      <c r="F18" s="65"/>
      <c r="G18" s="3"/>
      <c r="H18" s="28"/>
      <c r="I18" s="3"/>
      <c r="J18" s="3"/>
      <c r="L18" s="3"/>
      <c r="M18" s="3"/>
      <c r="N18" s="25"/>
      <c r="O18" s="50"/>
      <c r="P18" s="50"/>
    </row>
    <row r="19" spans="1:16" ht="12.75" customHeight="1" thickBot="1">
      <c r="A19" s="3"/>
      <c r="B19" s="3"/>
      <c r="C19" s="134"/>
      <c r="D19" s="138"/>
      <c r="E19" s="25"/>
      <c r="F19" s="28"/>
      <c r="G19" s="24" t="s">
        <v>39</v>
      </c>
      <c r="H19" s="29"/>
      <c r="I19" s="3"/>
      <c r="J19" s="3"/>
      <c r="L19" s="3"/>
      <c r="M19" s="3"/>
      <c r="N19" s="30"/>
      <c r="O19" s="30"/>
      <c r="P19" s="3"/>
    </row>
    <row r="20" spans="1:16" ht="12.75" customHeight="1" thickBot="1">
      <c r="A20" s="3"/>
      <c r="B20" s="3"/>
      <c r="E20" s="25"/>
      <c r="F20" s="28"/>
      <c r="G20" s="83" t="s">
        <v>38</v>
      </c>
      <c r="H20" s="3"/>
      <c r="I20" s="3"/>
      <c r="J20" s="3"/>
      <c r="L20" s="3"/>
      <c r="M20" s="3"/>
      <c r="N20" s="30"/>
      <c r="O20" s="30"/>
      <c r="P20" s="3"/>
    </row>
    <row r="21" spans="1:16" ht="13.5" customHeight="1">
      <c r="A21" s="52"/>
      <c r="B21" s="3"/>
      <c r="C21" s="133">
        <v>4</v>
      </c>
      <c r="D21" s="135" t="str">
        <f>VLOOKUP(C21,'пр.взв.'!B6:C23,2,FALSE)</f>
        <v>"Динамо-24"</v>
      </c>
      <c r="E21" s="141" t="s">
        <v>28</v>
      </c>
      <c r="F21" s="64"/>
      <c r="G21" s="3"/>
      <c r="H21" s="3"/>
      <c r="I21" s="3"/>
      <c r="J21" s="3"/>
      <c r="L21" s="3"/>
      <c r="M21" s="3"/>
      <c r="N21" s="3"/>
      <c r="O21" s="50"/>
      <c r="P21" s="50"/>
    </row>
    <row r="22" spans="1:19" ht="13.5" customHeight="1" thickBot="1">
      <c r="A22" s="53"/>
      <c r="B22" s="3"/>
      <c r="C22" s="134"/>
      <c r="D22" s="138"/>
      <c r="E22" s="142"/>
      <c r="F22" s="26"/>
      <c r="G22" s="3"/>
      <c r="H22" s="3"/>
      <c r="I22" s="3"/>
      <c r="J22" s="3"/>
      <c r="L22" s="49"/>
      <c r="M22" s="3"/>
      <c r="N22" s="3"/>
      <c r="O22" s="3"/>
      <c r="P22" s="3"/>
      <c r="Q22" s="3"/>
      <c r="R22" s="3"/>
      <c r="S22" s="3"/>
    </row>
    <row r="23" spans="1:19" ht="13.5" customHeight="1">
      <c r="A23" s="3"/>
      <c r="B23" s="3"/>
      <c r="C23" s="51"/>
      <c r="D23" s="82"/>
      <c r="E23" s="22"/>
      <c r="F23" s="26"/>
      <c r="G23" s="3"/>
      <c r="H23" s="49"/>
      <c r="I23" s="49"/>
      <c r="J23" s="49"/>
      <c r="K23" s="49"/>
      <c r="L23" s="49"/>
      <c r="M23" s="3"/>
      <c r="N23" s="3"/>
      <c r="O23" s="3"/>
      <c r="P23" s="3"/>
      <c r="Q23" s="3"/>
      <c r="R23" s="3"/>
      <c r="S23" s="3"/>
    </row>
    <row r="24" spans="5:19" ht="20.25" customHeight="1" thickBot="1">
      <c r="E24" s="75"/>
      <c r="F24" s="76"/>
      <c r="G24" s="76"/>
      <c r="M24" s="3"/>
      <c r="N24" s="3"/>
      <c r="O24" s="3"/>
      <c r="P24" s="3"/>
      <c r="Q24" s="3"/>
      <c r="R24" s="3"/>
      <c r="S24" s="3"/>
    </row>
    <row r="25" spans="5:19" ht="13.5" customHeight="1">
      <c r="E25" s="75"/>
      <c r="F25" s="76"/>
      <c r="G25" s="76"/>
      <c r="J25" s="158" t="s">
        <v>26</v>
      </c>
      <c r="K25" s="118" t="s">
        <v>2</v>
      </c>
      <c r="L25" s="118" t="s">
        <v>27</v>
      </c>
      <c r="M25" s="3"/>
      <c r="N25" s="3"/>
      <c r="O25" s="3"/>
      <c r="P25" s="3"/>
      <c r="Q25" s="3"/>
      <c r="R25" s="3"/>
      <c r="S25" s="3"/>
    </row>
    <row r="26" spans="1:17" ht="12.75" customHeight="1" thickBot="1">
      <c r="A26" s="77" t="s">
        <v>42</v>
      </c>
      <c r="B26" s="78"/>
      <c r="E26" s="77" t="s">
        <v>31</v>
      </c>
      <c r="F26" s="76"/>
      <c r="G26" s="76"/>
      <c r="J26" s="159"/>
      <c r="K26" s="119"/>
      <c r="L26" s="119"/>
      <c r="M26" s="3"/>
      <c r="N26" s="3"/>
      <c r="O26" s="3"/>
      <c r="P26" s="3"/>
      <c r="Q26" s="3"/>
    </row>
    <row r="27" spans="1:17" ht="13.5" customHeight="1">
      <c r="A27" s="78"/>
      <c r="B27" s="78"/>
      <c r="C27" s="6"/>
      <c r="D27" s="6"/>
      <c r="E27" s="77" t="str">
        <f>HYPERLINK('[2]реквизиты'!$G$12)</f>
        <v>/г. Крымск/</v>
      </c>
      <c r="F27" s="76"/>
      <c r="G27" s="76"/>
      <c r="J27" s="150" t="str">
        <f>VLOOKUP(K27,'пр.взв.'!B6:C23,2,FALSE+J24)</f>
        <v>МВД</v>
      </c>
      <c r="K27" s="164">
        <v>2</v>
      </c>
      <c r="L27" s="152">
        <v>1</v>
      </c>
      <c r="M27" s="3"/>
      <c r="N27" s="3"/>
      <c r="O27" s="3"/>
      <c r="P27" s="3"/>
      <c r="Q27" s="3"/>
    </row>
    <row r="28" spans="1:17" ht="15.75" customHeight="1">
      <c r="A28" s="9"/>
      <c r="B28" s="9"/>
      <c r="C28" s="3"/>
      <c r="D28" s="3"/>
      <c r="E28" s="9"/>
      <c r="J28" s="151"/>
      <c r="K28" s="165"/>
      <c r="L28" s="153"/>
      <c r="M28" s="3"/>
      <c r="N28" s="3"/>
      <c r="O28" s="3"/>
      <c r="P28" s="3"/>
      <c r="Q28" s="3"/>
    </row>
    <row r="29" spans="1:17" ht="15.75" customHeight="1">
      <c r="A29" s="77" t="str">
        <f>HYPERLINK('[2]реквизиты'!$A$13)</f>
        <v>Гл. секретарь, судья 1к</v>
      </c>
      <c r="B29" s="78"/>
      <c r="C29" s="2"/>
      <c r="D29" s="2"/>
      <c r="E29" s="77" t="str">
        <f>HYPERLINK('[2]реквизиты'!$G$13)</f>
        <v>Дроков А.Н.</v>
      </c>
      <c r="J29" s="160" t="str">
        <f>VLOOKUP(K29,'пр.взв.'!B6:C23,2,FALSE+J26)</f>
        <v>ВНГ</v>
      </c>
      <c r="K29" s="127">
        <v>5</v>
      </c>
      <c r="L29" s="162">
        <v>2</v>
      </c>
      <c r="M29" s="3"/>
      <c r="N29" s="3"/>
      <c r="O29" s="3"/>
      <c r="P29" s="3"/>
      <c r="Q29" s="3"/>
    </row>
    <row r="30" spans="5:17" ht="16.5" customHeight="1">
      <c r="E30" s="77" t="str">
        <f>HYPERLINK('[2]реквизиты'!$G$14)</f>
        <v>/г. Москва/</v>
      </c>
      <c r="J30" s="161"/>
      <c r="K30" s="128"/>
      <c r="L30" s="163"/>
      <c r="M30" s="3"/>
      <c r="N30" s="3"/>
      <c r="O30" s="3"/>
      <c r="P30" s="3"/>
      <c r="Q30" s="3"/>
    </row>
    <row r="31" spans="10:17" ht="15" customHeight="1">
      <c r="J31" s="146" t="str">
        <f>VLOOKUP(K31,'пр.взв.'!B6:C23,2,FALSE+J28)</f>
        <v>ФСИН</v>
      </c>
      <c r="K31" s="145">
        <v>3</v>
      </c>
      <c r="L31" s="120">
        <v>3</v>
      </c>
      <c r="M31" s="13"/>
      <c r="N31" s="57"/>
      <c r="O31" s="3"/>
      <c r="P31" s="3"/>
      <c r="Q31" s="3"/>
    </row>
    <row r="32" spans="10:17" ht="15.75" customHeight="1">
      <c r="J32" s="146"/>
      <c r="K32" s="145"/>
      <c r="L32" s="120"/>
      <c r="M32" s="13"/>
      <c r="N32" s="13"/>
      <c r="O32" s="3"/>
      <c r="P32" s="3"/>
      <c r="Q32" s="3"/>
    </row>
    <row r="33" spans="10:17" ht="12.75">
      <c r="J33" s="146" t="str">
        <f>VLOOKUP(K33,'пр.взв.'!B6:C23,2,FALSE+J30)</f>
        <v>"Динамо-24"</v>
      </c>
      <c r="K33" s="145">
        <v>4</v>
      </c>
      <c r="L33" s="120">
        <v>4</v>
      </c>
      <c r="M33" s="3"/>
      <c r="N33" s="3"/>
      <c r="O33" s="3"/>
      <c r="P33" s="3"/>
      <c r="Q33" s="3"/>
    </row>
    <row r="34" spans="10:12" ht="13.5" customHeight="1">
      <c r="J34" s="146"/>
      <c r="K34" s="145"/>
      <c r="L34" s="120"/>
    </row>
    <row r="35" spans="10:12" ht="12.75" customHeight="1">
      <c r="J35" s="121" t="str">
        <f>VLOOKUP(K35,'пр.взв.'!B6:C23,2,FALSE+J32)</f>
        <v>МЧС</v>
      </c>
      <c r="K35" s="123">
        <v>1</v>
      </c>
      <c r="L35" s="125" t="s">
        <v>30</v>
      </c>
    </row>
    <row r="36" spans="10:12" ht="13.5" customHeight="1">
      <c r="J36" s="121"/>
      <c r="K36" s="123"/>
      <c r="L36" s="125"/>
    </row>
    <row r="37" spans="10:12" ht="13.5" customHeight="1">
      <c r="J37" s="121" t="str">
        <f>VLOOKUP(K37,'пр.взв.'!B6:C23,2,FALSE+J34)</f>
        <v>ВДВ</v>
      </c>
      <c r="K37" s="123">
        <v>6</v>
      </c>
      <c r="L37" s="125" t="s">
        <v>30</v>
      </c>
    </row>
    <row r="38" spans="10:12" ht="16.5" customHeight="1" thickBot="1">
      <c r="J38" s="122"/>
      <c r="K38" s="124"/>
      <c r="L38" s="126"/>
    </row>
    <row r="39" spans="10:12" ht="13.5" customHeight="1">
      <c r="J39" s="143"/>
      <c r="K39" s="144"/>
      <c r="L39" s="147"/>
    </row>
    <row r="40" spans="10:12" ht="13.5" customHeight="1">
      <c r="J40" s="143"/>
      <c r="K40" s="144"/>
      <c r="L40" s="147"/>
    </row>
    <row r="41" spans="10:12" ht="12.75">
      <c r="J41" s="143"/>
      <c r="K41" s="144"/>
      <c r="L41" s="147"/>
    </row>
    <row r="42" spans="10:12" ht="12.75">
      <c r="J42" s="143"/>
      <c r="K42" s="144"/>
      <c r="L42" s="147"/>
    </row>
    <row r="45" spans="18:21" ht="15.75">
      <c r="R45" s="78"/>
      <c r="S45" s="45"/>
      <c r="T45" s="5"/>
      <c r="U45" s="5"/>
    </row>
    <row r="46" spans="18:28" ht="15.75">
      <c r="R46" s="79"/>
      <c r="S46" s="46"/>
      <c r="T46" s="41"/>
      <c r="U46" s="41"/>
      <c r="V46" s="3"/>
      <c r="W46" s="3"/>
      <c r="X46" s="3"/>
      <c r="Y46" s="3"/>
      <c r="Z46" s="3"/>
      <c r="AA46" s="3"/>
      <c r="AB46" s="3"/>
    </row>
    <row r="47" spans="18:28" ht="12.75">
      <c r="R47" s="10"/>
      <c r="S47" s="41"/>
      <c r="T47" s="41"/>
      <c r="U47" s="41"/>
      <c r="V47" s="3"/>
      <c r="W47" s="3"/>
      <c r="X47" s="3"/>
      <c r="Y47" s="3"/>
      <c r="Z47" s="3"/>
      <c r="AA47" s="3"/>
      <c r="AB47" s="3"/>
    </row>
    <row r="48" spans="18:28" ht="15.75">
      <c r="R48" s="79"/>
      <c r="S48" s="46"/>
      <c r="T48" s="41"/>
      <c r="U48" s="41"/>
      <c r="V48" s="3"/>
      <c r="W48" s="3"/>
      <c r="X48" s="3"/>
      <c r="Y48" s="3"/>
      <c r="Z48" s="3"/>
      <c r="AA48" s="3"/>
      <c r="AB48" s="3"/>
    </row>
    <row r="49" spans="16:28" ht="12.75">
      <c r="P49" s="5"/>
      <c r="Q49" s="5"/>
      <c r="R49" s="41"/>
      <c r="S49" s="41"/>
      <c r="T49" s="41"/>
      <c r="U49" s="41"/>
      <c r="V49" s="3"/>
      <c r="W49" s="3"/>
      <c r="X49" s="3"/>
      <c r="Y49" s="3"/>
      <c r="Z49" s="3"/>
      <c r="AA49" s="3"/>
      <c r="AB49" s="3"/>
    </row>
    <row r="50" spans="18:28" ht="12.75"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3" ht="12.75" customHeight="1"/>
    <row r="55" ht="12.75" customHeight="1"/>
    <row r="56" ht="12.75" customHeight="1"/>
    <row r="57" ht="13.5" customHeight="1"/>
  </sheetData>
  <sheetProtection/>
  <mergeCells count="50">
    <mergeCell ref="A4:B6"/>
    <mergeCell ref="C6:C7"/>
    <mergeCell ref="A7:A8"/>
    <mergeCell ref="C11:C12"/>
    <mergeCell ref="B7:B8"/>
    <mergeCell ref="A14:B15"/>
    <mergeCell ref="L39:L40"/>
    <mergeCell ref="C8:C9"/>
    <mergeCell ref="C16:C17"/>
    <mergeCell ref="C18:C19"/>
    <mergeCell ref="J25:J26"/>
    <mergeCell ref="L33:L34"/>
    <mergeCell ref="J29:J30"/>
    <mergeCell ref="L29:L30"/>
    <mergeCell ref="K25:K26"/>
    <mergeCell ref="K27:K28"/>
    <mergeCell ref="L41:L42"/>
    <mergeCell ref="D8:D9"/>
    <mergeCell ref="D11:D12"/>
    <mergeCell ref="J14:J15"/>
    <mergeCell ref="J27:J28"/>
    <mergeCell ref="L27:L28"/>
    <mergeCell ref="J31:J32"/>
    <mergeCell ref="E21:E22"/>
    <mergeCell ref="J39:J40"/>
    <mergeCell ref="K39:K40"/>
    <mergeCell ref="J41:J42"/>
    <mergeCell ref="K41:K42"/>
    <mergeCell ref="K31:K32"/>
    <mergeCell ref="K33:K34"/>
    <mergeCell ref="K35:K36"/>
    <mergeCell ref="J33:J34"/>
    <mergeCell ref="C2:J2"/>
    <mergeCell ref="C1:J1"/>
    <mergeCell ref="C21:C22"/>
    <mergeCell ref="D16:D17"/>
    <mergeCell ref="D18:D19"/>
    <mergeCell ref="D21:D22"/>
    <mergeCell ref="C3:J3"/>
    <mergeCell ref="G4:I4"/>
    <mergeCell ref="D6:D7"/>
    <mergeCell ref="E11:E12"/>
    <mergeCell ref="L25:L26"/>
    <mergeCell ref="L31:L32"/>
    <mergeCell ref="J37:J38"/>
    <mergeCell ref="K37:K38"/>
    <mergeCell ref="L37:L38"/>
    <mergeCell ref="J35:J36"/>
    <mergeCell ref="L35:L36"/>
    <mergeCell ref="K29:K30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2017-05-26T16:01:04Z</cp:lastPrinted>
  <dcterms:created xsi:type="dcterms:W3CDTF">1996-10-08T23:32:33Z</dcterms:created>
  <dcterms:modified xsi:type="dcterms:W3CDTF">2017-05-26T16:01:08Z</dcterms:modified>
  <cp:category/>
  <cp:version/>
  <cp:contentType/>
  <cp:contentStatus/>
</cp:coreProperties>
</file>