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<sst xmlns="http://schemas.openxmlformats.org/spreadsheetml/2006/main" count="335" uniqueCount="136">
  <si>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</si>
  <si>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</si>
  <si>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</si>
  <si>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</si>
  <si>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</si>
  <si>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</si>
  <si>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</si>
  <si>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</si>
  <si>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</si>
  <si>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</si>
  <si>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</si>
  <si>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</si>
  <si>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</si>
  <si>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</si>
  <si>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</si>
  <si>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</si>
  <si>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</si>
  <si>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</si>
  <si>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</si>
  <si>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</si>
  <si>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</si>
  <si>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</si>
  <si>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</si>
  <si>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</si>
  <si>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</si>
  <si>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</si>
  <si>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</si>
  <si>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</si>
  <si>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</si>
  <si>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</si>
  <si>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</si>
  <si>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</si>
  <si>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</si>
  <si>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</si>
  <si>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</si>
  <si>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</si>
  <si>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</si>
  <si>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</si>
  <si>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</si>
  <si>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</si>
  <si>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</si>
  <si>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</si>
  <si>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</si>
  <si>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</si>
  <si>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</si>
  <si>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</si>
  <si>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</si>
  <si>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</si>
  <si>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</si>
  <si>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</si>
  <si>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</si>
  <si>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</si>
  <si>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</si>
  <si>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КОДИРИ Бузургмехр Косимзода</t>
  </si>
  <si>
    <t>01.01.1993, МС</t>
  </si>
  <si>
    <t>ЦО</t>
  </si>
  <si>
    <t>Центральный округ ВНГ РФ</t>
  </si>
  <si>
    <t>-</t>
  </si>
  <si>
    <t>Очков ВВ</t>
  </si>
  <si>
    <t>СПИРИН Иван Михайлович</t>
  </si>
  <si>
    <t>01.01.1990, КМС</t>
  </si>
  <si>
    <t>ПривО</t>
  </si>
  <si>
    <t>Приволжский округ ВНГ РФ</t>
  </si>
  <si>
    <t>Лунга ДЕ</t>
  </si>
  <si>
    <t>ЖАМСАРАНЖАПОВ Баир Андреевич</t>
  </si>
  <si>
    <t>01.01.1989, МС</t>
  </si>
  <si>
    <t>ВО</t>
  </si>
  <si>
    <t>Восточный округ ВНГ РФ</t>
  </si>
  <si>
    <t>Ошурков РВ</t>
  </si>
  <si>
    <t>ТЕМИРОВ Тимур Ахсарович</t>
  </si>
  <si>
    <t>СКО</t>
  </si>
  <si>
    <t>Северо-Кавказский округ ВНГ РФ</t>
  </si>
  <si>
    <t>Сбитнев АН</t>
  </si>
  <si>
    <t>РАТКЕВИЧ Богдан Львович</t>
  </si>
  <si>
    <t>25.04.1999, 2р</t>
  </si>
  <si>
    <t>СПВИ</t>
  </si>
  <si>
    <t>Санкт-Петербургский институт ВНГ РФ</t>
  </si>
  <si>
    <t>Белецкий МИ</t>
  </si>
  <si>
    <t>БАЛЫКОВ Владимир Юрьевич</t>
  </si>
  <si>
    <t>01.01.1991, ЗМС</t>
  </si>
  <si>
    <t>УрО</t>
  </si>
  <si>
    <t>Уральский округ ВНГ РФ</t>
  </si>
  <si>
    <t>Лихобабин СМ</t>
  </si>
  <si>
    <t>МЫЛЬНИКОВ Алексей Сергеевич</t>
  </si>
  <si>
    <t>01.01.1995, КМС</t>
  </si>
  <si>
    <t>ПВИ</t>
  </si>
  <si>
    <t>Пермский военный институт ВНГ РФ</t>
  </si>
  <si>
    <t>Истомин СП</t>
  </si>
  <si>
    <t>СКЛАДНОВ Сергей Петрович</t>
  </si>
  <si>
    <t>03.12.1997, 2р</t>
  </si>
  <si>
    <t>ОДОН</t>
  </si>
  <si>
    <t>ОДОН им. Ф.Э. Дзержинского</t>
  </si>
  <si>
    <t>Бексултанов ГК</t>
  </si>
  <si>
    <t>АЙДЕМИРОВ Руслан Зубаилович</t>
  </si>
  <si>
    <t>СЗО</t>
  </si>
  <si>
    <t>Северо-Западный округ ВНГ РФ</t>
  </si>
  <si>
    <t>Удяков АА</t>
  </si>
  <si>
    <t>АНТОНОВ Виктор Андреевич</t>
  </si>
  <si>
    <t>01.01.1998, КМС</t>
  </si>
  <si>
    <t>НВИ</t>
  </si>
  <si>
    <t>Новосибирский военный институт ВНГ РФ</t>
  </si>
  <si>
    <t>Величко ВА</t>
  </si>
  <si>
    <t>ОНДАР Роланд Робертович</t>
  </si>
  <si>
    <t>01.01.1992, КМС</t>
  </si>
  <si>
    <t>СибО</t>
  </si>
  <si>
    <t>Сибирский округ ВНГ РФ</t>
  </si>
  <si>
    <t>Курицын ВЕ</t>
  </si>
  <si>
    <t>БУХТИН Владислав Кириллович</t>
  </si>
  <si>
    <t>СВИ</t>
  </si>
  <si>
    <t>Саратовский военный институт ВНГ РФ</t>
  </si>
  <si>
    <t>Мельничук ПВ</t>
  </si>
  <si>
    <t>МГДСЯН Егор Залибегович</t>
  </si>
  <si>
    <t>18.06.1994, МС</t>
  </si>
  <si>
    <t>ЮО</t>
  </si>
  <si>
    <t>Южный округ ВНГ РФ</t>
  </si>
  <si>
    <t>Захаров ИВ</t>
  </si>
  <si>
    <t>в.к. 68 кг.</t>
  </si>
  <si>
    <t>13 человек</t>
  </si>
  <si>
    <t>68 кг</t>
  </si>
  <si>
    <t>свободен</t>
  </si>
  <si>
    <t>4/0</t>
  </si>
  <si>
    <t>3/0</t>
  </si>
  <si>
    <t>11</t>
  </si>
  <si>
    <t>3/1</t>
  </si>
  <si>
    <t>2</t>
  </si>
  <si>
    <t>1</t>
  </si>
  <si>
    <t>12</t>
  </si>
  <si>
    <t>2/0</t>
  </si>
  <si>
    <t>За 3-е место</t>
  </si>
  <si>
    <t>4</t>
  </si>
  <si>
    <t>5-6</t>
  </si>
  <si>
    <t>9-10</t>
  </si>
  <si>
    <t>11-13</t>
  </si>
  <si>
    <t>Гл. судья, судья ВК</t>
  </si>
  <si>
    <t>Гл. секретарь, судья 1к</t>
  </si>
  <si>
    <t>Малофеев В.Г.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</si>
</sst>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0" fontId="12" fillId="0" borderId="0" xfId="42" applyFont="1" applyBorder="1" applyAlignment="1" applyProtection="1">
      <alignment/>
      <protection/>
    </xf>
    <xf numFmtId="0" fontId="66" fillId="0" borderId="0" xfId="0" applyFont="1" applyFill="1" applyBorder="1" applyAlignment="1">
      <alignment/>
    </xf>
    <xf numFmtId="0" fontId="66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12" fillId="33" borderId="32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 wrapText="1"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49" fontId="0" fillId="0" borderId="54" xfId="0" applyNumberForma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0" fillId="0" borderId="54" xfId="0" applyFont="1" applyBorder="1" applyAlignment="1">
      <alignment/>
    </xf>
    <xf numFmtId="0" fontId="6" fillId="0" borderId="54" xfId="0" applyNumberFormat="1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left" vertical="center" wrapText="1"/>
    </xf>
    <xf numFmtId="14" fontId="6" fillId="0" borderId="54" xfId="0" applyNumberFormat="1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4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0" fontId="23" fillId="0" borderId="54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22" fillId="0" borderId="35" xfId="0" applyNumberFormat="1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49" fontId="24" fillId="0" borderId="58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51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23" fillId="0" borderId="57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23" fillId="0" borderId="34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66" fillId="0" borderId="40" xfId="42" applyFont="1" applyBorder="1" applyAlignment="1" applyProtection="1">
      <alignment horizontal="left" vertical="center" wrapText="1"/>
      <protection/>
    </xf>
    <xf numFmtId="0" fontId="67" fillId="0" borderId="51" xfId="0" applyFont="1" applyBorder="1" applyAlignment="1">
      <alignment horizontal="left" vertical="center" wrapText="1"/>
    </xf>
    <xf numFmtId="0" fontId="66" fillId="0" borderId="54" xfId="42" applyFont="1" applyBorder="1" applyAlignment="1" applyProtection="1">
      <alignment horizontal="center" vertical="center" wrapText="1"/>
      <protection/>
    </xf>
    <xf numFmtId="0" fontId="67" fillId="0" borderId="56" xfId="0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6" fillId="0" borderId="54" xfId="42" applyFont="1" applyBorder="1" applyAlignment="1" applyProtection="1">
      <alignment horizontal="left" vertical="center" wrapText="1"/>
      <protection/>
    </xf>
    <xf numFmtId="0" fontId="67" fillId="0" borderId="54" xfId="0" applyFont="1" applyBorder="1" applyAlignment="1">
      <alignment horizontal="left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left" vertical="center" wrapText="1"/>
    </xf>
    <xf numFmtId="49" fontId="23" fillId="0" borderId="54" xfId="0" applyNumberFormat="1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64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0" fillId="36" borderId="68" xfId="0" applyFont="1" applyFill="1" applyBorder="1" applyAlignment="1">
      <alignment horizontal="center" vertical="center"/>
    </xf>
    <xf numFmtId="0" fontId="20" fillId="36" borderId="55" xfId="0" applyFont="1" applyFill="1" applyBorder="1" applyAlignment="1">
      <alignment horizontal="center" vertical="center"/>
    </xf>
    <xf numFmtId="0" fontId="20" fillId="36" borderId="69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30" xfId="42" applyFont="1" applyFill="1" applyBorder="1" applyAlignment="1" applyProtection="1">
      <alignment horizontal="center" vertical="center"/>
      <protection/>
    </xf>
    <xf numFmtId="0" fontId="19" fillId="34" borderId="31" xfId="42" applyFont="1" applyFill="1" applyBorder="1" applyAlignment="1" applyProtection="1">
      <alignment horizontal="center" vertical="center"/>
      <protection/>
    </xf>
    <xf numFmtId="0" fontId="19" fillId="34" borderId="32" xfId="42" applyFont="1" applyFill="1" applyBorder="1" applyAlignment="1" applyProtection="1">
      <alignment horizontal="center" vertical="center"/>
      <protection/>
    </xf>
    <xf numFmtId="0" fontId="20" fillId="34" borderId="68" xfId="0" applyFont="1" applyFill="1" applyBorder="1" applyAlignment="1">
      <alignment horizontal="center" vertical="center"/>
    </xf>
    <xf numFmtId="0" fontId="20" fillId="34" borderId="55" xfId="0" applyFont="1" applyFill="1" applyBorder="1" applyAlignment="1">
      <alignment horizontal="center" vertical="center"/>
    </xf>
    <xf numFmtId="0" fontId="20" fillId="34" borderId="69" xfId="0" applyFont="1" applyFill="1" applyBorder="1" applyAlignment="1">
      <alignment horizontal="center" vertical="center"/>
    </xf>
    <xf numFmtId="0" fontId="20" fillId="35" borderId="68" xfId="0" applyFont="1" applyFill="1" applyBorder="1" applyAlignment="1">
      <alignment horizontal="center" vertical="center"/>
    </xf>
    <xf numFmtId="0" fontId="20" fillId="35" borderId="55" xfId="0" applyFont="1" applyFill="1" applyBorder="1" applyAlignment="1">
      <alignment horizontal="center" vertical="center"/>
    </xf>
    <xf numFmtId="0" fontId="20" fillId="35" borderId="69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68" fillId="0" borderId="46" xfId="42" applyFont="1" applyBorder="1" applyAlignment="1" applyProtection="1">
      <alignment horizontal="left" vertical="center" wrapText="1"/>
      <protection/>
    </xf>
    <xf numFmtId="0" fontId="68" fillId="0" borderId="48" xfId="0" applyFont="1" applyBorder="1" applyAlignment="1">
      <alignment horizontal="left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9" fillId="0" borderId="76" xfId="0" applyNumberFormat="1" applyFont="1" applyBorder="1" applyAlignment="1">
      <alignment horizontal="center" vertical="center" wrapText="1"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5" fillId="33" borderId="32" xfId="42" applyFont="1" applyFill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7" xfId="0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8" fillId="0" borderId="46" xfId="42" applyFont="1" applyBorder="1" applyAlignment="1" applyProtection="1">
      <alignment horizontal="center" vertical="center" wrapText="1"/>
      <protection/>
    </xf>
    <xf numFmtId="0" fontId="68" fillId="0" borderId="48" xfId="0" applyFont="1" applyBorder="1" applyAlignment="1">
      <alignment horizontal="center" vertical="center" wrapText="1"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8" fillId="0" borderId="86" xfId="42" applyFont="1" applyBorder="1" applyAlignment="1" applyProtection="1">
      <alignment horizontal="center" vertical="center" wrapText="1"/>
      <protection/>
    </xf>
    <xf numFmtId="0" fontId="68" fillId="0" borderId="11" xfId="42" applyFont="1" applyBorder="1" applyAlignment="1" applyProtection="1">
      <alignment horizontal="center" vertical="center" wrapText="1"/>
      <protection/>
    </xf>
    <xf numFmtId="0" fontId="68" fillId="0" borderId="87" xfId="42" applyFont="1" applyBorder="1" applyAlignment="1" applyProtection="1">
      <alignment horizontal="center" vertical="center" wrapText="1"/>
      <protection/>
    </xf>
    <xf numFmtId="0" fontId="68" fillId="0" borderId="69" xfId="42" applyFont="1" applyBorder="1" applyAlignment="1" applyProtection="1">
      <alignment horizontal="center" vertical="center" wrapText="1"/>
      <protection/>
    </xf>
    <xf numFmtId="0" fontId="68" fillId="0" borderId="18" xfId="42" applyFont="1" applyBorder="1" applyAlignment="1" applyProtection="1">
      <alignment horizontal="center" vertical="center" wrapText="1"/>
      <protection/>
    </xf>
    <xf numFmtId="0" fontId="68" fillId="0" borderId="67" xfId="42" applyFont="1" applyBorder="1" applyAlignment="1" applyProtection="1">
      <alignment horizontal="center" vertical="center" wrapText="1"/>
      <protection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войск национальной гвардии Российской Федерации по самбо и боевому самбо на Кубок Героя России генерал-полковника А.А. Романова</v>
          </cell>
        </row>
        <row r="3">
          <cell r="A3" t="str">
            <v>25-27 сентября 2019 года                        МО, г. Балашиха, с/к ОДОН</v>
          </cell>
        </row>
        <row r="6">
          <cell r="A6" t="str">
            <v>Гл. судья, судья ВК</v>
          </cell>
        </row>
        <row r="8">
          <cell r="A8" t="str">
            <v>Гл. секретарь, судья 1к</v>
          </cell>
          <cell r="G8" t="str">
            <v>/г. Москва/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tabSelected="1" zoomScalePageLayoutView="0" workbookViewId="0" topLeftCell="A1">
      <selection activeCell="H40" sqref="A1:H40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7" t="s">
        <v>24</v>
      </c>
      <c r="B1" s="157"/>
      <c r="C1" s="157"/>
      <c r="D1" s="157"/>
      <c r="E1" s="157"/>
      <c r="F1" s="157"/>
      <c r="G1" s="157"/>
      <c r="H1" s="157"/>
    </row>
    <row r="2" spans="1:8" ht="25.5" customHeight="1" thickBot="1">
      <c r="A2" s="158" t="s">
        <v>26</v>
      </c>
      <c r="B2" s="158"/>
      <c r="C2" s="158"/>
      <c r="D2" s="158"/>
      <c r="E2" s="158"/>
      <c r="F2" s="158"/>
      <c r="G2" s="158"/>
      <c r="H2" s="158"/>
    </row>
    <row r="3" spans="1:8" ht="32.25" customHeight="1" thickBot="1">
      <c r="A3" s="159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3" s="160"/>
      <c r="C3" s="160"/>
      <c r="D3" s="160"/>
      <c r="E3" s="160"/>
      <c r="F3" s="160"/>
      <c r="G3" s="160"/>
      <c r="H3" s="161"/>
    </row>
    <row r="4" spans="1:8" ht="15" customHeight="1">
      <c r="A4" s="162" t="str">
        <f>HYPERLINK('[1]реквизиты'!$A$3)</f>
        <v>25-27 сентября 2019 года                        МО, г. Балашиха, с/к ОДОН</v>
      </c>
      <c r="B4" s="162"/>
      <c r="C4" s="162"/>
      <c r="D4" s="162"/>
      <c r="E4" s="162"/>
      <c r="F4" s="162"/>
      <c r="G4" s="162"/>
      <c r="H4" s="162"/>
    </row>
    <row r="5" spans="4:6" ht="24" customHeight="1" thickBot="1">
      <c r="D5" s="163" t="str">
        <f>HYPERLINK('пр.взв.'!D4)</f>
        <v>в.к. 68 кг.</v>
      </c>
      <c r="E5" s="163"/>
      <c r="F5" s="163"/>
    </row>
    <row r="6" spans="1:8" ht="12.75" customHeight="1">
      <c r="A6" s="195" t="s">
        <v>51</v>
      </c>
      <c r="B6" s="197" t="s">
        <v>4</v>
      </c>
      <c r="C6" s="199" t="s">
        <v>5</v>
      </c>
      <c r="D6" s="178" t="s">
        <v>6</v>
      </c>
      <c r="E6" s="177" t="s">
        <v>7</v>
      </c>
      <c r="F6" s="178"/>
      <c r="G6" s="167" t="s">
        <v>10</v>
      </c>
      <c r="H6" s="154" t="s">
        <v>8</v>
      </c>
    </row>
    <row r="7" spans="1:8" ht="13.5" thickBot="1">
      <c r="A7" s="196"/>
      <c r="B7" s="198"/>
      <c r="C7" s="200"/>
      <c r="D7" s="180"/>
      <c r="E7" s="179"/>
      <c r="F7" s="180"/>
      <c r="G7" s="168"/>
      <c r="H7" s="155"/>
    </row>
    <row r="8" spans="1:8" ht="12.75" customHeight="1">
      <c r="A8" s="201">
        <v>1</v>
      </c>
      <c r="B8" s="202">
        <f>'пр.хода'!H8</f>
        <v>6</v>
      </c>
      <c r="C8" s="183" t="str">
        <f>VLOOKUP(B8,'пр.взв.'!B7:H38,2,FALSE)</f>
        <v>БАЛЫКОВ Владимир Юрьевич</v>
      </c>
      <c r="D8" s="203" t="str">
        <f>VLOOKUP(B8,'пр.взв.'!B7:H131,3,FALSE)</f>
        <v>01.01.1991, ЗМС</v>
      </c>
      <c r="E8" s="170" t="str">
        <f>VLOOKUP(B8,'пр.взв.'!B7:H38,4,FALSE)</f>
        <v>УрО</v>
      </c>
      <c r="F8" s="172" t="str">
        <f>VLOOKUP(B8,'пр.взв.'!B7:H38,5,FALSE)</f>
        <v>Уральский округ ВНГ РФ</v>
      </c>
      <c r="G8" s="169" t="str">
        <f>VLOOKUP(B8,'пр.взв.'!B7:H38,6,FALSE)</f>
        <v>-</v>
      </c>
      <c r="H8" s="156" t="str">
        <f>VLOOKUP(B8,'пр.взв.'!B7:H133,7,FALSE)</f>
        <v>Лихобабин СМ</v>
      </c>
    </row>
    <row r="9" spans="1:8" ht="12.75">
      <c r="A9" s="193"/>
      <c r="B9" s="182"/>
      <c r="C9" s="184"/>
      <c r="D9" s="203"/>
      <c r="E9" s="171"/>
      <c r="F9" s="173"/>
      <c r="G9" s="169"/>
      <c r="H9" s="156"/>
    </row>
    <row r="10" spans="1:8" ht="12.75" customHeight="1">
      <c r="A10" s="193">
        <v>2</v>
      </c>
      <c r="B10" s="182">
        <f>'пр.хода'!H20</f>
        <v>13</v>
      </c>
      <c r="C10" s="183" t="str">
        <f>VLOOKUP(B10,'пр.взв.'!B1:H40,2,FALSE)</f>
        <v>МГДСЯН Егор Залибегович</v>
      </c>
      <c r="D10" s="185" t="str">
        <f>VLOOKUP(B10,'пр.взв.'!B1:H133,3,FALSE)</f>
        <v>18.06.1994, МС</v>
      </c>
      <c r="E10" s="174" t="str">
        <f>VLOOKUP(B10,'пр.взв.'!B1:H40,4,FALSE)</f>
        <v>ЮО</v>
      </c>
      <c r="F10" s="176" t="str">
        <f>VLOOKUP(B10,'пр.взв.'!B1:H40,5,FALSE)</f>
        <v>Южный округ ВНГ РФ</v>
      </c>
      <c r="G10" s="164" t="str">
        <f>VLOOKUP(B10,'пр.взв.'!B1:H40,6,FALSE)</f>
        <v>-</v>
      </c>
      <c r="H10" s="151" t="str">
        <f>VLOOKUP(B10,'пр.взв.'!B1:H135,7,FALSE)</f>
        <v>Захаров ИВ</v>
      </c>
    </row>
    <row r="11" spans="1:8" ht="12.75">
      <c r="A11" s="193"/>
      <c r="B11" s="182"/>
      <c r="C11" s="184"/>
      <c r="D11" s="186"/>
      <c r="E11" s="175"/>
      <c r="F11" s="176"/>
      <c r="G11" s="165"/>
      <c r="H11" s="152"/>
    </row>
    <row r="12" spans="1:8" ht="12.75" customHeight="1">
      <c r="A12" s="193">
        <v>3</v>
      </c>
      <c r="B12" s="182">
        <f>'пр.хода'!E32</f>
        <v>4</v>
      </c>
      <c r="C12" s="194" t="str">
        <f>VLOOKUP(B12,'пр.взв.'!B1:H42,2,FALSE)</f>
        <v>ТЕМИРОВ Тимур Ахсарович</v>
      </c>
      <c r="D12" s="185" t="str">
        <f>VLOOKUP(B12,'пр.взв.'!B1:H135,3,FALSE)</f>
        <v>01.01.1993, МС</v>
      </c>
      <c r="E12" s="174" t="str">
        <f>VLOOKUP(B12,'пр.взв.'!B1:H42,4,FALSE)</f>
        <v>СКО</v>
      </c>
      <c r="F12" s="176" t="str">
        <f>VLOOKUP(B12,'пр.взв.'!B1:H42,5,FALSE)</f>
        <v>Северо-Кавказский округ ВНГ РФ</v>
      </c>
      <c r="G12" s="164" t="str">
        <f>VLOOKUP(B12,'пр.взв.'!B1:H42,6,FALSE)</f>
        <v>-</v>
      </c>
      <c r="H12" s="151" t="str">
        <f>VLOOKUP(B12,'пр.взв.'!B1:H137,7,FALSE)</f>
        <v>Сбитнев АН</v>
      </c>
    </row>
    <row r="13" spans="1:8" ht="12.75">
      <c r="A13" s="193"/>
      <c r="B13" s="182"/>
      <c r="C13" s="184"/>
      <c r="D13" s="186"/>
      <c r="E13" s="175"/>
      <c r="F13" s="176"/>
      <c r="G13" s="165"/>
      <c r="H13" s="152"/>
    </row>
    <row r="14" spans="1:8" ht="12.75" customHeight="1">
      <c r="A14" s="193">
        <v>4</v>
      </c>
      <c r="B14" s="182">
        <f>'пр.хода'!Q32</f>
        <v>7</v>
      </c>
      <c r="C14" s="183" t="str">
        <f>VLOOKUP(B14,'пр.взв.'!B1:H44,2,FALSE)</f>
        <v>МЫЛЬНИКОВ Алексей Сергеевич</v>
      </c>
      <c r="D14" s="185" t="str">
        <f>VLOOKUP(B14,'пр.взв.'!B1:H137,3,FALSE)</f>
        <v>01.01.1995, КМС</v>
      </c>
      <c r="E14" s="174" t="str">
        <f>VLOOKUP(B14,'пр.взв.'!B1:H44,4,FALSE)</f>
        <v>ПВИ</v>
      </c>
      <c r="F14" s="176" t="str">
        <f>VLOOKUP(B14,'пр.взв.'!B1:H44,5,FALSE)</f>
        <v>Пермский военный институт ВНГ РФ</v>
      </c>
      <c r="G14" s="164" t="str">
        <f>VLOOKUP(B14,'пр.взв.'!B1:H44,6,FALSE)</f>
        <v>-</v>
      </c>
      <c r="H14" s="151" t="str">
        <f>VLOOKUP(B14,'пр.взв.'!B1:H139,7,FALSE)</f>
        <v>Истомин СП</v>
      </c>
    </row>
    <row r="15" spans="1:8" ht="12.75">
      <c r="A15" s="193"/>
      <c r="B15" s="182"/>
      <c r="C15" s="184"/>
      <c r="D15" s="186"/>
      <c r="E15" s="175"/>
      <c r="F15" s="176"/>
      <c r="G15" s="165"/>
      <c r="H15" s="152"/>
    </row>
    <row r="16" spans="1:8" ht="12.75" customHeight="1">
      <c r="A16" s="181" t="s">
        <v>130</v>
      </c>
      <c r="B16" s="182">
        <v>1</v>
      </c>
      <c r="C16" s="183" t="str">
        <f>VLOOKUP(B16,'пр.взв.'!B1:H46,2,FALSE)</f>
        <v>КОДИРИ Бузургмехр Косимзода</v>
      </c>
      <c r="D16" s="185" t="str">
        <f>VLOOKUP(B16,'пр.взв.'!B1:H139,3,FALSE)</f>
        <v>01.01.1993, МС</v>
      </c>
      <c r="E16" s="174" t="str">
        <f>VLOOKUP(B16,'пр.взв.'!B1:H46,4,FALSE)</f>
        <v>ЦО</v>
      </c>
      <c r="F16" s="176" t="str">
        <f>VLOOKUP(B16,'пр.взв.'!B1:H46,5,FALSE)</f>
        <v>Центральный округ ВНГ РФ</v>
      </c>
      <c r="G16" s="164" t="str">
        <f>VLOOKUP(B16,'пр.взв.'!B1:H46,6,FALSE)</f>
        <v>-</v>
      </c>
      <c r="H16" s="151" t="str">
        <f>VLOOKUP(B16,'пр.взв.'!B1:H141,7,FALSE)</f>
        <v>Очков ВВ</v>
      </c>
    </row>
    <row r="17" spans="1:8" ht="12.75">
      <c r="A17" s="181"/>
      <c r="B17" s="182"/>
      <c r="C17" s="184"/>
      <c r="D17" s="186"/>
      <c r="E17" s="175"/>
      <c r="F17" s="176"/>
      <c r="G17" s="165"/>
      <c r="H17" s="152"/>
    </row>
    <row r="18" spans="1:8" ht="12.75" customHeight="1">
      <c r="A18" s="181" t="s">
        <v>130</v>
      </c>
      <c r="B18" s="182">
        <v>12</v>
      </c>
      <c r="C18" s="183" t="str">
        <f>VLOOKUP(B18,'пр.взв.'!B1:H48,2,FALSE)</f>
        <v>БУХТИН Владислав Кириллович</v>
      </c>
      <c r="D18" s="185" t="str">
        <f>VLOOKUP(B18,'пр.взв.'!B1:H141,3,FALSE)</f>
        <v>01.01.1998, КМС</v>
      </c>
      <c r="E18" s="174" t="str">
        <f>VLOOKUP(B18,'пр.взв.'!B1:H48,4,FALSE)</f>
        <v>СВИ</v>
      </c>
      <c r="F18" s="176" t="str">
        <f>VLOOKUP(B18,'пр.взв.'!B1:H48,5,FALSE)</f>
        <v>Саратовский военный институт ВНГ РФ</v>
      </c>
      <c r="G18" s="164" t="str">
        <f>VLOOKUP(B18,'пр.взв.'!B1:H48,6,FALSE)</f>
        <v>-</v>
      </c>
      <c r="H18" s="151" t="str">
        <f>VLOOKUP(B18,'пр.взв.'!B1:H143,7,FALSE)</f>
        <v>Мельничук ПВ</v>
      </c>
    </row>
    <row r="19" spans="1:8" ht="12.75">
      <c r="A19" s="181"/>
      <c r="B19" s="182"/>
      <c r="C19" s="184"/>
      <c r="D19" s="186"/>
      <c r="E19" s="175"/>
      <c r="F19" s="176"/>
      <c r="G19" s="165"/>
      <c r="H19" s="152"/>
    </row>
    <row r="20" spans="1:8" ht="12.75" customHeight="1">
      <c r="A20" s="181" t="s">
        <v>50</v>
      </c>
      <c r="B20" s="182">
        <v>11</v>
      </c>
      <c r="C20" s="183" t="str">
        <f>VLOOKUP(B20,'пр.взв.'!B1:H50,2,FALSE)</f>
        <v>ОНДАР Роланд Робертович</v>
      </c>
      <c r="D20" s="185" t="str">
        <f>VLOOKUP(B20,'пр.взв.'!B1:H143,3,FALSE)</f>
        <v>01.01.1992, КМС</v>
      </c>
      <c r="E20" s="174" t="str">
        <f>VLOOKUP(B20,'пр.взв.'!B1:H50,4,FALSE)</f>
        <v>СибО</v>
      </c>
      <c r="F20" s="176" t="str">
        <f>VLOOKUP(B20,'пр.взв.'!B1:H50,5,FALSE)</f>
        <v>Сибирский округ ВНГ РФ</v>
      </c>
      <c r="G20" s="164" t="str">
        <f>VLOOKUP(B20,'пр.взв.'!B1:H50,6,FALSE)</f>
        <v>-</v>
      </c>
      <c r="H20" s="151" t="str">
        <f>VLOOKUP(B20,'пр.взв.'!B1:H145,7,FALSE)</f>
        <v>Курицын ВЕ</v>
      </c>
    </row>
    <row r="21" spans="1:8" ht="12.75">
      <c r="A21" s="181"/>
      <c r="B21" s="182"/>
      <c r="C21" s="184"/>
      <c r="D21" s="186"/>
      <c r="E21" s="175"/>
      <c r="F21" s="176"/>
      <c r="G21" s="165"/>
      <c r="H21" s="152"/>
    </row>
    <row r="22" spans="1:8" ht="12.75" customHeight="1">
      <c r="A22" s="181" t="s">
        <v>50</v>
      </c>
      <c r="B22" s="182">
        <v>2</v>
      </c>
      <c r="C22" s="183" t="str">
        <f>VLOOKUP(B22,'пр.взв.'!B2:H52,2,FALSE)</f>
        <v>СПИРИН Иван Михайлович</v>
      </c>
      <c r="D22" s="185" t="str">
        <f>VLOOKUP(B22,'пр.взв.'!B2:H145,3,FALSE)</f>
        <v>01.01.1990, КМС</v>
      </c>
      <c r="E22" s="174" t="str">
        <f>VLOOKUP(B22,'пр.взв.'!B2:H52,4,FALSE)</f>
        <v>ПривО</v>
      </c>
      <c r="F22" s="176" t="str">
        <f>VLOOKUP(B22,'пр.взв.'!B2:H52,5,FALSE)</f>
        <v>Приволжский округ ВНГ РФ</v>
      </c>
      <c r="G22" s="164" t="str">
        <f>VLOOKUP(B22,'пр.взв.'!B2:H52,6,FALSE)</f>
        <v>-</v>
      </c>
      <c r="H22" s="151" t="str">
        <f>VLOOKUP(B22,'пр.взв.'!B2:H147,7,FALSE)</f>
        <v>Лунга ДЕ</v>
      </c>
    </row>
    <row r="23" spans="1:8" ht="12.75">
      <c r="A23" s="181"/>
      <c r="B23" s="182"/>
      <c r="C23" s="184"/>
      <c r="D23" s="186"/>
      <c r="E23" s="175"/>
      <c r="F23" s="176"/>
      <c r="G23" s="165"/>
      <c r="H23" s="152"/>
    </row>
    <row r="24" spans="1:8" ht="12.75" customHeight="1">
      <c r="A24" s="181" t="s">
        <v>131</v>
      </c>
      <c r="B24" s="182">
        <v>5</v>
      </c>
      <c r="C24" s="183" t="str">
        <f>VLOOKUP(B24,'пр.взв.'!B2:H54,2,FALSE)</f>
        <v>РАТКЕВИЧ Богдан Львович</v>
      </c>
      <c r="D24" s="185" t="str">
        <f>VLOOKUP(B24,'пр.взв.'!B2:H147,3,FALSE)</f>
        <v>25.04.1999, 2р</v>
      </c>
      <c r="E24" s="174" t="str">
        <f>VLOOKUP(B24,'пр.взв.'!B2:H54,4,FALSE)</f>
        <v>СПВИ</v>
      </c>
      <c r="F24" s="176" t="str">
        <f>VLOOKUP(B24,'пр.взв.'!B2:H54,5,FALSE)</f>
        <v>Санкт-Петербургский институт ВНГ РФ</v>
      </c>
      <c r="G24" s="164" t="str">
        <f>VLOOKUP(B24,'пр.взв.'!B2:H54,6,FALSE)</f>
        <v>-</v>
      </c>
      <c r="H24" s="151" t="str">
        <f>VLOOKUP(B24,'пр.взв.'!B2:H149,7,FALSE)</f>
        <v>Белецкий МИ</v>
      </c>
    </row>
    <row r="25" spans="1:8" ht="12.75">
      <c r="A25" s="181"/>
      <c r="B25" s="182"/>
      <c r="C25" s="184"/>
      <c r="D25" s="186"/>
      <c r="E25" s="175"/>
      <c r="F25" s="176"/>
      <c r="G25" s="165"/>
      <c r="H25" s="152"/>
    </row>
    <row r="26" spans="1:8" ht="12.75" customHeight="1">
      <c r="A26" s="181" t="s">
        <v>131</v>
      </c>
      <c r="B26" s="182">
        <v>8</v>
      </c>
      <c r="C26" s="183" t="str">
        <f>VLOOKUP(B26,'пр.взв.'!B2:H56,2,FALSE)</f>
        <v>СКЛАДНОВ Сергей Петрович</v>
      </c>
      <c r="D26" s="185" t="str">
        <f>VLOOKUP(B26,'пр.взв.'!B2:H149,3,FALSE)</f>
        <v>03.12.1997, 2р</v>
      </c>
      <c r="E26" s="174" t="str">
        <f>VLOOKUP(B26,'пр.взв.'!B2:H56,4,FALSE)</f>
        <v>ОДОН</v>
      </c>
      <c r="F26" s="176" t="str">
        <f>VLOOKUP(B26,'пр.взв.'!B2:H56,5,FALSE)</f>
        <v>ОДОН им. Ф.Э. Дзержинского</v>
      </c>
      <c r="G26" s="164" t="str">
        <f>VLOOKUP(B26,'пр.взв.'!B2:H56,6,FALSE)</f>
        <v>-</v>
      </c>
      <c r="H26" s="151" t="str">
        <f>VLOOKUP(B26,'пр.взв.'!B2:H151,7,FALSE)</f>
        <v>Бексултанов ГК</v>
      </c>
    </row>
    <row r="27" spans="1:8" ht="12.75">
      <c r="A27" s="181"/>
      <c r="B27" s="182"/>
      <c r="C27" s="184"/>
      <c r="D27" s="186"/>
      <c r="E27" s="175"/>
      <c r="F27" s="176"/>
      <c r="G27" s="165"/>
      <c r="H27" s="152"/>
    </row>
    <row r="28" spans="1:8" ht="12.75" customHeight="1">
      <c r="A28" s="181" t="s">
        <v>132</v>
      </c>
      <c r="B28" s="182">
        <v>9</v>
      </c>
      <c r="C28" s="183" t="str">
        <f>VLOOKUP(B28,'пр.взв.'!B2:H58,2,FALSE)</f>
        <v>АЙДЕМИРОВ Руслан Зубаилович</v>
      </c>
      <c r="D28" s="185" t="str">
        <f>VLOOKUP(B28,'пр.взв.'!B2:H151,3,FALSE)</f>
        <v>01.01.1995, КМС</v>
      </c>
      <c r="E28" s="174" t="str">
        <f>VLOOKUP(B28,'пр.взв.'!B2:H58,4,FALSE)</f>
        <v>СЗО</v>
      </c>
      <c r="F28" s="176" t="str">
        <f>VLOOKUP(B28,'пр.взв.'!B2:H58,5,FALSE)</f>
        <v>Северо-Западный округ ВНГ РФ</v>
      </c>
      <c r="G28" s="164" t="str">
        <f>VLOOKUP(B28,'пр.взв.'!B2:H58,6,FALSE)</f>
        <v>-</v>
      </c>
      <c r="H28" s="151" t="str">
        <f>VLOOKUP(B28,'пр.взв.'!B2:H153,7,FALSE)</f>
        <v>Удяков АА</v>
      </c>
    </row>
    <row r="29" spans="1:8" ht="12.75">
      <c r="A29" s="181"/>
      <c r="B29" s="182"/>
      <c r="C29" s="184"/>
      <c r="D29" s="186"/>
      <c r="E29" s="175"/>
      <c r="F29" s="176"/>
      <c r="G29" s="165"/>
      <c r="H29" s="152"/>
    </row>
    <row r="30" spans="1:8" ht="12.75">
      <c r="A30" s="181" t="s">
        <v>132</v>
      </c>
      <c r="B30" s="182">
        <v>3</v>
      </c>
      <c r="C30" s="183" t="str">
        <f>VLOOKUP(B30,'пр.взв.'!B2:H60,2,FALSE)</f>
        <v>ЖАМСАРАНЖАПОВ Баир Андреевич</v>
      </c>
      <c r="D30" s="185" t="str">
        <f>VLOOKUP(B30,'пр.взв.'!B2:H153,3,FALSE)</f>
        <v>01.01.1989, МС</v>
      </c>
      <c r="E30" s="174" t="str">
        <f>VLOOKUP(B30,'пр.взв.'!B2:H60,4,FALSE)</f>
        <v>ВО</v>
      </c>
      <c r="F30" s="176" t="str">
        <f>VLOOKUP(B30,'пр.взв.'!B2:H60,5,FALSE)</f>
        <v>Восточный округ ВНГ РФ</v>
      </c>
      <c r="G30" s="164" t="str">
        <f>VLOOKUP(B30,'пр.взв.'!B2:H60,6,FALSE)</f>
        <v>-</v>
      </c>
      <c r="H30" s="151" t="str">
        <f>VLOOKUP(B30,'пр.взв.'!B2:H155,7,FALSE)</f>
        <v>Ошурков РВ</v>
      </c>
    </row>
    <row r="31" spans="1:8" ht="12.75">
      <c r="A31" s="181"/>
      <c r="B31" s="182"/>
      <c r="C31" s="184"/>
      <c r="D31" s="186"/>
      <c r="E31" s="175"/>
      <c r="F31" s="176"/>
      <c r="G31" s="165"/>
      <c r="H31" s="152"/>
    </row>
    <row r="32" spans="1:8" ht="12.75">
      <c r="A32" s="181" t="s">
        <v>132</v>
      </c>
      <c r="B32" s="182">
        <v>10</v>
      </c>
      <c r="C32" s="183" t="str">
        <f>VLOOKUP(B32,'пр.взв.'!B3:H62,2,FALSE)</f>
        <v>АНТОНОВ Виктор Андреевич</v>
      </c>
      <c r="D32" s="185" t="str">
        <f>VLOOKUP(B32,'пр.взв.'!B3:H155,3,FALSE)</f>
        <v>01.01.1998, КМС</v>
      </c>
      <c r="E32" s="174" t="str">
        <f>VLOOKUP(B32,'пр.взв.'!B3:H62,4,FALSE)</f>
        <v>НВИ</v>
      </c>
      <c r="F32" s="176" t="str">
        <f>VLOOKUP(B32,'пр.взв.'!B3:H62,5,FALSE)</f>
        <v>Новосибирский военный институт ВНГ РФ</v>
      </c>
      <c r="G32" s="164" t="str">
        <f>VLOOKUP(B32,'пр.взв.'!B3:H62,6,FALSE)</f>
        <v>-</v>
      </c>
      <c r="H32" s="151" t="str">
        <f>VLOOKUP(B32,'пр.взв.'!B3:H157,7,FALSE)</f>
        <v>Величко ВА</v>
      </c>
    </row>
    <row r="33" spans="1:8" ht="13.5" thickBot="1">
      <c r="A33" s="187"/>
      <c r="B33" s="188"/>
      <c r="C33" s="189"/>
      <c r="D33" s="190"/>
      <c r="E33" s="191"/>
      <c r="F33" s="192"/>
      <c r="G33" s="166"/>
      <c r="H33" s="153"/>
    </row>
    <row r="36" spans="1:7" ht="15">
      <c r="A36" s="73" t="s">
        <v>133</v>
      </c>
      <c r="B36" s="74"/>
      <c r="C36" s="75"/>
      <c r="D36" s="148"/>
      <c r="E36" s="148"/>
      <c r="F36" s="148"/>
      <c r="G36" s="76" t="s">
        <v>135</v>
      </c>
    </row>
    <row r="37" spans="1:7" ht="15">
      <c r="A37" s="74"/>
      <c r="B37" s="74"/>
      <c r="C37" s="75"/>
      <c r="D37" s="148"/>
      <c r="E37" s="148"/>
      <c r="F37" s="148"/>
      <c r="G37" s="149" t="str">
        <f>'[1]реквизиты'!$G$8</f>
        <v>/г. Москва/</v>
      </c>
    </row>
    <row r="38" spans="1:7" ht="15">
      <c r="A38" s="74"/>
      <c r="B38" s="74"/>
      <c r="C38" s="75"/>
      <c r="D38" s="148"/>
      <c r="E38" s="148"/>
      <c r="F38" s="148"/>
      <c r="G38" s="148"/>
    </row>
    <row r="39" spans="1:7" ht="15">
      <c r="A39" s="73" t="s">
        <v>134</v>
      </c>
      <c r="B39" s="74"/>
      <c r="C39" s="75"/>
      <c r="D39" s="148"/>
      <c r="E39" s="148"/>
      <c r="F39" s="148"/>
      <c r="G39" s="141" t="str">
        <f>'[1]реквизиты'!$G$9</f>
        <v>Дроков А.Н.</v>
      </c>
    </row>
    <row r="40" spans="1:8" ht="15">
      <c r="A40" s="74"/>
      <c r="B40" s="74"/>
      <c r="C40" s="74"/>
      <c r="D40" s="148"/>
      <c r="E40" s="148"/>
      <c r="F40" s="148"/>
      <c r="G40" s="149" t="str">
        <f>'[1]реквизиты'!$G$10</f>
        <v>/г. Москва/</v>
      </c>
      <c r="H40" s="150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</sheetData>
  <sheetProtection/>
  <mergeCells count="116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F32:F33"/>
    <mergeCell ref="F28:F29"/>
    <mergeCell ref="F26:F27"/>
    <mergeCell ref="E30:E31"/>
    <mergeCell ref="F30:F31"/>
    <mergeCell ref="E28:E29"/>
    <mergeCell ref="E26:E27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E14:E15"/>
    <mergeCell ref="F14:F15"/>
    <mergeCell ref="E12:E13"/>
    <mergeCell ref="F12:F13"/>
    <mergeCell ref="G16:G17"/>
    <mergeCell ref="G18:G19"/>
    <mergeCell ref="E16:E17"/>
    <mergeCell ref="F16:F17"/>
    <mergeCell ref="E18:E19"/>
    <mergeCell ref="F18:F19"/>
    <mergeCell ref="E8:E9"/>
    <mergeCell ref="F8:F9"/>
    <mergeCell ref="E10:E11"/>
    <mergeCell ref="F10:F11"/>
    <mergeCell ref="E6:F7"/>
    <mergeCell ref="G12:G13"/>
    <mergeCell ref="G28:G29"/>
    <mergeCell ref="G30:G31"/>
    <mergeCell ref="G32:G33"/>
    <mergeCell ref="G6:G7"/>
    <mergeCell ref="G8:G9"/>
    <mergeCell ref="G10:G11"/>
    <mergeCell ref="G14:G15"/>
    <mergeCell ref="G20:G21"/>
    <mergeCell ref="G22:G23"/>
    <mergeCell ref="G24:G25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28:H29"/>
    <mergeCell ref="H30:H31"/>
    <mergeCell ref="H32:H33"/>
    <mergeCell ref="H14:H15"/>
    <mergeCell ref="H16:H17"/>
    <mergeCell ref="H18:H19"/>
    <mergeCell ref="H20:H21"/>
    <mergeCell ref="H24:H25"/>
    <mergeCell ref="H26:H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6">
      <selection activeCell="F34" sqref="B32:F35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0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211"/>
      <c r="C1" s="211"/>
      <c r="D1" s="211"/>
      <c r="E1" s="211"/>
      <c r="F1" s="211"/>
      <c r="G1" s="211"/>
      <c r="H1" s="211"/>
      <c r="I1" s="211"/>
    </row>
    <row r="2" spans="4:5" ht="27" customHeight="1">
      <c r="D2" s="55" t="s">
        <v>11</v>
      </c>
      <c r="E2" s="80" t="str">
        <f>HYPERLINK('пр.взв.'!D4)</f>
        <v>в.к. 68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204" t="s">
        <v>13</v>
      </c>
      <c r="B5" s="204" t="s">
        <v>4</v>
      </c>
      <c r="C5" s="216" t="s">
        <v>5</v>
      </c>
      <c r="D5" s="204" t="s">
        <v>14</v>
      </c>
      <c r="E5" s="212" t="s">
        <v>15</v>
      </c>
      <c r="F5" s="213"/>
      <c r="G5" s="204" t="s">
        <v>16</v>
      </c>
      <c r="H5" s="204" t="s">
        <v>17</v>
      </c>
      <c r="I5" s="204" t="s">
        <v>18</v>
      </c>
    </row>
    <row r="6" spans="1:9" ht="12.75">
      <c r="A6" s="205"/>
      <c r="B6" s="205"/>
      <c r="C6" s="205"/>
      <c r="D6" s="205"/>
      <c r="E6" s="214"/>
      <c r="F6" s="215"/>
      <c r="G6" s="205"/>
      <c r="H6" s="205"/>
      <c r="I6" s="205"/>
    </row>
    <row r="7" spans="1:9" ht="12.75">
      <c r="A7" s="209"/>
      <c r="B7" s="219">
        <f>'[2]пр.хода'!C22</f>
        <v>0</v>
      </c>
      <c r="C7" s="220" t="e">
        <f>VLOOKUP(B7,'пр.взв.'!B7:D22,2,FALSE)</f>
        <v>#N/A</v>
      </c>
      <c r="D7" s="220" t="e">
        <f>VLOOKUP(B7,'пр.взв.'!B7:F22,3,FALSE)</f>
        <v>#N/A</v>
      </c>
      <c r="E7" s="174" t="e">
        <f>VLOOKUP(B7,'пр.взв.'!B7:F22,4,FALSE)</f>
        <v>#N/A</v>
      </c>
      <c r="F7" s="217" t="e">
        <f>VLOOKUP(B7,'пр.взв.'!B7:G22,5,FALSE)</f>
        <v>#N/A</v>
      </c>
      <c r="G7" s="206"/>
      <c r="H7" s="208"/>
      <c r="I7" s="204"/>
    </row>
    <row r="8" spans="1:9" ht="12.75">
      <c r="A8" s="209"/>
      <c r="B8" s="204"/>
      <c r="C8" s="221"/>
      <c r="D8" s="221"/>
      <c r="E8" s="171"/>
      <c r="F8" s="222"/>
      <c r="G8" s="206"/>
      <c r="H8" s="208"/>
      <c r="I8" s="204"/>
    </row>
    <row r="9" spans="1:9" ht="12.75">
      <c r="A9" s="207"/>
      <c r="B9" s="219">
        <f>'[2]пр.хода'!B27</f>
        <v>0</v>
      </c>
      <c r="C9" s="220" t="e">
        <f>VLOOKUP(B9,'пр.взв.'!B7:D24,2,FALSE)</f>
        <v>#N/A</v>
      </c>
      <c r="D9" s="220" t="e">
        <f>VLOOKUP(B9,'пр.взв.'!B7:F24,3,FALSE)</f>
        <v>#N/A</v>
      </c>
      <c r="E9" s="174" t="e">
        <f>VLOOKUP(B9,'пр.взв.'!B9:F24,4,FALSE)</f>
        <v>#N/A</v>
      </c>
      <c r="F9" s="217" t="e">
        <f>VLOOKUP(B9,'пр.взв.'!B7:G24,5,FALSE)</f>
        <v>#N/A</v>
      </c>
      <c r="G9" s="206"/>
      <c r="H9" s="204"/>
      <c r="I9" s="204"/>
    </row>
    <row r="10" spans="1:9" ht="12.75">
      <c r="A10" s="207"/>
      <c r="B10" s="204"/>
      <c r="C10" s="221"/>
      <c r="D10" s="221"/>
      <c r="E10" s="175"/>
      <c r="F10" s="218"/>
      <c r="G10" s="206"/>
      <c r="H10" s="204"/>
      <c r="I10" s="204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23</v>
      </c>
    </row>
    <row r="16" spans="3:5" ht="24.75" customHeight="1">
      <c r="C16" s="57" t="s">
        <v>20</v>
      </c>
      <c r="E16" s="80" t="str">
        <f>HYPERLINK('пр.взв.'!D4)</f>
        <v>в.к. 68 кг.</v>
      </c>
    </row>
    <row r="17" spans="1:9" ht="12.75" customHeight="1">
      <c r="A17" s="204" t="s">
        <v>13</v>
      </c>
      <c r="B17" s="204" t="s">
        <v>4</v>
      </c>
      <c r="C17" s="216" t="s">
        <v>5</v>
      </c>
      <c r="D17" s="204" t="s">
        <v>14</v>
      </c>
      <c r="E17" s="212" t="s">
        <v>15</v>
      </c>
      <c r="F17" s="213"/>
      <c r="G17" s="204" t="s">
        <v>16</v>
      </c>
      <c r="H17" s="204" t="s">
        <v>17</v>
      </c>
      <c r="I17" s="204" t="s">
        <v>18</v>
      </c>
    </row>
    <row r="18" spans="1:9" ht="12.75">
      <c r="A18" s="205"/>
      <c r="B18" s="205"/>
      <c r="C18" s="205"/>
      <c r="D18" s="205"/>
      <c r="E18" s="214"/>
      <c r="F18" s="215"/>
      <c r="G18" s="205"/>
      <c r="H18" s="205"/>
      <c r="I18" s="205"/>
    </row>
    <row r="19" spans="1:9" ht="12.75">
      <c r="A19" s="209"/>
      <c r="B19" s="219">
        <f>'[2]пр.хода'!C34</f>
        <v>0</v>
      </c>
      <c r="C19" s="220" t="e">
        <f>VLOOKUP(B19,'пр.взв.'!B1:D34,2,FALSE)</f>
        <v>#N/A</v>
      </c>
      <c r="D19" s="220" t="e">
        <f>VLOOKUP(B19,'пр.взв.'!B1:F34,3,FALSE)</f>
        <v>#N/A</v>
      </c>
      <c r="E19" s="174" t="e">
        <f>VLOOKUP(B19,'пр.взв.'!B1:F34,4,FALSE)</f>
        <v>#N/A</v>
      </c>
      <c r="F19" s="217" t="e">
        <f>VLOOKUP(B19,'пр.взв.'!B1:G34,5,FALSE)</f>
        <v>#N/A</v>
      </c>
      <c r="G19" s="206"/>
      <c r="H19" s="208"/>
      <c r="I19" s="204"/>
    </row>
    <row r="20" spans="1:9" ht="12.75">
      <c r="A20" s="209"/>
      <c r="B20" s="204"/>
      <c r="C20" s="221"/>
      <c r="D20" s="221"/>
      <c r="E20" s="171"/>
      <c r="F20" s="222"/>
      <c r="G20" s="206"/>
      <c r="H20" s="208"/>
      <c r="I20" s="204"/>
    </row>
    <row r="21" spans="1:9" ht="12.75">
      <c r="A21" s="207"/>
      <c r="B21" s="219">
        <f>'[2]пр.хода'!B39</f>
        <v>0</v>
      </c>
      <c r="C21" s="220" t="e">
        <f>VLOOKUP(B21,'пр.взв.'!B1:D36,2,FALSE)</f>
        <v>#N/A</v>
      </c>
      <c r="D21" s="220" t="e">
        <f>VLOOKUP(B21,'пр.взв.'!B1:F36,3,FALSE)</f>
        <v>#N/A</v>
      </c>
      <c r="E21" s="174" t="e">
        <f>VLOOKUP(B21,'пр.взв.'!B2:F36,4,FALSE)</f>
        <v>#N/A</v>
      </c>
      <c r="F21" s="217" t="e">
        <f>VLOOKUP(B21,'пр.взв.'!B1:G36,5,FALSE)</f>
        <v>#N/A</v>
      </c>
      <c r="G21" s="206"/>
      <c r="H21" s="204"/>
      <c r="I21" s="204"/>
    </row>
    <row r="22" spans="1:9" ht="12.75">
      <c r="A22" s="207"/>
      <c r="B22" s="204"/>
      <c r="C22" s="221"/>
      <c r="D22" s="221"/>
      <c r="E22" s="175"/>
      <c r="F22" s="218"/>
      <c r="G22" s="206"/>
      <c r="H22" s="204"/>
      <c r="I22" s="204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0" t="str">
        <f>HYPERLINK('пр.взв.'!D4)</f>
        <v>в.к. 68 кг.</v>
      </c>
    </row>
    <row r="30" spans="1:9" ht="12.75" customHeight="1">
      <c r="A30" s="204" t="s">
        <v>13</v>
      </c>
      <c r="B30" s="204" t="s">
        <v>4</v>
      </c>
      <c r="C30" s="216" t="s">
        <v>5</v>
      </c>
      <c r="D30" s="204" t="s">
        <v>14</v>
      </c>
      <c r="E30" s="212" t="s">
        <v>15</v>
      </c>
      <c r="F30" s="213"/>
      <c r="G30" s="204" t="s">
        <v>16</v>
      </c>
      <c r="H30" s="204" t="s">
        <v>17</v>
      </c>
      <c r="I30" s="204" t="s">
        <v>18</v>
      </c>
    </row>
    <row r="31" spans="1:9" ht="12.75">
      <c r="A31" s="205"/>
      <c r="B31" s="205"/>
      <c r="C31" s="205"/>
      <c r="D31" s="205"/>
      <c r="E31" s="214"/>
      <c r="F31" s="215"/>
      <c r="G31" s="205"/>
      <c r="H31" s="205"/>
      <c r="I31" s="205"/>
    </row>
    <row r="32" spans="1:9" ht="12.75">
      <c r="A32" s="209"/>
      <c r="G32" s="206"/>
      <c r="H32" s="208"/>
      <c r="I32" s="204"/>
    </row>
    <row r="33" spans="1:9" ht="12.75">
      <c r="A33" s="209"/>
      <c r="G33" s="206"/>
      <c r="H33" s="208"/>
      <c r="I33" s="204"/>
    </row>
    <row r="34" spans="1:9" ht="12.75">
      <c r="A34" s="207"/>
      <c r="G34" s="206"/>
      <c r="H34" s="204"/>
      <c r="I34" s="204"/>
    </row>
    <row r="35" spans="1:9" ht="12.75">
      <c r="A35" s="207"/>
      <c r="G35" s="206"/>
      <c r="H35" s="204"/>
      <c r="I35" s="204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69">
    <mergeCell ref="G5:G6"/>
    <mergeCell ref="H5:H6"/>
    <mergeCell ref="E5:F6"/>
    <mergeCell ref="A5:A6"/>
    <mergeCell ref="B5:B6"/>
    <mergeCell ref="C5:C6"/>
    <mergeCell ref="D5:D6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F19:F20"/>
    <mergeCell ref="G17:G18"/>
    <mergeCell ref="H17:H18"/>
    <mergeCell ref="E17:F18"/>
    <mergeCell ref="G19:G20"/>
    <mergeCell ref="H19:H20"/>
    <mergeCell ref="F21:F22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H30:H31"/>
    <mergeCell ref="A1:I1"/>
    <mergeCell ref="E30:F31"/>
    <mergeCell ref="I30:I31"/>
    <mergeCell ref="I5:I6"/>
    <mergeCell ref="A30:A31"/>
    <mergeCell ref="B30:B31"/>
    <mergeCell ref="C30:C31"/>
    <mergeCell ref="D30:D31"/>
    <mergeCell ref="E21:E22"/>
    <mergeCell ref="G34:G35"/>
    <mergeCell ref="H34:H35"/>
    <mergeCell ref="H21:H22"/>
    <mergeCell ref="I32:I33"/>
    <mergeCell ref="I34:I35"/>
    <mergeCell ref="A34:A35"/>
    <mergeCell ref="H32:H33"/>
    <mergeCell ref="A32:A33"/>
    <mergeCell ref="G32:G33"/>
    <mergeCell ref="G30:G31"/>
    <mergeCell ref="I17:I18"/>
    <mergeCell ref="I19:I20"/>
    <mergeCell ref="I21:I22"/>
    <mergeCell ref="I7:I8"/>
    <mergeCell ref="I9:I10"/>
    <mergeCell ref="G21:G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58" t="s">
        <v>27</v>
      </c>
      <c r="B1" s="158"/>
      <c r="C1" s="158"/>
      <c r="D1" s="158"/>
      <c r="E1" s="158"/>
      <c r="F1" s="158"/>
      <c r="G1" s="158"/>
      <c r="H1" s="158"/>
    </row>
    <row r="2" spans="1:8" ht="29.25" customHeight="1">
      <c r="A2" s="210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2" s="211"/>
      <c r="C2" s="211"/>
      <c r="D2" s="211"/>
      <c r="E2" s="211"/>
      <c r="F2" s="211"/>
      <c r="G2" s="211"/>
      <c r="H2" s="211"/>
    </row>
    <row r="3" spans="1:7" ht="12.75" customHeight="1">
      <c r="A3" s="162" t="str">
        <f>HYPERLINK('[1]реквизиты'!$A$3)</f>
        <v>25-27 сентября 2019 года                        МО, г. Балашиха, с/к ОДОН</v>
      </c>
      <c r="B3" s="162"/>
      <c r="C3" s="162"/>
      <c r="D3" s="162"/>
      <c r="E3" s="162"/>
      <c r="F3" s="162"/>
      <c r="G3" s="162"/>
    </row>
    <row r="4" spans="4:5" ht="12.75" customHeight="1">
      <c r="D4" s="230" t="s">
        <v>116</v>
      </c>
      <c r="E4" s="231"/>
    </row>
    <row r="5" spans="1:8" ht="12.75" customHeight="1">
      <c r="A5" s="205" t="s">
        <v>9</v>
      </c>
      <c r="B5" s="237" t="s">
        <v>4</v>
      </c>
      <c r="C5" s="205" t="s">
        <v>5</v>
      </c>
      <c r="D5" s="205" t="s">
        <v>6</v>
      </c>
      <c r="E5" s="228" t="s">
        <v>7</v>
      </c>
      <c r="F5" s="173"/>
      <c r="G5" s="205" t="s">
        <v>10</v>
      </c>
      <c r="H5" s="205" t="s">
        <v>8</v>
      </c>
    </row>
    <row r="6" spans="1:8" ht="12.75">
      <c r="A6" s="216"/>
      <c r="B6" s="238"/>
      <c r="C6" s="216"/>
      <c r="D6" s="216"/>
      <c r="E6" s="229"/>
      <c r="F6" s="239"/>
      <c r="G6" s="216"/>
      <c r="H6" s="216"/>
    </row>
    <row r="7" spans="1:8" ht="12.75">
      <c r="A7" s="204"/>
      <c r="B7" s="235">
        <v>1</v>
      </c>
      <c r="C7" s="226" t="s">
        <v>53</v>
      </c>
      <c r="D7" s="227" t="s">
        <v>54</v>
      </c>
      <c r="E7" s="228" t="s">
        <v>55</v>
      </c>
      <c r="F7" s="176" t="s">
        <v>56</v>
      </c>
      <c r="G7" s="227" t="s">
        <v>57</v>
      </c>
      <c r="H7" s="226" t="s">
        <v>58</v>
      </c>
    </row>
    <row r="8" spans="1:8" ht="12.75" customHeight="1">
      <c r="A8" s="204"/>
      <c r="B8" s="235"/>
      <c r="C8" s="226"/>
      <c r="D8" s="227"/>
      <c r="E8" s="229"/>
      <c r="F8" s="176"/>
      <c r="G8" s="227"/>
      <c r="H8" s="226"/>
    </row>
    <row r="9" spans="1:8" ht="12.75">
      <c r="A9" s="204"/>
      <c r="B9" s="236">
        <v>2</v>
      </c>
      <c r="C9" s="226" t="s">
        <v>59</v>
      </c>
      <c r="D9" s="227" t="s">
        <v>60</v>
      </c>
      <c r="E9" s="228" t="s">
        <v>61</v>
      </c>
      <c r="F9" s="176" t="s">
        <v>62</v>
      </c>
      <c r="G9" s="227" t="s">
        <v>57</v>
      </c>
      <c r="H9" s="226" t="s">
        <v>63</v>
      </c>
    </row>
    <row r="10" spans="1:8" ht="15" customHeight="1">
      <c r="A10" s="204"/>
      <c r="B10" s="236"/>
      <c r="C10" s="226"/>
      <c r="D10" s="227"/>
      <c r="E10" s="229"/>
      <c r="F10" s="176"/>
      <c r="G10" s="227"/>
      <c r="H10" s="226"/>
    </row>
    <row r="11" spans="1:8" ht="12.75">
      <c r="A11" s="204"/>
      <c r="B11" s="236">
        <v>3</v>
      </c>
      <c r="C11" s="224" t="s">
        <v>64</v>
      </c>
      <c r="D11" s="234" t="s">
        <v>65</v>
      </c>
      <c r="E11" s="228" t="s">
        <v>66</v>
      </c>
      <c r="F11" s="176" t="s">
        <v>67</v>
      </c>
      <c r="G11" s="208" t="s">
        <v>57</v>
      </c>
      <c r="H11" s="224" t="s">
        <v>68</v>
      </c>
    </row>
    <row r="12" spans="1:8" ht="15" customHeight="1">
      <c r="A12" s="204"/>
      <c r="B12" s="236"/>
      <c r="C12" s="224"/>
      <c r="D12" s="225"/>
      <c r="E12" s="229"/>
      <c r="F12" s="176"/>
      <c r="G12" s="208"/>
      <c r="H12" s="225"/>
    </row>
    <row r="13" spans="1:8" ht="15" customHeight="1">
      <c r="A13" s="204"/>
      <c r="B13" s="236">
        <v>4</v>
      </c>
      <c r="C13" s="224" t="s">
        <v>69</v>
      </c>
      <c r="D13" s="234" t="s">
        <v>54</v>
      </c>
      <c r="E13" s="228" t="s">
        <v>70</v>
      </c>
      <c r="F13" s="176" t="s">
        <v>71</v>
      </c>
      <c r="G13" s="208" t="s">
        <v>57</v>
      </c>
      <c r="H13" s="224" t="s">
        <v>72</v>
      </c>
    </row>
    <row r="14" spans="1:8" ht="15.75" customHeight="1">
      <c r="A14" s="204"/>
      <c r="B14" s="236"/>
      <c r="C14" s="224"/>
      <c r="D14" s="225"/>
      <c r="E14" s="229"/>
      <c r="F14" s="176"/>
      <c r="G14" s="208"/>
      <c r="H14" s="225"/>
    </row>
    <row r="15" spans="1:8" ht="12.75">
      <c r="A15" s="204"/>
      <c r="B15" s="236">
        <v>5</v>
      </c>
      <c r="C15" s="224" t="s">
        <v>73</v>
      </c>
      <c r="D15" s="234" t="s">
        <v>74</v>
      </c>
      <c r="E15" s="228" t="s">
        <v>75</v>
      </c>
      <c r="F15" s="176" t="s">
        <v>76</v>
      </c>
      <c r="G15" s="208" t="s">
        <v>57</v>
      </c>
      <c r="H15" s="224" t="s">
        <v>77</v>
      </c>
    </row>
    <row r="16" spans="1:8" ht="15" customHeight="1">
      <c r="A16" s="204"/>
      <c r="B16" s="236"/>
      <c r="C16" s="224"/>
      <c r="D16" s="225"/>
      <c r="E16" s="229"/>
      <c r="F16" s="176"/>
      <c r="G16" s="208"/>
      <c r="H16" s="225"/>
    </row>
    <row r="17" spans="1:8" ht="12.75">
      <c r="A17" s="204"/>
      <c r="B17" s="236">
        <v>6</v>
      </c>
      <c r="C17" s="224" t="s">
        <v>78</v>
      </c>
      <c r="D17" s="234" t="s">
        <v>79</v>
      </c>
      <c r="E17" s="228" t="s">
        <v>80</v>
      </c>
      <c r="F17" s="176" t="s">
        <v>81</v>
      </c>
      <c r="G17" s="208" t="s">
        <v>57</v>
      </c>
      <c r="H17" s="224" t="s">
        <v>82</v>
      </c>
    </row>
    <row r="18" spans="1:8" ht="15" customHeight="1">
      <c r="A18" s="204"/>
      <c r="B18" s="236"/>
      <c r="C18" s="224"/>
      <c r="D18" s="225"/>
      <c r="E18" s="229"/>
      <c r="F18" s="176"/>
      <c r="G18" s="208"/>
      <c r="H18" s="225"/>
    </row>
    <row r="19" spans="1:8" ht="12.75">
      <c r="A19" s="204"/>
      <c r="B19" s="236">
        <v>7</v>
      </c>
      <c r="C19" s="224" t="s">
        <v>83</v>
      </c>
      <c r="D19" s="234" t="s">
        <v>84</v>
      </c>
      <c r="E19" s="228" t="s">
        <v>85</v>
      </c>
      <c r="F19" s="176" t="s">
        <v>86</v>
      </c>
      <c r="G19" s="208" t="s">
        <v>57</v>
      </c>
      <c r="H19" s="224" t="s">
        <v>87</v>
      </c>
    </row>
    <row r="20" spans="1:8" ht="15" customHeight="1">
      <c r="A20" s="204"/>
      <c r="B20" s="236"/>
      <c r="C20" s="224"/>
      <c r="D20" s="225"/>
      <c r="E20" s="229"/>
      <c r="F20" s="176"/>
      <c r="G20" s="208"/>
      <c r="H20" s="225"/>
    </row>
    <row r="21" spans="1:8" ht="12.75">
      <c r="A21" s="204"/>
      <c r="B21" s="236">
        <v>8</v>
      </c>
      <c r="C21" s="224" t="s">
        <v>88</v>
      </c>
      <c r="D21" s="234" t="s">
        <v>89</v>
      </c>
      <c r="E21" s="228" t="s">
        <v>90</v>
      </c>
      <c r="F21" s="176" t="s">
        <v>91</v>
      </c>
      <c r="G21" s="227" t="s">
        <v>57</v>
      </c>
      <c r="H21" s="226" t="s">
        <v>92</v>
      </c>
    </row>
    <row r="22" spans="1:8" ht="15" customHeight="1">
      <c r="A22" s="204"/>
      <c r="B22" s="236"/>
      <c r="C22" s="224"/>
      <c r="D22" s="225"/>
      <c r="E22" s="229"/>
      <c r="F22" s="176"/>
      <c r="G22" s="227"/>
      <c r="H22" s="226"/>
    </row>
    <row r="23" spans="1:8" ht="12.75">
      <c r="A23" s="204"/>
      <c r="B23" s="236">
        <v>9</v>
      </c>
      <c r="C23" s="224" t="s">
        <v>93</v>
      </c>
      <c r="D23" s="234" t="s">
        <v>84</v>
      </c>
      <c r="E23" s="228" t="s">
        <v>94</v>
      </c>
      <c r="F23" s="176" t="s">
        <v>95</v>
      </c>
      <c r="G23" s="208" t="s">
        <v>57</v>
      </c>
      <c r="H23" s="224" t="s">
        <v>96</v>
      </c>
    </row>
    <row r="24" spans="1:8" ht="15" customHeight="1">
      <c r="A24" s="204"/>
      <c r="B24" s="236"/>
      <c r="C24" s="224"/>
      <c r="D24" s="225"/>
      <c r="E24" s="229"/>
      <c r="F24" s="176"/>
      <c r="G24" s="208"/>
      <c r="H24" s="225"/>
    </row>
    <row r="25" spans="1:8" ht="12.75">
      <c r="A25" s="204"/>
      <c r="B25" s="235">
        <v>10</v>
      </c>
      <c r="C25" s="226" t="s">
        <v>97</v>
      </c>
      <c r="D25" s="227" t="s">
        <v>98</v>
      </c>
      <c r="E25" s="228" t="s">
        <v>99</v>
      </c>
      <c r="F25" s="176" t="s">
        <v>100</v>
      </c>
      <c r="G25" s="208" t="s">
        <v>57</v>
      </c>
      <c r="H25" s="224" t="s">
        <v>101</v>
      </c>
    </row>
    <row r="26" spans="1:8" ht="15" customHeight="1">
      <c r="A26" s="204"/>
      <c r="B26" s="235"/>
      <c r="C26" s="226"/>
      <c r="D26" s="227"/>
      <c r="E26" s="229"/>
      <c r="F26" s="176"/>
      <c r="G26" s="208"/>
      <c r="H26" s="225"/>
    </row>
    <row r="27" spans="1:8" ht="12.75">
      <c r="A27" s="204"/>
      <c r="B27" s="235">
        <v>11</v>
      </c>
      <c r="C27" s="224" t="s">
        <v>102</v>
      </c>
      <c r="D27" s="227" t="s">
        <v>103</v>
      </c>
      <c r="E27" s="228" t="s">
        <v>104</v>
      </c>
      <c r="F27" s="176" t="s">
        <v>105</v>
      </c>
      <c r="G27" s="208" t="s">
        <v>57</v>
      </c>
      <c r="H27" s="224" t="s">
        <v>106</v>
      </c>
    </row>
    <row r="28" spans="1:8" ht="15" customHeight="1">
      <c r="A28" s="204"/>
      <c r="B28" s="235"/>
      <c r="C28" s="224"/>
      <c r="D28" s="227"/>
      <c r="E28" s="229"/>
      <c r="F28" s="176"/>
      <c r="G28" s="208"/>
      <c r="H28" s="225"/>
    </row>
    <row r="29" spans="1:8" ht="12.75">
      <c r="A29" s="204"/>
      <c r="B29" s="235">
        <v>12</v>
      </c>
      <c r="C29" s="226" t="s">
        <v>107</v>
      </c>
      <c r="D29" s="227" t="s">
        <v>98</v>
      </c>
      <c r="E29" s="228" t="s">
        <v>108</v>
      </c>
      <c r="F29" s="176" t="s">
        <v>109</v>
      </c>
      <c r="G29" s="227" t="s">
        <v>57</v>
      </c>
      <c r="H29" s="226" t="s">
        <v>110</v>
      </c>
    </row>
    <row r="30" spans="1:8" ht="15" customHeight="1">
      <c r="A30" s="204"/>
      <c r="B30" s="235"/>
      <c r="C30" s="226"/>
      <c r="D30" s="227"/>
      <c r="E30" s="229"/>
      <c r="F30" s="176"/>
      <c r="G30" s="227"/>
      <c r="H30" s="226"/>
    </row>
    <row r="31" spans="1:8" ht="15.75" customHeight="1">
      <c r="A31" s="204"/>
      <c r="B31" s="236">
        <v>13</v>
      </c>
      <c r="C31" s="224" t="s">
        <v>111</v>
      </c>
      <c r="D31" s="234" t="s">
        <v>112</v>
      </c>
      <c r="E31" s="228" t="s">
        <v>113</v>
      </c>
      <c r="F31" s="176" t="s">
        <v>114</v>
      </c>
      <c r="G31" s="208" t="s">
        <v>57</v>
      </c>
      <c r="H31" s="224" t="s">
        <v>115</v>
      </c>
    </row>
    <row r="32" spans="1:8" ht="15" customHeight="1">
      <c r="A32" s="204"/>
      <c r="B32" s="236"/>
      <c r="C32" s="224"/>
      <c r="D32" s="225"/>
      <c r="E32" s="229"/>
      <c r="F32" s="176"/>
      <c r="G32" s="208"/>
      <c r="H32" s="225"/>
    </row>
    <row r="33" spans="1:8" ht="12.75">
      <c r="A33" s="204"/>
      <c r="B33" s="232">
        <v>14</v>
      </c>
      <c r="C33" s="233"/>
      <c r="D33" s="223"/>
      <c r="E33" s="228"/>
      <c r="F33" s="176"/>
      <c r="G33" s="208"/>
      <c r="H33" s="223"/>
    </row>
    <row r="34" spans="1:8" ht="15" customHeight="1">
      <c r="A34" s="204"/>
      <c r="B34" s="232"/>
      <c r="C34" s="233"/>
      <c r="D34" s="223"/>
      <c r="E34" s="229"/>
      <c r="F34" s="176"/>
      <c r="G34" s="208"/>
      <c r="H34" s="223"/>
    </row>
    <row r="35" spans="1:8" ht="12.75">
      <c r="A35" s="204"/>
      <c r="B35" s="232">
        <v>15</v>
      </c>
      <c r="C35" s="233"/>
      <c r="D35" s="223"/>
      <c r="E35" s="228"/>
      <c r="F35" s="176"/>
      <c r="G35" s="208"/>
      <c r="H35" s="223"/>
    </row>
    <row r="36" spans="1:8" ht="15" customHeight="1">
      <c r="A36" s="204"/>
      <c r="B36" s="232"/>
      <c r="C36" s="233"/>
      <c r="D36" s="223"/>
      <c r="E36" s="229"/>
      <c r="F36" s="176"/>
      <c r="G36" s="208"/>
      <c r="H36" s="223"/>
    </row>
    <row r="37" spans="1:8" ht="12.75">
      <c r="A37" s="204"/>
      <c r="B37" s="232">
        <v>16</v>
      </c>
      <c r="C37" s="233"/>
      <c r="D37" s="223"/>
      <c r="E37" s="228"/>
      <c r="F37" s="176"/>
      <c r="G37" s="208"/>
      <c r="H37" s="223"/>
    </row>
    <row r="38" spans="1:8" ht="15" customHeight="1">
      <c r="A38" s="204"/>
      <c r="B38" s="232"/>
      <c r="C38" s="233"/>
      <c r="D38" s="223"/>
      <c r="E38" s="229"/>
      <c r="F38" s="176"/>
      <c r="G38" s="208"/>
      <c r="H38" s="223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11:E12"/>
    <mergeCell ref="F11:F12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5:F6"/>
    <mergeCell ref="A9:A10"/>
    <mergeCell ref="B9:B10"/>
    <mergeCell ref="C9:C10"/>
    <mergeCell ref="D9:D10"/>
    <mergeCell ref="E13:E14"/>
    <mergeCell ref="G11:G12"/>
    <mergeCell ref="A13:A14"/>
    <mergeCell ref="B13:B14"/>
    <mergeCell ref="C13:C14"/>
    <mergeCell ref="D13:D14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A17:A18"/>
    <mergeCell ref="B17:B18"/>
    <mergeCell ref="B25:B26"/>
    <mergeCell ref="C25:C26"/>
    <mergeCell ref="D25:D26"/>
    <mergeCell ref="E25:E26"/>
    <mergeCell ref="F25:F26"/>
    <mergeCell ref="A19:A20"/>
    <mergeCell ref="B19:B20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1">
      <selection activeCell="A45" sqref="A45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83" t="s">
        <v>41</v>
      </c>
      <c r="C1" s="283"/>
      <c r="D1" s="283"/>
      <c r="E1" s="283"/>
      <c r="F1" s="283"/>
      <c r="G1" s="283"/>
      <c r="H1" s="283"/>
      <c r="I1" s="283"/>
      <c r="K1" s="283" t="s">
        <v>41</v>
      </c>
      <c r="L1" s="283"/>
      <c r="M1" s="283"/>
      <c r="N1" s="283"/>
      <c r="O1" s="283"/>
      <c r="P1" s="283"/>
      <c r="Q1" s="283"/>
      <c r="R1" s="283"/>
    </row>
    <row r="2" spans="2:18" ht="15.75" customHeight="1">
      <c r="B2" s="284" t="s">
        <v>118</v>
      </c>
      <c r="C2" s="285"/>
      <c r="D2" s="285"/>
      <c r="E2" s="285"/>
      <c r="F2" s="285"/>
      <c r="G2" s="285"/>
      <c r="H2" s="285"/>
      <c r="I2" s="285"/>
      <c r="K2" s="284" t="s">
        <v>118</v>
      </c>
      <c r="L2" s="285"/>
      <c r="M2" s="285"/>
      <c r="N2" s="285"/>
      <c r="O2" s="285"/>
      <c r="P2" s="285"/>
      <c r="Q2" s="285"/>
      <c r="R2" s="285"/>
    </row>
    <row r="4" spans="2:18" ht="16.5" thickBot="1">
      <c r="B4" s="105" t="s">
        <v>36</v>
      </c>
      <c r="C4" s="107" t="s">
        <v>42</v>
      </c>
      <c r="D4" s="106" t="s">
        <v>39</v>
      </c>
      <c r="E4" s="107"/>
      <c r="F4" s="105"/>
      <c r="G4" s="107"/>
      <c r="H4" s="107"/>
      <c r="I4" s="107"/>
      <c r="J4" s="107"/>
      <c r="K4" s="105" t="s">
        <v>1</v>
      </c>
      <c r="L4" s="107" t="s">
        <v>42</v>
      </c>
      <c r="M4" s="106" t="s">
        <v>39</v>
      </c>
      <c r="N4" s="107"/>
      <c r="O4" s="105"/>
      <c r="P4" s="107"/>
      <c r="Q4" s="107"/>
      <c r="R4" s="107"/>
    </row>
    <row r="5" spans="1:18" ht="12.75" customHeight="1">
      <c r="A5" s="277" t="s">
        <v>43</v>
      </c>
      <c r="B5" s="281" t="s">
        <v>4</v>
      </c>
      <c r="C5" s="269" t="s">
        <v>5</v>
      </c>
      <c r="D5" s="269" t="s">
        <v>14</v>
      </c>
      <c r="E5" s="269" t="s">
        <v>15</v>
      </c>
      <c r="F5" s="269" t="s">
        <v>16</v>
      </c>
      <c r="G5" s="271" t="s">
        <v>44</v>
      </c>
      <c r="H5" s="273" t="s">
        <v>45</v>
      </c>
      <c r="I5" s="275" t="s">
        <v>18</v>
      </c>
      <c r="J5" s="277" t="s">
        <v>43</v>
      </c>
      <c r="K5" s="281" t="s">
        <v>4</v>
      </c>
      <c r="L5" s="269" t="s">
        <v>5</v>
      </c>
      <c r="M5" s="269" t="s">
        <v>14</v>
      </c>
      <c r="N5" s="269" t="s">
        <v>15</v>
      </c>
      <c r="O5" s="269" t="s">
        <v>16</v>
      </c>
      <c r="P5" s="271" t="s">
        <v>44</v>
      </c>
      <c r="Q5" s="273" t="s">
        <v>45</v>
      </c>
      <c r="R5" s="275" t="s">
        <v>18</v>
      </c>
    </row>
    <row r="6" spans="1:18" ht="13.5" customHeight="1" thickBot="1">
      <c r="A6" s="278"/>
      <c r="B6" s="286" t="s">
        <v>37</v>
      </c>
      <c r="C6" s="270"/>
      <c r="D6" s="270"/>
      <c r="E6" s="270"/>
      <c r="F6" s="270"/>
      <c r="G6" s="272"/>
      <c r="H6" s="274"/>
      <c r="I6" s="276" t="s">
        <v>38</v>
      </c>
      <c r="J6" s="278"/>
      <c r="K6" s="286" t="s">
        <v>37</v>
      </c>
      <c r="L6" s="270"/>
      <c r="M6" s="270"/>
      <c r="N6" s="270"/>
      <c r="O6" s="270"/>
      <c r="P6" s="272"/>
      <c r="Q6" s="274"/>
      <c r="R6" s="276" t="s">
        <v>38</v>
      </c>
    </row>
    <row r="7" spans="1:18" ht="12.75" customHeight="1">
      <c r="A7" s="287">
        <v>1</v>
      </c>
      <c r="B7" s="290">
        <v>1</v>
      </c>
      <c r="C7" s="264" t="str">
        <f>VLOOKUP(B7,'пр.взв.'!B7:E70,2,FALSE)</f>
        <v>КОДИРИ Бузургмехр Косимзода</v>
      </c>
      <c r="D7" s="243" t="str">
        <f>VLOOKUP(B7,'пр.взв.'!B7:F106,3,FALSE)</f>
        <v>01.01.1993, МС</v>
      </c>
      <c r="E7" s="243" t="str">
        <f>VLOOKUP(B7,'пр.взв.'!B7:G106,4,FALSE)</f>
        <v>ЦО</v>
      </c>
      <c r="F7" s="245"/>
      <c r="G7" s="246"/>
      <c r="H7" s="247"/>
      <c r="I7" s="216"/>
      <c r="J7" s="287">
        <v>5</v>
      </c>
      <c r="K7" s="290">
        <v>2</v>
      </c>
      <c r="L7" s="256" t="str">
        <f>VLOOKUP(K7,'пр.взв.'!B7:E70,2,FALSE)</f>
        <v>СПИРИН Иван Михайлович</v>
      </c>
      <c r="M7" s="243" t="str">
        <f>VLOOKUP(K7,'пр.взв.'!B7:F106,3,FALSE)</f>
        <v>01.01.1990, КМС</v>
      </c>
      <c r="N7" s="243" t="str">
        <f>VLOOKUP(K7,'пр.взв.'!B7:G106,4,FALSE)</f>
        <v>ПривО</v>
      </c>
      <c r="O7" s="245"/>
      <c r="P7" s="246"/>
      <c r="Q7" s="247"/>
      <c r="R7" s="216"/>
    </row>
    <row r="8" spans="1:18" ht="12.75" customHeight="1">
      <c r="A8" s="288"/>
      <c r="B8" s="290"/>
      <c r="C8" s="265"/>
      <c r="D8" s="244"/>
      <c r="E8" s="244"/>
      <c r="F8" s="244"/>
      <c r="G8" s="244"/>
      <c r="H8" s="208"/>
      <c r="I8" s="204"/>
      <c r="J8" s="288"/>
      <c r="K8" s="290"/>
      <c r="L8" s="257"/>
      <c r="M8" s="244"/>
      <c r="N8" s="244"/>
      <c r="O8" s="244"/>
      <c r="P8" s="244"/>
      <c r="Q8" s="208"/>
      <c r="R8" s="204"/>
    </row>
    <row r="9" spans="1:18" ht="12.75" customHeight="1">
      <c r="A9" s="288"/>
      <c r="B9" s="290">
        <v>9</v>
      </c>
      <c r="C9" s="267" t="str">
        <f>VLOOKUP(B9,'пр.взв.'!B7:E70,2,FALSE)</f>
        <v>АЙДЕМИРОВ Руслан Зубаилович</v>
      </c>
      <c r="D9" s="219" t="str">
        <f>VLOOKUP(B9,'пр.взв.'!B7:F108,3,FALSE)</f>
        <v>01.01.1995, КМС</v>
      </c>
      <c r="E9" s="219" t="str">
        <f>VLOOKUP(B9,'пр.взв.'!B7:G108,4,FALSE)</f>
        <v>СЗО</v>
      </c>
      <c r="F9" s="240"/>
      <c r="G9" s="240"/>
      <c r="H9" s="205"/>
      <c r="I9" s="205"/>
      <c r="J9" s="288"/>
      <c r="K9" s="290">
        <v>10</v>
      </c>
      <c r="L9" s="260" t="str">
        <f>VLOOKUP(K9,'пр.взв.'!B7:E70,2,FALSE)</f>
        <v>АНТОНОВ Виктор Андреевич</v>
      </c>
      <c r="M9" s="219" t="str">
        <f>VLOOKUP(K9,'пр.взв.'!B7:F108,3,FALSE)</f>
        <v>01.01.1998, КМС</v>
      </c>
      <c r="N9" s="219" t="str">
        <f>VLOOKUP(K9,'пр.взв.'!B7:G108,4,FALSE)</f>
        <v>НВИ</v>
      </c>
      <c r="O9" s="240"/>
      <c r="P9" s="240"/>
      <c r="Q9" s="205"/>
      <c r="R9" s="205"/>
    </row>
    <row r="10" spans="1:18" ht="13.5" customHeight="1" thickBot="1">
      <c r="A10" s="289"/>
      <c r="B10" s="291"/>
      <c r="C10" s="268"/>
      <c r="D10" s="242"/>
      <c r="E10" s="242"/>
      <c r="F10" s="241"/>
      <c r="G10" s="241"/>
      <c r="H10" s="168"/>
      <c r="I10" s="168"/>
      <c r="J10" s="289"/>
      <c r="K10" s="291"/>
      <c r="L10" s="261"/>
      <c r="M10" s="242"/>
      <c r="N10" s="242"/>
      <c r="O10" s="241"/>
      <c r="P10" s="241"/>
      <c r="Q10" s="168"/>
      <c r="R10" s="168"/>
    </row>
    <row r="11" spans="1:18" ht="12.75" customHeight="1">
      <c r="A11" s="287">
        <v>2</v>
      </c>
      <c r="B11" s="293">
        <v>5</v>
      </c>
      <c r="C11" s="294" t="str">
        <f>VLOOKUP(B11,'пр.взв.'!B7:E70,2,FALSE)</f>
        <v>РАТКЕВИЧ Богдан Львович</v>
      </c>
      <c r="D11" s="292" t="str">
        <f>VLOOKUP(B11,'пр.взв.'!B7:F110,3,FALSE)</f>
        <v>25.04.1999, 2р</v>
      </c>
      <c r="E11" s="292" t="str">
        <f>VLOOKUP(B11,'пр.взв.'!B7:G110,4,FALSE)</f>
        <v>СПВИ</v>
      </c>
      <c r="F11" s="266"/>
      <c r="G11" s="248"/>
      <c r="H11" s="249"/>
      <c r="I11" s="292"/>
      <c r="J11" s="287">
        <v>6</v>
      </c>
      <c r="K11" s="295">
        <v>6</v>
      </c>
      <c r="L11" s="296" t="str">
        <f>VLOOKUP(K11,'пр.взв.'!B7:E70,2,FALSE)</f>
        <v>БАЛЫКОВ Владимир Юрьевич</v>
      </c>
      <c r="M11" s="292" t="str">
        <f>VLOOKUP(K11,'пр.взв.'!B7:F110,3,FALSE)</f>
        <v>01.01.1991, ЗМС</v>
      </c>
      <c r="N11" s="292" t="str">
        <f>VLOOKUP(K11,'пр.взв.'!B7:G110,4,FALSE)</f>
        <v>УрО</v>
      </c>
      <c r="O11" s="266" t="s">
        <v>119</v>
      </c>
      <c r="P11" s="248"/>
      <c r="Q11" s="249"/>
      <c r="R11" s="292"/>
    </row>
    <row r="12" spans="1:18" ht="12.75" customHeight="1">
      <c r="A12" s="288"/>
      <c r="B12" s="290"/>
      <c r="C12" s="265"/>
      <c r="D12" s="244"/>
      <c r="E12" s="244"/>
      <c r="F12" s="244"/>
      <c r="G12" s="244"/>
      <c r="H12" s="208"/>
      <c r="I12" s="204"/>
      <c r="J12" s="288"/>
      <c r="K12" s="290"/>
      <c r="L12" s="257"/>
      <c r="M12" s="244"/>
      <c r="N12" s="244"/>
      <c r="O12" s="244"/>
      <c r="P12" s="244"/>
      <c r="Q12" s="208"/>
      <c r="R12" s="204"/>
    </row>
    <row r="13" spans="1:18" ht="12.75" customHeight="1">
      <c r="A13" s="288"/>
      <c r="B13" s="290">
        <v>13</v>
      </c>
      <c r="C13" s="267" t="str">
        <f>VLOOKUP(B13,'пр.взв.'!B7:E70,2,FALSE)</f>
        <v>МГДСЯН Егор Залибегович</v>
      </c>
      <c r="D13" s="219" t="str">
        <f>VLOOKUP(B13,'пр.взв.'!B7:F112,3,FALSE)</f>
        <v>18.06.1994, МС</v>
      </c>
      <c r="E13" s="219" t="str">
        <f>VLOOKUP(B13,'пр.взв.'!B7:G112,4,FALSE)</f>
        <v>ЮО</v>
      </c>
      <c r="F13" s="240"/>
      <c r="G13" s="240"/>
      <c r="H13" s="205"/>
      <c r="I13" s="205"/>
      <c r="J13" s="288"/>
      <c r="K13" s="290">
        <v>14</v>
      </c>
      <c r="L13" s="298">
        <f>VLOOKUP(K13,'пр.взв.'!B7:E70,2,FALSE)</f>
        <v>0</v>
      </c>
      <c r="M13" s="300">
        <f>VLOOKUP(K13,'пр.взв.'!B7:F112,3,FALSE)</f>
        <v>0</v>
      </c>
      <c r="N13" s="300">
        <f>VLOOKUP(K13,'пр.взв.'!B7:G112,4,FALSE)</f>
        <v>0</v>
      </c>
      <c r="O13" s="240"/>
      <c r="P13" s="240"/>
      <c r="Q13" s="205"/>
      <c r="R13" s="205"/>
    </row>
    <row r="14" spans="1:18" ht="13.5" customHeight="1" thickBot="1">
      <c r="A14" s="289"/>
      <c r="B14" s="291"/>
      <c r="C14" s="268"/>
      <c r="D14" s="242"/>
      <c r="E14" s="242"/>
      <c r="F14" s="241"/>
      <c r="G14" s="241"/>
      <c r="H14" s="168"/>
      <c r="I14" s="168"/>
      <c r="J14" s="289"/>
      <c r="K14" s="297"/>
      <c r="L14" s="299"/>
      <c r="M14" s="301"/>
      <c r="N14" s="301"/>
      <c r="O14" s="241"/>
      <c r="P14" s="241"/>
      <c r="Q14" s="168"/>
      <c r="R14" s="168"/>
    </row>
    <row r="15" spans="1:18" ht="12.75" customHeight="1">
      <c r="A15" s="287">
        <v>3</v>
      </c>
      <c r="B15" s="293">
        <v>3</v>
      </c>
      <c r="C15" s="264" t="str">
        <f>VLOOKUP(B15,'пр.взв.'!B7:E70,2,FALSE)</f>
        <v>ЖАМСАРАНЖАПОВ Баир Андреевич</v>
      </c>
      <c r="D15" s="243" t="str">
        <f>VLOOKUP(B15,'пр.взв.'!B7:F114,3,FALSE)</f>
        <v>01.01.1989, МС</v>
      </c>
      <c r="E15" s="243" t="str">
        <f>VLOOKUP(B15,'пр.взв.'!B7:G114,4,FALSE)</f>
        <v>ВО</v>
      </c>
      <c r="F15" s="245"/>
      <c r="G15" s="246"/>
      <c r="H15" s="247"/>
      <c r="I15" s="216"/>
      <c r="J15" s="287">
        <v>7</v>
      </c>
      <c r="K15" s="293">
        <v>4</v>
      </c>
      <c r="L15" s="256" t="str">
        <f>VLOOKUP(K15,'пр.взв.'!B7:E70,2,FALSE)</f>
        <v>ТЕМИРОВ Тимур Ахсарович</v>
      </c>
      <c r="M15" s="243" t="str">
        <f>VLOOKUP(K15,'пр.взв.'!B7:F114,3,FALSE)</f>
        <v>01.01.1993, МС</v>
      </c>
      <c r="N15" s="243" t="str">
        <f>VLOOKUP(K15,'пр.взв.'!B7:G114,4,FALSE)</f>
        <v>СКО</v>
      </c>
      <c r="O15" s="245"/>
      <c r="P15" s="246"/>
      <c r="Q15" s="247"/>
      <c r="R15" s="216"/>
    </row>
    <row r="16" spans="1:18" ht="12.75" customHeight="1">
      <c r="A16" s="288"/>
      <c r="B16" s="290"/>
      <c r="C16" s="265"/>
      <c r="D16" s="244"/>
      <c r="E16" s="244"/>
      <c r="F16" s="244"/>
      <c r="G16" s="244"/>
      <c r="H16" s="208"/>
      <c r="I16" s="204"/>
      <c r="J16" s="288"/>
      <c r="K16" s="290"/>
      <c r="L16" s="257"/>
      <c r="M16" s="244"/>
      <c r="N16" s="244"/>
      <c r="O16" s="244"/>
      <c r="P16" s="244"/>
      <c r="Q16" s="208"/>
      <c r="R16" s="204"/>
    </row>
    <row r="17" spans="1:18" ht="12.75" customHeight="1">
      <c r="A17" s="288"/>
      <c r="B17" s="290">
        <v>11</v>
      </c>
      <c r="C17" s="267" t="str">
        <f>VLOOKUP(B17,'пр.взв.'!B7:E70,2,FALSE)</f>
        <v>ОНДАР Роланд Робертович</v>
      </c>
      <c r="D17" s="219" t="str">
        <f>VLOOKUP(B17,'пр.взв.'!B7:F116,3,FALSE)</f>
        <v>01.01.1992, КМС</v>
      </c>
      <c r="E17" s="219" t="str">
        <f>VLOOKUP(B17,'пр.взв.'!B7:G116,4,FALSE)</f>
        <v>СибО</v>
      </c>
      <c r="F17" s="240"/>
      <c r="G17" s="240"/>
      <c r="H17" s="205"/>
      <c r="I17" s="205"/>
      <c r="J17" s="288"/>
      <c r="K17" s="290">
        <v>12</v>
      </c>
      <c r="L17" s="260" t="str">
        <f>VLOOKUP(K17,'пр.взв.'!B7:E70,2,FALSE)</f>
        <v>БУХТИН Владислав Кириллович</v>
      </c>
      <c r="M17" s="219" t="str">
        <f>VLOOKUP(K17,'пр.взв.'!B7:F116,3,FALSE)</f>
        <v>01.01.1998, КМС</v>
      </c>
      <c r="N17" s="219" t="str">
        <f>VLOOKUP(K17,'пр.взв.'!B7:G116,4,FALSE)</f>
        <v>СВИ</v>
      </c>
      <c r="O17" s="240"/>
      <c r="P17" s="240"/>
      <c r="Q17" s="205"/>
      <c r="R17" s="205"/>
    </row>
    <row r="18" spans="1:18" ht="13.5" customHeight="1" thickBot="1">
      <c r="A18" s="289"/>
      <c r="B18" s="291"/>
      <c r="C18" s="268"/>
      <c r="D18" s="242"/>
      <c r="E18" s="242"/>
      <c r="F18" s="241"/>
      <c r="G18" s="241"/>
      <c r="H18" s="168"/>
      <c r="I18" s="168"/>
      <c r="J18" s="289"/>
      <c r="K18" s="291"/>
      <c r="L18" s="261"/>
      <c r="M18" s="242"/>
      <c r="N18" s="242"/>
      <c r="O18" s="241"/>
      <c r="P18" s="241"/>
      <c r="Q18" s="168"/>
      <c r="R18" s="168"/>
    </row>
    <row r="19" spans="1:18" ht="12.75" customHeight="1">
      <c r="A19" s="287">
        <v>4</v>
      </c>
      <c r="B19" s="293">
        <v>7</v>
      </c>
      <c r="C19" s="294" t="str">
        <f>VLOOKUP(B19,'пр.взв.'!B7:E70,2,FALSE)</f>
        <v>МЫЛЬНИКОВ Алексей Сергеевич</v>
      </c>
      <c r="D19" s="243" t="str">
        <f>VLOOKUP(B19,'пр.взв.'!B7:F118,3,FALSE)</f>
        <v>01.01.1995, КМС</v>
      </c>
      <c r="E19" s="243" t="str">
        <f>VLOOKUP(B19,'пр.взв.'!B7:G118,4,FALSE)</f>
        <v>ПВИ</v>
      </c>
      <c r="F19" s="244" t="s">
        <v>119</v>
      </c>
      <c r="G19" s="302"/>
      <c r="H19" s="208"/>
      <c r="I19" s="219"/>
      <c r="J19" s="287">
        <v>8</v>
      </c>
      <c r="K19" s="295">
        <v>8</v>
      </c>
      <c r="L19" s="296" t="str">
        <f>VLOOKUP(K19,'пр.взв.'!B7:E70,2,FALSE)</f>
        <v>СКЛАДНОВ Сергей Петрович</v>
      </c>
      <c r="M19" s="243" t="str">
        <f>VLOOKUP(K19,'пр.взв.'!B7:F118,3,FALSE)</f>
        <v>03.12.1997, 2р</v>
      </c>
      <c r="N19" s="243" t="str">
        <f>VLOOKUP(K19,'пр.взв.'!B7:G118,4,FALSE)</f>
        <v>ОДОН</v>
      </c>
      <c r="O19" s="244" t="s">
        <v>119</v>
      </c>
      <c r="P19" s="302"/>
      <c r="Q19" s="208"/>
      <c r="R19" s="219"/>
    </row>
    <row r="20" spans="1:18" ht="12.75" customHeight="1">
      <c r="A20" s="288"/>
      <c r="B20" s="290"/>
      <c r="C20" s="265"/>
      <c r="D20" s="244"/>
      <c r="E20" s="244"/>
      <c r="F20" s="244"/>
      <c r="G20" s="244"/>
      <c r="H20" s="208"/>
      <c r="I20" s="204"/>
      <c r="J20" s="288"/>
      <c r="K20" s="290"/>
      <c r="L20" s="257"/>
      <c r="M20" s="244"/>
      <c r="N20" s="244"/>
      <c r="O20" s="244"/>
      <c r="P20" s="244"/>
      <c r="Q20" s="208"/>
      <c r="R20" s="204"/>
    </row>
    <row r="21" spans="1:18" ht="12.75" customHeight="1">
      <c r="A21" s="288"/>
      <c r="B21" s="290">
        <v>15</v>
      </c>
      <c r="C21" s="304">
        <f>VLOOKUP(B21,'пр.взв.'!B7:E70,2,FALSE)</f>
        <v>0</v>
      </c>
      <c r="D21" s="300">
        <f>VLOOKUP(B21,'пр.взв.'!B7:F120,3,FALSE)</f>
        <v>0</v>
      </c>
      <c r="E21" s="300">
        <f>VLOOKUP(B21,'пр.взв.'!B7:G120,4,FALSE)</f>
        <v>0</v>
      </c>
      <c r="F21" s="240"/>
      <c r="G21" s="240"/>
      <c r="H21" s="205"/>
      <c r="I21" s="205"/>
      <c r="J21" s="288"/>
      <c r="K21" s="290">
        <v>16</v>
      </c>
      <c r="L21" s="298">
        <f>VLOOKUP(K21,'пр.взв.'!B7:E70,2,FALSE)</f>
        <v>0</v>
      </c>
      <c r="M21" s="300">
        <f>VLOOKUP(K21,'пр.взв.'!B7:F120,3,FALSE)</f>
        <v>0</v>
      </c>
      <c r="N21" s="300">
        <f>VLOOKUP(K21,'пр.взв.'!B7:G120,4,FALSE)</f>
        <v>0</v>
      </c>
      <c r="O21" s="240"/>
      <c r="P21" s="240"/>
      <c r="Q21" s="205"/>
      <c r="R21" s="205"/>
    </row>
    <row r="22" spans="1:18" ht="12.75" customHeight="1">
      <c r="A22" s="303"/>
      <c r="B22" s="290"/>
      <c r="C22" s="305"/>
      <c r="D22" s="306"/>
      <c r="E22" s="306"/>
      <c r="F22" s="245"/>
      <c r="G22" s="245"/>
      <c r="H22" s="216"/>
      <c r="I22" s="216"/>
      <c r="J22" s="303"/>
      <c r="K22" s="290"/>
      <c r="L22" s="307"/>
      <c r="M22" s="306"/>
      <c r="N22" s="306"/>
      <c r="O22" s="245"/>
      <c r="P22" s="245"/>
      <c r="Q22" s="216"/>
      <c r="R22" s="216"/>
    </row>
    <row r="24" spans="2:18" ht="16.5" thickBot="1">
      <c r="B24" s="105" t="s">
        <v>36</v>
      </c>
      <c r="C24" s="107" t="s">
        <v>42</v>
      </c>
      <c r="D24" s="106" t="s">
        <v>40</v>
      </c>
      <c r="E24" s="107"/>
      <c r="F24" s="105" t="str">
        <f>B2</f>
        <v>68 кг</v>
      </c>
      <c r="G24" s="107"/>
      <c r="H24" s="107"/>
      <c r="I24" s="107"/>
      <c r="J24" s="107"/>
      <c r="K24" s="105" t="s">
        <v>1</v>
      </c>
      <c r="L24" s="107" t="s">
        <v>42</v>
      </c>
      <c r="M24" s="106" t="s">
        <v>40</v>
      </c>
      <c r="N24" s="107"/>
      <c r="O24" s="105" t="str">
        <f>K2</f>
        <v>68 кг</v>
      </c>
      <c r="P24" s="107"/>
      <c r="Q24" s="107"/>
      <c r="R24" s="107"/>
    </row>
    <row r="25" spans="1:18" ht="12.75" customHeight="1">
      <c r="A25" s="277" t="s">
        <v>43</v>
      </c>
      <c r="B25" s="281" t="s">
        <v>4</v>
      </c>
      <c r="C25" s="269" t="s">
        <v>5</v>
      </c>
      <c r="D25" s="269" t="s">
        <v>14</v>
      </c>
      <c r="E25" s="269" t="s">
        <v>15</v>
      </c>
      <c r="F25" s="269" t="s">
        <v>16</v>
      </c>
      <c r="G25" s="271" t="s">
        <v>44</v>
      </c>
      <c r="H25" s="273" t="s">
        <v>45</v>
      </c>
      <c r="I25" s="275" t="s">
        <v>18</v>
      </c>
      <c r="J25" s="277" t="s">
        <v>43</v>
      </c>
      <c r="K25" s="281" t="s">
        <v>4</v>
      </c>
      <c r="L25" s="269" t="s">
        <v>5</v>
      </c>
      <c r="M25" s="269" t="s">
        <v>14</v>
      </c>
      <c r="N25" s="269" t="s">
        <v>15</v>
      </c>
      <c r="O25" s="269" t="s">
        <v>16</v>
      </c>
      <c r="P25" s="271" t="s">
        <v>44</v>
      </c>
      <c r="Q25" s="273" t="s">
        <v>45</v>
      </c>
      <c r="R25" s="275" t="s">
        <v>18</v>
      </c>
    </row>
    <row r="26" spans="1:18" ht="13.5" customHeight="1" thickBot="1">
      <c r="A26" s="278"/>
      <c r="B26" s="282" t="s">
        <v>37</v>
      </c>
      <c r="C26" s="270"/>
      <c r="D26" s="270"/>
      <c r="E26" s="270"/>
      <c r="F26" s="270"/>
      <c r="G26" s="272"/>
      <c r="H26" s="274"/>
      <c r="I26" s="276" t="s">
        <v>38</v>
      </c>
      <c r="J26" s="278"/>
      <c r="K26" s="282" t="s">
        <v>37</v>
      </c>
      <c r="L26" s="270"/>
      <c r="M26" s="270"/>
      <c r="N26" s="270"/>
      <c r="O26" s="270"/>
      <c r="P26" s="272"/>
      <c r="Q26" s="274"/>
      <c r="R26" s="276" t="s">
        <v>38</v>
      </c>
    </row>
    <row r="27" spans="1:18" ht="12.75">
      <c r="A27" s="287">
        <v>1</v>
      </c>
      <c r="B27" s="309">
        <f>'пр.хода'!E8</f>
        <v>1</v>
      </c>
      <c r="C27" s="264" t="str">
        <f>VLOOKUP(B27,'пр.взв.'!B1:E82,2,FALSE)</f>
        <v>КОДИРИ Бузургмехр Косимзода</v>
      </c>
      <c r="D27" s="243" t="str">
        <f>VLOOKUP(B27,'пр.взв.'!B1:F126,3,FALSE)</f>
        <v>01.01.1993, МС</v>
      </c>
      <c r="E27" s="243" t="str">
        <f>VLOOKUP(B27,'пр.взв.'!B1:G126,4,FALSE)</f>
        <v>ЦО</v>
      </c>
      <c r="F27" s="266"/>
      <c r="G27" s="248"/>
      <c r="H27" s="249"/>
      <c r="I27" s="250"/>
      <c r="J27" s="251">
        <v>5</v>
      </c>
      <c r="K27" s="309">
        <f>'пр.хода'!Q8</f>
        <v>2</v>
      </c>
      <c r="L27" s="256" t="str">
        <f>VLOOKUP(K27,'пр.взв.'!B1:E82,2,FALSE)</f>
        <v>СПИРИН Иван Михайлович</v>
      </c>
      <c r="M27" s="243" t="str">
        <f>VLOOKUP(K27,'пр.взв.'!B1:F126,3,FALSE)</f>
        <v>01.01.1990, КМС</v>
      </c>
      <c r="N27" s="243" t="str">
        <f>VLOOKUP(K27,'пр.взв.'!B1:G126,4,FALSE)</f>
        <v>ПривО</v>
      </c>
      <c r="O27" s="266"/>
      <c r="P27" s="248"/>
      <c r="Q27" s="249"/>
      <c r="R27" s="250"/>
    </row>
    <row r="28" spans="1:18" ht="12.75">
      <c r="A28" s="288"/>
      <c r="B28" s="290"/>
      <c r="C28" s="265"/>
      <c r="D28" s="244"/>
      <c r="E28" s="244"/>
      <c r="F28" s="244"/>
      <c r="G28" s="244"/>
      <c r="H28" s="208"/>
      <c r="I28" s="204"/>
      <c r="J28" s="252"/>
      <c r="K28" s="290"/>
      <c r="L28" s="257"/>
      <c r="M28" s="244"/>
      <c r="N28" s="244"/>
      <c r="O28" s="244"/>
      <c r="P28" s="244"/>
      <c r="Q28" s="208"/>
      <c r="R28" s="204"/>
    </row>
    <row r="29" spans="1:18" ht="12.75">
      <c r="A29" s="288"/>
      <c r="B29" s="308">
        <f>'пр.хода'!E12</f>
        <v>13</v>
      </c>
      <c r="C29" s="267" t="str">
        <f>VLOOKUP(B29,'пр.взв.'!B1:E82,2,FALSE)</f>
        <v>МГДСЯН Егор Залибегович</v>
      </c>
      <c r="D29" s="219" t="str">
        <f>VLOOKUP(B29,'пр.взв.'!B1:F128,3,FALSE)</f>
        <v>18.06.1994, МС</v>
      </c>
      <c r="E29" s="219" t="str">
        <f>VLOOKUP(B29,'пр.взв.'!B1:G128,4,FALSE)</f>
        <v>ЮО</v>
      </c>
      <c r="F29" s="240"/>
      <c r="G29" s="240"/>
      <c r="H29" s="205"/>
      <c r="I29" s="205"/>
      <c r="J29" s="252"/>
      <c r="K29" s="308">
        <f>'пр.хода'!Q12</f>
        <v>6</v>
      </c>
      <c r="L29" s="260" t="str">
        <f>VLOOKUP(K29,'пр.взв.'!B1:E82,2,FALSE)</f>
        <v>БАЛЫКОВ Владимир Юрьевич</v>
      </c>
      <c r="M29" s="219" t="str">
        <f>VLOOKUP(K29,'пр.взв.'!B1:F128,3,FALSE)</f>
        <v>01.01.1991, ЗМС</v>
      </c>
      <c r="N29" s="219" t="str">
        <f>VLOOKUP(K29,'пр.взв.'!B1:G128,4,FALSE)</f>
        <v>УрО</v>
      </c>
      <c r="O29" s="240"/>
      <c r="P29" s="240"/>
      <c r="Q29" s="205"/>
      <c r="R29" s="205"/>
    </row>
    <row r="30" spans="1:18" ht="13.5" thickBot="1">
      <c r="A30" s="289"/>
      <c r="B30" s="291"/>
      <c r="C30" s="268"/>
      <c r="D30" s="242"/>
      <c r="E30" s="242"/>
      <c r="F30" s="241"/>
      <c r="G30" s="241"/>
      <c r="H30" s="168"/>
      <c r="I30" s="168"/>
      <c r="J30" s="253"/>
      <c r="K30" s="291"/>
      <c r="L30" s="261"/>
      <c r="M30" s="242"/>
      <c r="N30" s="242"/>
      <c r="O30" s="241"/>
      <c r="P30" s="241"/>
      <c r="Q30" s="168"/>
      <c r="R30" s="168"/>
    </row>
    <row r="31" spans="1:18" ht="12.75">
      <c r="A31" s="287">
        <v>2</v>
      </c>
      <c r="B31" s="309">
        <f>'пр.хода'!E16</f>
        <v>11</v>
      </c>
      <c r="C31" s="294" t="str">
        <f>VLOOKUP(B31,'пр.взв.'!B1:E82,2,FALSE)</f>
        <v>ОНДАР Роланд Робертович</v>
      </c>
      <c r="D31" s="243" t="str">
        <f>VLOOKUP(B31,'пр.взв.'!B1:F130,3,FALSE)</f>
        <v>01.01.1992, КМС</v>
      </c>
      <c r="E31" s="243" t="str">
        <f>VLOOKUP(B31,'пр.взв.'!B1:G130,4,FALSE)</f>
        <v>СибО</v>
      </c>
      <c r="F31" s="266"/>
      <c r="G31" s="248"/>
      <c r="H31" s="249"/>
      <c r="I31" s="292"/>
      <c r="J31" s="251">
        <v>6</v>
      </c>
      <c r="K31" s="309">
        <f>'пр.хода'!Q16</f>
        <v>4</v>
      </c>
      <c r="L31" s="296" t="str">
        <f>VLOOKUP(K31,'пр.взв.'!B1:E82,2,FALSE)</f>
        <v>ТЕМИРОВ Тимур Ахсарович</v>
      </c>
      <c r="M31" s="243" t="str">
        <f>VLOOKUP(K31,'пр.взв.'!B1:F130,3,FALSE)</f>
        <v>01.01.1993, МС</v>
      </c>
      <c r="N31" s="243" t="str">
        <f>VLOOKUP(K31,'пр.взв.'!B1:G130,4,FALSE)</f>
        <v>СКО</v>
      </c>
      <c r="O31" s="266"/>
      <c r="P31" s="248"/>
      <c r="Q31" s="249"/>
      <c r="R31" s="292"/>
    </row>
    <row r="32" spans="1:18" ht="12.75">
      <c r="A32" s="288"/>
      <c r="B32" s="290"/>
      <c r="C32" s="265"/>
      <c r="D32" s="244"/>
      <c r="E32" s="244"/>
      <c r="F32" s="244"/>
      <c r="G32" s="244"/>
      <c r="H32" s="208"/>
      <c r="I32" s="204"/>
      <c r="J32" s="252"/>
      <c r="K32" s="290"/>
      <c r="L32" s="257"/>
      <c r="M32" s="244"/>
      <c r="N32" s="244"/>
      <c r="O32" s="244"/>
      <c r="P32" s="244"/>
      <c r="Q32" s="208"/>
      <c r="R32" s="204"/>
    </row>
    <row r="33" spans="1:18" ht="12.75">
      <c r="A33" s="288"/>
      <c r="B33" s="308">
        <f>'пр.хода'!E20</f>
        <v>7</v>
      </c>
      <c r="C33" s="267" t="str">
        <f>VLOOKUP(B33,'пр.взв.'!B1:E82,2,FALSE)</f>
        <v>МЫЛЬНИКОВ Алексей Сергеевич</v>
      </c>
      <c r="D33" s="219" t="str">
        <f>VLOOKUP(B33,'пр.взв.'!B1:F132,3,FALSE)</f>
        <v>01.01.1995, КМС</v>
      </c>
      <c r="E33" s="219" t="str">
        <f>VLOOKUP(B33,'пр.взв.'!B1:G132,4,FALSE)</f>
        <v>ПВИ</v>
      </c>
      <c r="F33" s="240"/>
      <c r="G33" s="240"/>
      <c r="H33" s="205"/>
      <c r="I33" s="205"/>
      <c r="J33" s="252"/>
      <c r="K33" s="308">
        <f>'пр.хода'!Q20</f>
        <v>8</v>
      </c>
      <c r="L33" s="260" t="str">
        <f>VLOOKUP(K33,'пр.взв.'!B1:E82,2,FALSE)</f>
        <v>СКЛАДНОВ Сергей Петрович</v>
      </c>
      <c r="M33" s="219" t="str">
        <f>VLOOKUP(K33,'пр.взв.'!B1:F132,3,FALSE)</f>
        <v>03.12.1997, 2р</v>
      </c>
      <c r="N33" s="219" t="str">
        <f>VLOOKUP(K33,'пр.взв.'!B1:G132,4,FALSE)</f>
        <v>ОДОН</v>
      </c>
      <c r="O33" s="240"/>
      <c r="P33" s="240"/>
      <c r="Q33" s="205"/>
      <c r="R33" s="205"/>
    </row>
    <row r="34" spans="1:18" ht="12.75">
      <c r="A34" s="303"/>
      <c r="B34" s="290"/>
      <c r="C34" s="265"/>
      <c r="D34" s="244"/>
      <c r="E34" s="244"/>
      <c r="F34" s="245"/>
      <c r="G34" s="245"/>
      <c r="H34" s="216"/>
      <c r="I34" s="216"/>
      <c r="J34" s="262"/>
      <c r="K34" s="290"/>
      <c r="L34" s="257"/>
      <c r="M34" s="244"/>
      <c r="N34" s="244"/>
      <c r="O34" s="245"/>
      <c r="P34" s="245"/>
      <c r="Q34" s="216"/>
      <c r="R34" s="216"/>
    </row>
    <row r="36" spans="2:18" ht="16.5" thickBot="1">
      <c r="B36" s="105" t="s">
        <v>36</v>
      </c>
      <c r="C36" s="109" t="s">
        <v>46</v>
      </c>
      <c r="D36" s="109"/>
      <c r="E36" s="109"/>
      <c r="F36" s="112" t="str">
        <f>'пр.взв.'!D4</f>
        <v>в.к. 68 кг.</v>
      </c>
      <c r="G36" s="109"/>
      <c r="H36" s="109"/>
      <c r="I36" s="109"/>
      <c r="J36" s="108"/>
      <c r="K36" s="105" t="s">
        <v>1</v>
      </c>
      <c r="L36" s="109" t="s">
        <v>46</v>
      </c>
      <c r="M36" s="109"/>
      <c r="N36" s="109"/>
      <c r="O36" s="105" t="str">
        <f>'пр.взв.'!D4</f>
        <v>в.к. 68 кг.</v>
      </c>
      <c r="P36" s="109"/>
      <c r="Q36" s="109"/>
      <c r="R36" s="109"/>
    </row>
    <row r="37" spans="1:18" ht="12.75" customHeight="1">
      <c r="A37" s="277" t="s">
        <v>43</v>
      </c>
      <c r="B37" s="281" t="s">
        <v>4</v>
      </c>
      <c r="C37" s="269" t="s">
        <v>5</v>
      </c>
      <c r="D37" s="269" t="s">
        <v>14</v>
      </c>
      <c r="E37" s="269" t="s">
        <v>15</v>
      </c>
      <c r="F37" s="269" t="s">
        <v>16</v>
      </c>
      <c r="G37" s="271" t="s">
        <v>44</v>
      </c>
      <c r="H37" s="273" t="s">
        <v>45</v>
      </c>
      <c r="I37" s="275" t="s">
        <v>18</v>
      </c>
      <c r="J37" s="277" t="s">
        <v>43</v>
      </c>
      <c r="K37" s="281" t="s">
        <v>4</v>
      </c>
      <c r="L37" s="269" t="s">
        <v>5</v>
      </c>
      <c r="M37" s="269" t="s">
        <v>14</v>
      </c>
      <c r="N37" s="269" t="s">
        <v>15</v>
      </c>
      <c r="O37" s="269" t="s">
        <v>16</v>
      </c>
      <c r="P37" s="271" t="s">
        <v>44</v>
      </c>
      <c r="Q37" s="273" t="s">
        <v>45</v>
      </c>
      <c r="R37" s="275" t="s">
        <v>18</v>
      </c>
    </row>
    <row r="38" spans="1:18" ht="13.5" customHeight="1" thickBot="1">
      <c r="A38" s="278"/>
      <c r="B38" s="282" t="s">
        <v>37</v>
      </c>
      <c r="C38" s="270"/>
      <c r="D38" s="270"/>
      <c r="E38" s="270"/>
      <c r="F38" s="270"/>
      <c r="G38" s="272"/>
      <c r="H38" s="274"/>
      <c r="I38" s="276" t="s">
        <v>38</v>
      </c>
      <c r="J38" s="278"/>
      <c r="K38" s="282" t="s">
        <v>37</v>
      </c>
      <c r="L38" s="270"/>
      <c r="M38" s="270"/>
      <c r="N38" s="270"/>
      <c r="O38" s="270"/>
      <c r="P38" s="272"/>
      <c r="Q38" s="274"/>
      <c r="R38" s="276" t="s">
        <v>38</v>
      </c>
    </row>
    <row r="39" spans="1:18" ht="12.75">
      <c r="A39" s="310">
        <v>1</v>
      </c>
      <c r="B39" s="263">
        <f>'пр.хода'!G10</f>
        <v>13</v>
      </c>
      <c r="C39" s="294" t="str">
        <f>VLOOKUP(B39,'пр.взв.'!B2:E90,2,FALSE)</f>
        <v>МГДСЯН Егор Залибегович</v>
      </c>
      <c r="D39" s="243" t="str">
        <f>VLOOKUP(B39,'пр.взв.'!B2:F138,3,FALSE)</f>
        <v>18.06.1994, МС</v>
      </c>
      <c r="E39" s="243" t="str">
        <f>VLOOKUP(B39,'пр.взв.'!B2:G138,4,FALSE)</f>
        <v>ЮО</v>
      </c>
      <c r="F39" s="245"/>
      <c r="G39" s="246"/>
      <c r="H39" s="247"/>
      <c r="I39" s="216"/>
      <c r="J39" s="310">
        <v>2</v>
      </c>
      <c r="K39" s="263">
        <f>'пр.хода'!O10</f>
        <v>6</v>
      </c>
      <c r="L39" s="296" t="str">
        <f>VLOOKUP(K39,'пр.взв.'!B2:E90,2,FALSE)</f>
        <v>БАЛЫКОВ Владимир Юрьевич</v>
      </c>
      <c r="M39" s="243" t="str">
        <f>VLOOKUP(K39,'пр.взв.'!B2:F138,3,FALSE)</f>
        <v>01.01.1991, ЗМС</v>
      </c>
      <c r="N39" s="243" t="str">
        <f>VLOOKUP(K39,'пр.взв.'!B2:G138,4,FALSE)</f>
        <v>УрО</v>
      </c>
      <c r="O39" s="245"/>
      <c r="P39" s="246"/>
      <c r="Q39" s="247"/>
      <c r="R39" s="216"/>
    </row>
    <row r="40" spans="1:18" ht="12.75">
      <c r="A40" s="311"/>
      <c r="B40" s="313"/>
      <c r="C40" s="265"/>
      <c r="D40" s="244"/>
      <c r="E40" s="244"/>
      <c r="F40" s="244"/>
      <c r="G40" s="244"/>
      <c r="H40" s="208"/>
      <c r="I40" s="204"/>
      <c r="J40" s="311"/>
      <c r="K40" s="313"/>
      <c r="L40" s="257"/>
      <c r="M40" s="244"/>
      <c r="N40" s="244"/>
      <c r="O40" s="244"/>
      <c r="P40" s="244"/>
      <c r="Q40" s="208"/>
      <c r="R40" s="204"/>
    </row>
    <row r="41" spans="1:18" ht="12.75">
      <c r="A41" s="311"/>
      <c r="B41" s="258">
        <f>'пр.хода'!G18</f>
        <v>7</v>
      </c>
      <c r="C41" s="267" t="str">
        <f>VLOOKUP(B41,'пр.взв.'!B2:E90,2,FALSE)</f>
        <v>МЫЛЬНИКОВ Алексей Сергеевич</v>
      </c>
      <c r="D41" s="219" t="str">
        <f>VLOOKUP(B41,'пр.взв.'!B2:F140,3,FALSE)</f>
        <v>01.01.1995, КМС</v>
      </c>
      <c r="E41" s="219" t="str">
        <f>VLOOKUP(B41,'пр.взв.'!B2:G140,4,FALSE)</f>
        <v>ПВИ</v>
      </c>
      <c r="F41" s="240"/>
      <c r="G41" s="240"/>
      <c r="H41" s="205"/>
      <c r="I41" s="205"/>
      <c r="J41" s="311"/>
      <c r="K41" s="258">
        <f>'пр.хода'!O18</f>
        <v>4</v>
      </c>
      <c r="L41" s="260" t="str">
        <f>VLOOKUP(K41,'пр.взв.'!B2:E90,2,FALSE)</f>
        <v>ТЕМИРОВ Тимур Ахсарович</v>
      </c>
      <c r="M41" s="219" t="str">
        <f>VLOOKUP(K41,'пр.взв.'!B2:F140,3,FALSE)</f>
        <v>01.01.1993, МС</v>
      </c>
      <c r="N41" s="219" t="str">
        <f>VLOOKUP(K41,'пр.взв.'!B2:G140,4,FALSE)</f>
        <v>СКО</v>
      </c>
      <c r="O41" s="240"/>
      <c r="P41" s="240"/>
      <c r="Q41" s="205"/>
      <c r="R41" s="205"/>
    </row>
    <row r="42" spans="1:18" ht="12.75">
      <c r="A42" s="312"/>
      <c r="B42" s="314"/>
      <c r="C42" s="265"/>
      <c r="D42" s="244"/>
      <c r="E42" s="244"/>
      <c r="F42" s="245"/>
      <c r="G42" s="245"/>
      <c r="H42" s="216"/>
      <c r="I42" s="216"/>
      <c r="J42" s="312"/>
      <c r="K42" s="314"/>
      <c r="L42" s="257"/>
      <c r="M42" s="244"/>
      <c r="N42" s="244"/>
      <c r="O42" s="245"/>
      <c r="P42" s="245"/>
      <c r="Q42" s="216"/>
      <c r="R42" s="216"/>
    </row>
    <row r="44" spans="1:18" ht="15">
      <c r="A44" s="315" t="s">
        <v>47</v>
      </c>
      <c r="B44" s="315"/>
      <c r="C44" s="315"/>
      <c r="D44" s="315"/>
      <c r="E44" s="315"/>
      <c r="F44" s="315"/>
      <c r="G44" s="315"/>
      <c r="H44" s="315"/>
      <c r="I44" s="315"/>
      <c r="J44" s="315" t="s">
        <v>48</v>
      </c>
      <c r="K44" s="315"/>
      <c r="L44" s="315"/>
      <c r="M44" s="315"/>
      <c r="N44" s="315"/>
      <c r="O44" s="315"/>
      <c r="P44" s="315"/>
      <c r="Q44" s="315"/>
      <c r="R44" s="315"/>
    </row>
    <row r="45" spans="2:18" ht="16.5" thickBot="1">
      <c r="B45" s="105" t="s">
        <v>128</v>
      </c>
      <c r="C45" s="110"/>
      <c r="D45" s="110"/>
      <c r="E45" s="110"/>
      <c r="F45" s="113" t="str">
        <f>F36</f>
        <v>в.к. 68 кг.</v>
      </c>
      <c r="G45" s="110"/>
      <c r="H45" s="110"/>
      <c r="I45" s="110"/>
      <c r="J45" s="70"/>
      <c r="K45" s="111" t="s">
        <v>1</v>
      </c>
      <c r="L45" s="110"/>
      <c r="M45" s="110"/>
      <c r="N45" s="110"/>
      <c r="O45" s="113" t="str">
        <f>O36</f>
        <v>в.к. 68 кг.</v>
      </c>
      <c r="P45" s="108"/>
      <c r="Q45" s="108"/>
      <c r="R45" s="108"/>
    </row>
    <row r="46" spans="1:18" ht="12.75" customHeight="1">
      <c r="A46" s="277" t="s">
        <v>43</v>
      </c>
      <c r="B46" s="281" t="s">
        <v>4</v>
      </c>
      <c r="C46" s="269" t="s">
        <v>5</v>
      </c>
      <c r="D46" s="269" t="s">
        <v>14</v>
      </c>
      <c r="E46" s="269" t="s">
        <v>15</v>
      </c>
      <c r="F46" s="269" t="s">
        <v>16</v>
      </c>
      <c r="G46" s="271" t="s">
        <v>44</v>
      </c>
      <c r="H46" s="273" t="s">
        <v>45</v>
      </c>
      <c r="I46" s="275" t="s">
        <v>18</v>
      </c>
      <c r="J46" s="277" t="s">
        <v>43</v>
      </c>
      <c r="K46" s="281" t="s">
        <v>4</v>
      </c>
      <c r="L46" s="269" t="s">
        <v>5</v>
      </c>
      <c r="M46" s="269" t="s">
        <v>14</v>
      </c>
      <c r="N46" s="269" t="s">
        <v>15</v>
      </c>
      <c r="O46" s="269" t="s">
        <v>16</v>
      </c>
      <c r="P46" s="271" t="s">
        <v>44</v>
      </c>
      <c r="Q46" s="273" t="s">
        <v>45</v>
      </c>
      <c r="R46" s="275" t="s">
        <v>18</v>
      </c>
    </row>
    <row r="47" spans="1:18" ht="13.5" customHeight="1" thickBot="1">
      <c r="A47" s="278"/>
      <c r="B47" s="282" t="s">
        <v>37</v>
      </c>
      <c r="C47" s="270"/>
      <c r="D47" s="270"/>
      <c r="E47" s="270"/>
      <c r="F47" s="270"/>
      <c r="G47" s="272"/>
      <c r="H47" s="274"/>
      <c r="I47" s="276" t="s">
        <v>38</v>
      </c>
      <c r="J47" s="278"/>
      <c r="K47" s="282" t="s">
        <v>37</v>
      </c>
      <c r="L47" s="270"/>
      <c r="M47" s="270"/>
      <c r="N47" s="270"/>
      <c r="O47" s="270"/>
      <c r="P47" s="272"/>
      <c r="Q47" s="274"/>
      <c r="R47" s="276" t="s">
        <v>38</v>
      </c>
    </row>
    <row r="48" spans="1:18" ht="12.75">
      <c r="A48" s="251">
        <v>1</v>
      </c>
      <c r="B48" s="318">
        <v>4</v>
      </c>
      <c r="C48" s="264" t="str">
        <f>VLOOKUP(B48,'пр.взв.'!B4:E103,2,FALSE)</f>
        <v>ТЕМИРОВ Тимур Ахсарович</v>
      </c>
      <c r="D48" s="243" t="str">
        <f>VLOOKUP(B48,'пр.взв.'!B4:F147,3,FALSE)</f>
        <v>01.01.1993, МС</v>
      </c>
      <c r="E48" s="243" t="str">
        <f>VLOOKUP(B48,'пр.взв.'!B4:G147,4,FALSE)</f>
        <v>СКО</v>
      </c>
      <c r="F48" s="266"/>
      <c r="G48" s="248"/>
      <c r="H48" s="249"/>
      <c r="I48" s="250"/>
      <c r="J48" s="251">
        <v>3</v>
      </c>
      <c r="K48" s="319">
        <f>'пр.хода'!I25</f>
        <v>2</v>
      </c>
      <c r="L48" s="256" t="str">
        <f>VLOOKUP(K48,'пр.взв.'!B4:E103,2,FALSE)</f>
        <v>СПИРИН Иван Михайлович</v>
      </c>
      <c r="M48" s="243" t="str">
        <f>VLOOKUP(K48,'пр.взв.'!B4:F147,3,FALSE)</f>
        <v>01.01.1990, КМС</v>
      </c>
      <c r="N48" s="243" t="str">
        <f>VLOOKUP(K48,'пр.взв.'!B4:G147,4,FALSE)</f>
        <v>ПривО</v>
      </c>
      <c r="O48" s="245" t="s">
        <v>119</v>
      </c>
      <c r="P48" s="246"/>
      <c r="Q48" s="247"/>
      <c r="R48" s="216"/>
    </row>
    <row r="49" spans="1:18" ht="12.75">
      <c r="A49" s="252"/>
      <c r="B49" s="313"/>
      <c r="C49" s="265"/>
      <c r="D49" s="244"/>
      <c r="E49" s="244"/>
      <c r="F49" s="244"/>
      <c r="G49" s="244"/>
      <c r="H49" s="208"/>
      <c r="I49" s="204"/>
      <c r="J49" s="252"/>
      <c r="K49" s="313"/>
      <c r="L49" s="257"/>
      <c r="M49" s="244"/>
      <c r="N49" s="244"/>
      <c r="O49" s="244"/>
      <c r="P49" s="244"/>
      <c r="Q49" s="208"/>
      <c r="R49" s="204"/>
    </row>
    <row r="50" spans="1:18" ht="12.75">
      <c r="A50" s="252"/>
      <c r="B50" s="316">
        <v>7</v>
      </c>
      <c r="C50" s="267" t="str">
        <f>VLOOKUP(B50,'пр.взв.'!B4:E103,2,FALSE)</f>
        <v>МЫЛЬНИКОВ Алексей Сергеевич</v>
      </c>
      <c r="D50" s="219" t="str">
        <f>VLOOKUP(B50,'пр.взв.'!B4:F149,3,FALSE)</f>
        <v>01.01.1995, КМС</v>
      </c>
      <c r="E50" s="219" t="str">
        <f>VLOOKUP(B50,'пр.взв.'!B4:G149,4,FALSE)</f>
        <v>ПВИ</v>
      </c>
      <c r="F50" s="240"/>
      <c r="G50" s="240"/>
      <c r="H50" s="205"/>
      <c r="I50" s="205"/>
      <c r="J50" s="252"/>
      <c r="K50" s="316">
        <f>'пр.хода'!I27</f>
        <v>0</v>
      </c>
      <c r="L50" s="298" t="e">
        <f>VLOOKUP(K50,'пр.взв.'!B4:E103,2,FALSE)</f>
        <v>#N/A</v>
      </c>
      <c r="M50" s="300" t="e">
        <f>VLOOKUP(K50,'пр.взв.'!B4:F149,3,FALSE)</f>
        <v>#N/A</v>
      </c>
      <c r="N50" s="300" t="e">
        <f>VLOOKUP(K50,'пр.взв.'!B4:G149,4,FALSE)</f>
        <v>#N/A</v>
      </c>
      <c r="O50" s="240"/>
      <c r="P50" s="240"/>
      <c r="Q50" s="205"/>
      <c r="R50" s="205"/>
    </row>
    <row r="51" spans="1:18" ht="13.5" thickBot="1">
      <c r="A51" s="262"/>
      <c r="B51" s="317"/>
      <c r="C51" s="268"/>
      <c r="D51" s="242"/>
      <c r="E51" s="242"/>
      <c r="F51" s="241"/>
      <c r="G51" s="241"/>
      <c r="H51" s="168"/>
      <c r="I51" s="168"/>
      <c r="J51" s="253"/>
      <c r="K51" s="317"/>
      <c r="L51" s="299"/>
      <c r="M51" s="301"/>
      <c r="N51" s="301"/>
      <c r="O51" s="241"/>
      <c r="P51" s="241"/>
      <c r="Q51" s="168"/>
      <c r="R51" s="168"/>
    </row>
    <row r="52" spans="1:18" ht="12.75">
      <c r="A52" s="251">
        <v>2</v>
      </c>
      <c r="B52" s="318">
        <v>12</v>
      </c>
      <c r="C52" s="294" t="str">
        <f>VLOOKUP(B52,'пр.взв.'!B4:E103,2,FALSE)</f>
        <v>БУХТИН Владислав Кириллович</v>
      </c>
      <c r="D52" s="243" t="str">
        <f>VLOOKUP(B52,'пр.взв.'!B4:F151,3,FALSE)</f>
        <v>01.01.1998, КМС</v>
      </c>
      <c r="E52" s="243" t="str">
        <f>VLOOKUP(B52,'пр.взв.'!B4:G151,4,FALSE)</f>
        <v>СВИ</v>
      </c>
      <c r="F52" s="245"/>
      <c r="G52" s="246"/>
      <c r="H52" s="247"/>
      <c r="I52" s="216"/>
      <c r="J52" s="252">
        <v>4</v>
      </c>
      <c r="K52" s="318">
        <f>'пр.хода'!I31</f>
        <v>12</v>
      </c>
      <c r="L52" s="296" t="str">
        <f>VLOOKUP(K52,'пр.взв.'!B4:E103,2,FALSE)</f>
        <v>БУХТИН Владислав Кириллович</v>
      </c>
      <c r="M52" s="243" t="str">
        <f>VLOOKUP(K52,'пр.взв.'!B4:F151,3,FALSE)</f>
        <v>01.01.1998, КМС</v>
      </c>
      <c r="N52" s="243" t="str">
        <f>VLOOKUP(K52,'пр.взв.'!B4:G151,4,FALSE)</f>
        <v>СВИ</v>
      </c>
      <c r="O52" s="245"/>
      <c r="P52" s="246"/>
      <c r="Q52" s="247"/>
      <c r="R52" s="216"/>
    </row>
    <row r="53" spans="1:18" ht="12.75">
      <c r="A53" s="252"/>
      <c r="B53" s="313"/>
      <c r="C53" s="265"/>
      <c r="D53" s="244"/>
      <c r="E53" s="244"/>
      <c r="F53" s="244"/>
      <c r="G53" s="244"/>
      <c r="H53" s="208"/>
      <c r="I53" s="204"/>
      <c r="J53" s="252"/>
      <c r="K53" s="313"/>
      <c r="L53" s="257"/>
      <c r="M53" s="244"/>
      <c r="N53" s="244"/>
      <c r="O53" s="244"/>
      <c r="P53" s="244"/>
      <c r="Q53" s="208"/>
      <c r="R53" s="204"/>
    </row>
    <row r="54" spans="1:18" ht="12.75">
      <c r="A54" s="252"/>
      <c r="B54" s="316">
        <v>7</v>
      </c>
      <c r="C54" s="267" t="str">
        <f>VLOOKUP(B54,'пр.взв.'!B4:E103,2,FALSE)</f>
        <v>МЫЛЬНИКОВ Алексей Сергеевич</v>
      </c>
      <c r="D54" s="219" t="str">
        <f>VLOOKUP(B54,'пр.взв.'!B4:F153,3,FALSE)</f>
        <v>01.01.1995, КМС</v>
      </c>
      <c r="E54" s="219" t="str">
        <f>VLOOKUP(B54,'пр.взв.'!B4:G153,4,FALSE)</f>
        <v>ПВИ</v>
      </c>
      <c r="F54" s="240"/>
      <c r="G54" s="240"/>
      <c r="H54" s="205"/>
      <c r="I54" s="205"/>
      <c r="J54" s="252"/>
      <c r="K54" s="316">
        <f>'пр.хода'!I33</f>
        <v>8</v>
      </c>
      <c r="L54" s="260" t="str">
        <f>VLOOKUP(K54,'пр.взв.'!B4:E103,2,FALSE)</f>
        <v>СКЛАДНОВ Сергей Петрович</v>
      </c>
      <c r="M54" s="219" t="str">
        <f>VLOOKUP(K54,'пр.взв.'!B4:F153,3,FALSE)</f>
        <v>03.12.1997, 2р</v>
      </c>
      <c r="N54" s="219" t="str">
        <f>VLOOKUP(K54,'пр.взв.'!B4:G153,4,FALSE)</f>
        <v>ОДОН</v>
      </c>
      <c r="O54" s="240"/>
      <c r="P54" s="240"/>
      <c r="Q54" s="205"/>
      <c r="R54" s="205"/>
    </row>
    <row r="55" spans="1:18" ht="12.75">
      <c r="A55" s="262"/>
      <c r="B55" s="314"/>
      <c r="C55" s="265"/>
      <c r="D55" s="244"/>
      <c r="E55" s="244"/>
      <c r="F55" s="245"/>
      <c r="G55" s="245"/>
      <c r="H55" s="216"/>
      <c r="I55" s="216"/>
      <c r="J55" s="262"/>
      <c r="K55" s="314"/>
      <c r="L55" s="257"/>
      <c r="M55" s="244"/>
      <c r="N55" s="244"/>
      <c r="O55" s="245"/>
      <c r="P55" s="245"/>
      <c r="Q55" s="216"/>
      <c r="R55" s="216"/>
    </row>
    <row r="56" ht="13.5" thickBot="1"/>
    <row r="57" spans="1:18" ht="12.75">
      <c r="A57" s="277" t="s">
        <v>43</v>
      </c>
      <c r="B57" s="281" t="s">
        <v>4</v>
      </c>
      <c r="C57" s="269" t="s">
        <v>5</v>
      </c>
      <c r="D57" s="269" t="s">
        <v>14</v>
      </c>
      <c r="E57" s="269" t="s">
        <v>15</v>
      </c>
      <c r="F57" s="269" t="s">
        <v>16</v>
      </c>
      <c r="G57" s="271" t="s">
        <v>44</v>
      </c>
      <c r="H57" s="273" t="s">
        <v>45</v>
      </c>
      <c r="I57" s="275" t="s">
        <v>18</v>
      </c>
      <c r="J57" s="277" t="s">
        <v>43</v>
      </c>
      <c r="K57" s="279" t="s">
        <v>4</v>
      </c>
      <c r="L57" s="269" t="s">
        <v>5</v>
      </c>
      <c r="M57" s="269" t="s">
        <v>14</v>
      </c>
      <c r="N57" s="269" t="s">
        <v>15</v>
      </c>
      <c r="O57" s="269" t="s">
        <v>16</v>
      </c>
      <c r="P57" s="271" t="s">
        <v>44</v>
      </c>
      <c r="Q57" s="273" t="s">
        <v>45</v>
      </c>
      <c r="R57" s="275" t="s">
        <v>18</v>
      </c>
    </row>
    <row r="58" spans="1:18" ht="13.5" thickBot="1">
      <c r="A58" s="278"/>
      <c r="B58" s="282" t="s">
        <v>37</v>
      </c>
      <c r="C58" s="270"/>
      <c r="D58" s="270"/>
      <c r="E58" s="270"/>
      <c r="F58" s="270"/>
      <c r="G58" s="272"/>
      <c r="H58" s="274"/>
      <c r="I58" s="276" t="s">
        <v>38</v>
      </c>
      <c r="J58" s="278"/>
      <c r="K58" s="280" t="s">
        <v>37</v>
      </c>
      <c r="L58" s="270"/>
      <c r="M58" s="270"/>
      <c r="N58" s="270"/>
      <c r="O58" s="270"/>
      <c r="P58" s="272"/>
      <c r="Q58" s="274"/>
      <c r="R58" s="276" t="s">
        <v>38</v>
      </c>
    </row>
    <row r="59" spans="1:18" ht="12.75">
      <c r="A59" s="251">
        <v>1</v>
      </c>
      <c r="B59" s="263" t="str">
        <f>'пр.хода'!C26</f>
        <v>1</v>
      </c>
      <c r="C59" s="264" t="e">
        <f>VLOOKUP(B59,'пр.взв.'!B1:E114,2,FALSE)</f>
        <v>#N/A</v>
      </c>
      <c r="D59" s="243" t="e">
        <f>VLOOKUP(B59,'пр.взв.'!B1:F158,3,FALSE)</f>
        <v>#N/A</v>
      </c>
      <c r="E59" s="243" t="e">
        <f>VLOOKUP(B59,'пр.взв.'!B15:G158,4,FALSE)</f>
        <v>#N/A</v>
      </c>
      <c r="F59" s="266"/>
      <c r="G59" s="248"/>
      <c r="H59" s="249"/>
      <c r="I59" s="250"/>
      <c r="J59" s="251">
        <v>3</v>
      </c>
      <c r="K59" s="254" t="str">
        <f>'пр.хода'!M26</f>
        <v>2</v>
      </c>
      <c r="L59" s="256" t="e">
        <f>VLOOKUP(K59,'пр.взв.'!B1:E114,2,FALSE)</f>
        <v>#N/A</v>
      </c>
      <c r="M59" s="243" t="e">
        <f>VLOOKUP(K59,'пр.взв.'!B1:F158,3,FALSE)</f>
        <v>#N/A</v>
      </c>
      <c r="N59" s="243" t="e">
        <f>VLOOKUP(K59,'пр.взв.'!B1:G158,4,FALSE)</f>
        <v>#N/A</v>
      </c>
      <c r="O59" s="245"/>
      <c r="P59" s="246"/>
      <c r="Q59" s="247"/>
      <c r="R59" s="216"/>
    </row>
    <row r="60" spans="1:18" ht="12.75">
      <c r="A60" s="252"/>
      <c r="B60" s="255"/>
      <c r="C60" s="265"/>
      <c r="D60" s="244"/>
      <c r="E60" s="244"/>
      <c r="F60" s="244"/>
      <c r="G60" s="244"/>
      <c r="H60" s="208"/>
      <c r="I60" s="204"/>
      <c r="J60" s="252"/>
      <c r="K60" s="255"/>
      <c r="L60" s="257"/>
      <c r="M60" s="244"/>
      <c r="N60" s="244"/>
      <c r="O60" s="244"/>
      <c r="P60" s="244"/>
      <c r="Q60" s="208"/>
      <c r="R60" s="204"/>
    </row>
    <row r="61" spans="1:18" ht="12.75">
      <c r="A61" s="252"/>
      <c r="B61" s="258" t="str">
        <f>'пр.хода'!C32</f>
        <v>11</v>
      </c>
      <c r="C61" s="267" t="e">
        <f>VLOOKUP(B61,'пр.взв.'!B1:E114,2,FALSE)</f>
        <v>#N/A</v>
      </c>
      <c r="D61" s="219" t="e">
        <f>VLOOKUP(B61,'пр.взв.'!B15:F160,3,FALSE)</f>
        <v>#N/A</v>
      </c>
      <c r="E61" s="219" t="e">
        <f>VLOOKUP(B61,'пр.взв.'!B1:G160,4,FALSE)</f>
        <v>#N/A</v>
      </c>
      <c r="F61" s="240"/>
      <c r="G61" s="240"/>
      <c r="H61" s="205"/>
      <c r="I61" s="205"/>
      <c r="J61" s="252"/>
      <c r="K61" s="258" t="str">
        <f>'пр.хода'!M32</f>
        <v>12</v>
      </c>
      <c r="L61" s="260" t="e">
        <f>VLOOKUP(K61,'пр.взв.'!B1:E114,2,FALSE)</f>
        <v>#N/A</v>
      </c>
      <c r="M61" s="219" t="e">
        <f>VLOOKUP(K61,'пр.взв.'!B1:F160,3,FALSE)</f>
        <v>#N/A</v>
      </c>
      <c r="N61" s="219" t="e">
        <f>VLOOKUP(K61,'пр.взв.'!B1:G160,4,FALSE)</f>
        <v>#N/A</v>
      </c>
      <c r="O61" s="240"/>
      <c r="P61" s="240"/>
      <c r="Q61" s="205"/>
      <c r="R61" s="205"/>
    </row>
    <row r="62" spans="1:18" ht="13.5" thickBot="1">
      <c r="A62" s="262"/>
      <c r="B62" s="259"/>
      <c r="C62" s="268"/>
      <c r="D62" s="242"/>
      <c r="E62" s="242"/>
      <c r="F62" s="241"/>
      <c r="G62" s="241"/>
      <c r="H62" s="168"/>
      <c r="I62" s="168"/>
      <c r="J62" s="253"/>
      <c r="K62" s="259"/>
      <c r="L62" s="261"/>
      <c r="M62" s="242"/>
      <c r="N62" s="242"/>
      <c r="O62" s="241"/>
      <c r="P62" s="241"/>
      <c r="Q62" s="168"/>
      <c r="R62" s="168"/>
    </row>
  </sheetData>
  <sheetProtection/>
  <mergeCells count="436"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M52:M53"/>
    <mergeCell ref="N52:N53"/>
    <mergeCell ref="O52:O53"/>
    <mergeCell ref="P52:P53"/>
    <mergeCell ref="I52:I53"/>
    <mergeCell ref="J52:J55"/>
    <mergeCell ref="K52:K53"/>
    <mergeCell ref="L52:L53"/>
    <mergeCell ref="A52:A55"/>
    <mergeCell ref="B52:B53"/>
    <mergeCell ref="C52:C53"/>
    <mergeCell ref="D52:D53"/>
    <mergeCell ref="E52:E53"/>
    <mergeCell ref="F52:F53"/>
    <mergeCell ref="M50:M51"/>
    <mergeCell ref="N50:N51"/>
    <mergeCell ref="O50:O51"/>
    <mergeCell ref="P50:P51"/>
    <mergeCell ref="Q48:Q49"/>
    <mergeCell ref="R48:R49"/>
    <mergeCell ref="Q50:Q51"/>
    <mergeCell ref="R50:R51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M31:M32"/>
    <mergeCell ref="N31:N32"/>
    <mergeCell ref="O31:O32"/>
    <mergeCell ref="P31:P32"/>
    <mergeCell ref="I31:I32"/>
    <mergeCell ref="J31:J34"/>
    <mergeCell ref="K31:K32"/>
    <mergeCell ref="L31:L32"/>
    <mergeCell ref="A31:A34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7:Q28"/>
    <mergeCell ref="R27:R28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O25:O26"/>
    <mergeCell ref="P25:P26"/>
    <mergeCell ref="I25:I26"/>
    <mergeCell ref="J25:J26"/>
    <mergeCell ref="K25:K26"/>
    <mergeCell ref="L25:L26"/>
    <mergeCell ref="G25:G26"/>
    <mergeCell ref="H25:H26"/>
    <mergeCell ref="G27:G28"/>
    <mergeCell ref="H27:H28"/>
    <mergeCell ref="M25:M26"/>
    <mergeCell ref="N25:N26"/>
    <mergeCell ref="A25:A26"/>
    <mergeCell ref="B25:B26"/>
    <mergeCell ref="C25:C26"/>
    <mergeCell ref="D25:D26"/>
    <mergeCell ref="E25:E26"/>
    <mergeCell ref="F25:F26"/>
    <mergeCell ref="F21:F22"/>
    <mergeCell ref="G21:G22"/>
    <mergeCell ref="M21:M22"/>
    <mergeCell ref="N21:N22"/>
    <mergeCell ref="O21:O22"/>
    <mergeCell ref="P21:P22"/>
    <mergeCell ref="H21:H22"/>
    <mergeCell ref="I21:I22"/>
    <mergeCell ref="O19:O20"/>
    <mergeCell ref="P19:P20"/>
    <mergeCell ref="I19:I20"/>
    <mergeCell ref="J19:J22"/>
    <mergeCell ref="K19:K20"/>
    <mergeCell ref="L19:L20"/>
    <mergeCell ref="K21:K22"/>
    <mergeCell ref="L21:L22"/>
    <mergeCell ref="M19:M20"/>
    <mergeCell ref="N19:N20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Q17:Q18"/>
    <mergeCell ref="R17:R18"/>
    <mergeCell ref="Q19:Q20"/>
    <mergeCell ref="R19:R20"/>
    <mergeCell ref="Q21:Q22"/>
    <mergeCell ref="R21:R22"/>
    <mergeCell ref="H17:H18"/>
    <mergeCell ref="I17:I18"/>
    <mergeCell ref="G19:G20"/>
    <mergeCell ref="H19:H20"/>
    <mergeCell ref="M17:M18"/>
    <mergeCell ref="N17:N18"/>
    <mergeCell ref="K17:K18"/>
    <mergeCell ref="L17:L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M15:M16"/>
    <mergeCell ref="N15:N16"/>
    <mergeCell ref="O15:O16"/>
    <mergeCell ref="P15:P16"/>
    <mergeCell ref="I15:I16"/>
    <mergeCell ref="J15:J18"/>
    <mergeCell ref="K15:K16"/>
    <mergeCell ref="L15:L16"/>
    <mergeCell ref="O17:O18"/>
    <mergeCell ref="P17:P18"/>
    <mergeCell ref="A15:A18"/>
    <mergeCell ref="B15:B16"/>
    <mergeCell ref="C15:C16"/>
    <mergeCell ref="D15:D16"/>
    <mergeCell ref="E15:E16"/>
    <mergeCell ref="F15:F16"/>
    <mergeCell ref="F13:F14"/>
    <mergeCell ref="G13:G14"/>
    <mergeCell ref="M13:M14"/>
    <mergeCell ref="N13:N14"/>
    <mergeCell ref="O13:O14"/>
    <mergeCell ref="P13:P14"/>
    <mergeCell ref="H13:H14"/>
    <mergeCell ref="I13:I14"/>
    <mergeCell ref="O11:O12"/>
    <mergeCell ref="P11:P12"/>
    <mergeCell ref="I11:I12"/>
    <mergeCell ref="J11:J14"/>
    <mergeCell ref="K11:K12"/>
    <mergeCell ref="L11:L12"/>
    <mergeCell ref="K13:K14"/>
    <mergeCell ref="L13:L14"/>
    <mergeCell ref="M11:M12"/>
    <mergeCell ref="N11:N12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Q9:Q10"/>
    <mergeCell ref="R9:R10"/>
    <mergeCell ref="Q11:Q12"/>
    <mergeCell ref="R11:R12"/>
    <mergeCell ref="Q13:Q14"/>
    <mergeCell ref="R13:R14"/>
    <mergeCell ref="H9:H10"/>
    <mergeCell ref="I9:I10"/>
    <mergeCell ref="G11:G12"/>
    <mergeCell ref="H11:H12"/>
    <mergeCell ref="M9:M10"/>
    <mergeCell ref="N9:N10"/>
    <mergeCell ref="K9:K10"/>
    <mergeCell ref="L9:L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M7:M8"/>
    <mergeCell ref="N7:N8"/>
    <mergeCell ref="O7:O8"/>
    <mergeCell ref="P7:P8"/>
    <mergeCell ref="I7:I8"/>
    <mergeCell ref="J7:J10"/>
    <mergeCell ref="K7:K8"/>
    <mergeCell ref="L7:L8"/>
    <mergeCell ref="O9:O10"/>
    <mergeCell ref="P9:P10"/>
    <mergeCell ref="A7:A10"/>
    <mergeCell ref="B7:B8"/>
    <mergeCell ref="C7:C8"/>
    <mergeCell ref="D7:D8"/>
    <mergeCell ref="E7:E8"/>
    <mergeCell ref="F7:F8"/>
    <mergeCell ref="I5:I6"/>
    <mergeCell ref="J5:J6"/>
    <mergeCell ref="K5:K6"/>
    <mergeCell ref="L5:L6"/>
    <mergeCell ref="Q5:Q6"/>
    <mergeCell ref="R5:R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8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46"/>
      <c r="M1" s="46"/>
      <c r="N1" s="46"/>
      <c r="O1" s="46"/>
      <c r="P1" s="46"/>
    </row>
    <row r="2" spans="1:19" ht="12.75" customHeight="1">
      <c r="A2" s="331" t="str">
        <f>HYPERLINK('[1]реквизиты'!$A$3)</f>
        <v>25-27 сентября 2019 года                        МО, г. Балашиха, с/к ОДОН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 68 кг.</v>
      </c>
      <c r="G3" s="48"/>
      <c r="H3" s="48"/>
      <c r="I3" s="48"/>
      <c r="J3" s="48"/>
      <c r="K3" s="48"/>
      <c r="L3" s="48"/>
    </row>
    <row r="4" spans="1:3" ht="16.5" thickBot="1">
      <c r="A4" s="330" t="s">
        <v>0</v>
      </c>
      <c r="B4" s="330"/>
      <c r="C4" s="5"/>
    </row>
    <row r="5" spans="1:13" ht="12.75" customHeight="1" thickBot="1">
      <c r="A5" s="329">
        <v>1</v>
      </c>
      <c r="B5" s="327" t="str">
        <f>VLOOKUP(A5,'пр.взв.'!B5:C36,2,FALSE)</f>
        <v>КОДИРИ Бузургмехр Косимзода</v>
      </c>
      <c r="C5" s="327" t="str">
        <f>VLOOKUP(A5,'пр.взв.'!B5:F36,3,FALSE)</f>
        <v>01.01.1993, МС</v>
      </c>
      <c r="D5" s="327" t="str">
        <f>VLOOKUP(A5,'пр.взв.'!B5:E36,4,FALSE)</f>
        <v>ЦО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0"/>
      <c r="B6" s="328"/>
      <c r="C6" s="328"/>
      <c r="D6" s="32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0">
        <v>9</v>
      </c>
      <c r="B7" s="324" t="str">
        <f>VLOOKUP(A7,'пр.взв.'!B7:C38,2,FALSE)</f>
        <v>АЙДЕМИРОВ Руслан Зубаилович</v>
      </c>
      <c r="C7" s="324" t="str">
        <f>VLOOKUP(A7,'пр.взв.'!B5:F36,3,FALSE)</f>
        <v>01.01.1995, КМС</v>
      </c>
      <c r="D7" s="324" t="str">
        <f>VLOOKUP(A7,'пр.взв.'!B5:F36,4,FALSE)</f>
        <v>СЗО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1"/>
      <c r="B8" s="325"/>
      <c r="C8" s="325"/>
      <c r="D8" s="325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9">
        <v>5</v>
      </c>
      <c r="B9" s="327" t="str">
        <f>VLOOKUP(A9,'пр.взв.'!B9:C40,2,FALSE)</f>
        <v>РАТКЕВИЧ Богдан Львович</v>
      </c>
      <c r="C9" s="327" t="str">
        <f>VLOOKUP(A9,'пр.взв.'!B5:E36,3,FALSE)</f>
        <v>25.04.1999, 2р</v>
      </c>
      <c r="D9" s="327" t="str">
        <f>VLOOKUP(A9,'пр.взв.'!B5:E36,4,FALSE)</f>
        <v>СПВИ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0"/>
      <c r="B10" s="328"/>
      <c r="C10" s="328"/>
      <c r="D10" s="32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0">
        <v>13</v>
      </c>
      <c r="B11" s="324" t="str">
        <f>VLOOKUP(A11,'пр.взв.'!B5:C36,2,FALSE)</f>
        <v>МГДСЯН Егор Залибегович</v>
      </c>
      <c r="C11" s="324" t="str">
        <f>VLOOKUP(A11,'пр.взв.'!B5:E36,3,FALSE)</f>
        <v>18.06.1994, МС</v>
      </c>
      <c r="D11" s="324" t="str">
        <f>VLOOKUP(A11,'пр.взв.'!B5:E36,4,FALSE)</f>
        <v>ЮО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1"/>
      <c r="B12" s="325"/>
      <c r="C12" s="325"/>
      <c r="D12" s="325"/>
      <c r="E12" s="17"/>
      <c r="F12" s="326"/>
      <c r="G12" s="326"/>
      <c r="H12" s="25"/>
      <c r="I12" s="19"/>
      <c r="J12" s="13"/>
      <c r="K12" s="13"/>
      <c r="L12" s="13"/>
    </row>
    <row r="13" spans="1:12" ht="12.75" customHeight="1" thickBot="1">
      <c r="A13" s="329">
        <v>3</v>
      </c>
      <c r="B13" s="327" t="str">
        <f>VLOOKUP(A13,'пр.взв.'!B5:C36,2,FALSE)</f>
        <v>ЖАМСАРАНЖАПОВ Баир Андреевич</v>
      </c>
      <c r="C13" s="327" t="str">
        <f>VLOOKUP(A13,'пр.взв.'!B5:E36,3,FALSE)</f>
        <v>01.01.1989, МС</v>
      </c>
      <c r="D13" s="327" t="str">
        <f>VLOOKUP(A13,'пр.взв.'!B5:E36,4,FALSE)</f>
        <v>ВО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0"/>
      <c r="B14" s="328"/>
      <c r="C14" s="328"/>
      <c r="D14" s="32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0">
        <v>11</v>
      </c>
      <c r="B15" s="324" t="str">
        <f>VLOOKUP(A15,'пр.взв.'!B15:C45,2,FALSE)</f>
        <v>ОНДАР Роланд Робертович</v>
      </c>
      <c r="C15" s="324" t="str">
        <f>VLOOKUP(A15,'пр.взв.'!B5:E36,3,FALSE)</f>
        <v>01.01.1992, КМС</v>
      </c>
      <c r="D15" s="324" t="str">
        <f>VLOOKUP(A15,'пр.взв.'!B5:F36,4,FALSE)</f>
        <v>СибО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1"/>
      <c r="B16" s="325"/>
      <c r="C16" s="325"/>
      <c r="D16" s="32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9">
        <v>7</v>
      </c>
      <c r="B17" s="327" t="str">
        <f>VLOOKUP(A17,'пр.взв.'!B17:C47,2,FALSE)</f>
        <v>МЫЛЬНИКОВ Алексей Сергеевич</v>
      </c>
      <c r="C17" s="327" t="str">
        <f>VLOOKUP(A17,'пр.взв.'!B5:E36,3,FALSE)</f>
        <v>01.01.1995, КМС</v>
      </c>
      <c r="D17" s="327" t="str">
        <f>VLOOKUP(A17,'пр.взв.'!B5:E36,4,FALSE)</f>
        <v>ПВИ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0"/>
      <c r="B18" s="328"/>
      <c r="C18" s="328"/>
      <c r="D18" s="32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0">
        <v>15</v>
      </c>
      <c r="B19" s="324">
        <f>VLOOKUP(A19,'пр.взв.'!B19:C49,2,FALSE)</f>
        <v>0</v>
      </c>
      <c r="C19" s="324">
        <f>VLOOKUP(A19,'пр.взв.'!B5:E36,3,FALSE)</f>
        <v>0</v>
      </c>
      <c r="D19" s="324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1"/>
      <c r="B20" s="325"/>
      <c r="C20" s="325"/>
      <c r="D20" s="32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9">
        <v>2</v>
      </c>
      <c r="B22" s="327" t="str">
        <f>VLOOKUP(A22,'пр.взв.'!B7:E38,2,FALSE)</f>
        <v>СПИРИН Иван Михайлович</v>
      </c>
      <c r="C22" s="327" t="str">
        <f>VLOOKUP(A22,'пр.взв.'!B7:E38,3,FALSE)</f>
        <v>01.01.1990, КМС</v>
      </c>
      <c r="D22" s="327" t="str">
        <f>VLOOKUP(A22,'пр.взв.'!B7:E38,4,FALSE)</f>
        <v>ПривО</v>
      </c>
      <c r="E22" s="12"/>
      <c r="F22" s="13"/>
      <c r="G22" s="13"/>
      <c r="H22" s="13"/>
      <c r="I22" s="13"/>
      <c r="J22" s="4"/>
      <c r="K22" s="16"/>
    </row>
    <row r="23" spans="1:11" ht="15.75">
      <c r="A23" s="320"/>
      <c r="B23" s="328"/>
      <c r="C23" s="328"/>
      <c r="D23" s="328"/>
      <c r="E23" s="19"/>
      <c r="F23" s="15"/>
      <c r="G23" s="15"/>
      <c r="H23" s="13"/>
      <c r="I23" s="13"/>
      <c r="J23" s="4"/>
      <c r="K23" s="33"/>
    </row>
    <row r="24" spans="1:11" ht="16.5" thickBot="1">
      <c r="A24" s="320">
        <v>10</v>
      </c>
      <c r="B24" s="324" t="str">
        <f>VLOOKUP(A24,'пр.взв.'!B7:E38,2,FALSE)</f>
        <v>АНТОНОВ Виктор Андреевич</v>
      </c>
      <c r="C24" s="324" t="str">
        <f>VLOOKUP(A24,'пр.взв.'!B7:E38,3,FALSE)</f>
        <v>01.01.1998, КМС</v>
      </c>
      <c r="D24" s="324" t="str">
        <f>VLOOKUP(A24,'пр.взв.'!B7:E38,4,FALSE)</f>
        <v>НВИ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1"/>
      <c r="B25" s="325"/>
      <c r="C25" s="325"/>
      <c r="D25" s="325"/>
      <c r="E25" s="17"/>
      <c r="F25" s="21"/>
      <c r="G25" s="19"/>
      <c r="H25" s="13"/>
      <c r="I25" s="13"/>
      <c r="J25" s="4"/>
      <c r="K25" s="33"/>
    </row>
    <row r="26" spans="1:11" ht="16.5" thickBot="1">
      <c r="A26" s="329">
        <v>6</v>
      </c>
      <c r="B26" s="327" t="str">
        <f>VLOOKUP(A26,'пр.взв.'!B7:E38,2,FALSE)</f>
        <v>БАЛЫКОВ Владимир Юрьевич</v>
      </c>
      <c r="C26" s="327" t="str">
        <f>VLOOKUP(A26,'пр.взв.'!B7:E38,3,FALSE)</f>
        <v>01.01.1991, ЗМС</v>
      </c>
      <c r="D26" s="327" t="str">
        <f>VLOOKUP(A26,'пр.взв.'!B7:E38,4,FALSE)</f>
        <v>УрО</v>
      </c>
      <c r="E26" s="12"/>
      <c r="F26" s="21"/>
      <c r="G26" s="16"/>
      <c r="H26" s="26"/>
      <c r="I26" s="13"/>
      <c r="J26" s="4"/>
      <c r="K26" s="33"/>
    </row>
    <row r="27" spans="1:11" ht="15.75">
      <c r="A27" s="320"/>
      <c r="B27" s="328"/>
      <c r="C27" s="328"/>
      <c r="D27" s="328"/>
      <c r="E27" s="19"/>
      <c r="F27" s="24"/>
      <c r="G27" s="15"/>
      <c r="H27" s="25"/>
      <c r="I27" s="13"/>
      <c r="J27" s="4"/>
      <c r="K27" s="33"/>
    </row>
    <row r="28" spans="1:11" ht="16.5" thickBot="1">
      <c r="A28" s="320">
        <v>14</v>
      </c>
      <c r="B28" s="324">
        <f>VLOOKUP(A28,'пр.взв.'!B7:E38,2,FALSE)</f>
        <v>0</v>
      </c>
      <c r="C28" s="324">
        <f>VLOOKUP(A28,'пр.взв.'!B7:E38,3,FALSE)</f>
        <v>0</v>
      </c>
      <c r="D28" s="324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1"/>
      <c r="B29" s="325"/>
      <c r="C29" s="325"/>
      <c r="D29" s="325"/>
      <c r="E29" s="17"/>
      <c r="F29" s="326"/>
      <c r="G29" s="326"/>
      <c r="H29" s="25"/>
      <c r="I29" s="19"/>
      <c r="J29" s="3"/>
      <c r="K29" s="32"/>
    </row>
    <row r="30" spans="1:9" ht="16.5" thickBot="1">
      <c r="A30" s="329">
        <v>4</v>
      </c>
      <c r="B30" s="327" t="str">
        <f>VLOOKUP(A30,'пр.взв.'!B7:E38,2,FALSE)</f>
        <v>ТЕМИРОВ Тимур Ахсарович</v>
      </c>
      <c r="C30" s="327" t="str">
        <f>VLOOKUP(A30,'пр.взв.'!B7:E38,3,FALSE)</f>
        <v>01.01.1993, МС</v>
      </c>
      <c r="D30" s="327" t="str">
        <f>VLOOKUP(A30,'пр.взв.'!B7:E38,4,FALSE)</f>
        <v>СКО</v>
      </c>
      <c r="E30" s="12"/>
      <c r="F30" s="15"/>
      <c r="G30" s="15"/>
      <c r="H30" s="25"/>
      <c r="I30" s="16"/>
    </row>
    <row r="31" spans="1:9" ht="15.75">
      <c r="A31" s="320"/>
      <c r="B31" s="328"/>
      <c r="C31" s="328"/>
      <c r="D31" s="328"/>
      <c r="E31" s="19"/>
      <c r="F31" s="15"/>
      <c r="G31" s="15"/>
      <c r="H31" s="25"/>
      <c r="I31" s="13"/>
    </row>
    <row r="32" spans="1:9" ht="16.5" thickBot="1">
      <c r="A32" s="320">
        <v>12</v>
      </c>
      <c r="B32" s="324" t="str">
        <f>VLOOKUP(A32,'пр.взв.'!B7:E38,2,FALSE)</f>
        <v>БУХТИН Владислав Кириллович</v>
      </c>
      <c r="C32" s="324" t="str">
        <f>VLOOKUP(A32,'пр.взв.'!B7:E38,3,FALSE)</f>
        <v>01.01.1998, КМС</v>
      </c>
      <c r="D32" s="324" t="str">
        <f>VLOOKUP(A32,'пр.взв.'!B7:E38,4,FALSE)</f>
        <v>СВИ</v>
      </c>
      <c r="E32" s="16"/>
      <c r="F32" s="20"/>
      <c r="G32" s="15"/>
      <c r="H32" s="25"/>
      <c r="I32" s="13"/>
    </row>
    <row r="33" spans="1:9" ht="16.5" thickBot="1">
      <c r="A33" s="321"/>
      <c r="B33" s="325"/>
      <c r="C33" s="325"/>
      <c r="D33" s="325"/>
      <c r="E33" s="17"/>
      <c r="F33" s="21"/>
      <c r="G33" s="19"/>
      <c r="H33" s="27"/>
      <c r="I33" s="13"/>
    </row>
    <row r="34" spans="1:9" ht="16.5" thickBot="1">
      <c r="A34" s="329">
        <v>8</v>
      </c>
      <c r="B34" s="327" t="str">
        <f>VLOOKUP(A34,'пр.взв.'!B7:E38,2,FALSE)</f>
        <v>СКЛАДНОВ Сергей Петрович</v>
      </c>
      <c r="C34" s="327" t="str">
        <f>VLOOKUP(A34,'пр.взв.'!B7:E38,3,FALSE)</f>
        <v>03.12.1997, 2р</v>
      </c>
      <c r="D34" s="327" t="str">
        <f>VLOOKUP(A34,'пр.взв.'!B7:E38,4,FALSE)</f>
        <v>ОДОН</v>
      </c>
      <c r="E34" s="12"/>
      <c r="F34" s="22"/>
      <c r="G34" s="16"/>
      <c r="H34" s="10"/>
      <c r="I34" s="10"/>
    </row>
    <row r="35" spans="1:9" ht="15.75">
      <c r="A35" s="320"/>
      <c r="B35" s="328"/>
      <c r="C35" s="328"/>
      <c r="D35" s="328"/>
      <c r="E35" s="19"/>
      <c r="F35" s="23"/>
      <c r="G35" s="17"/>
      <c r="H35" s="18"/>
      <c r="I35" s="18"/>
    </row>
    <row r="36" spans="1:9" ht="16.5" thickBot="1">
      <c r="A36" s="320">
        <v>16</v>
      </c>
      <c r="B36" s="324">
        <f>VLOOKUP(A36,'пр.взв.'!B7:E38,2,FALSE)</f>
        <v>0</v>
      </c>
      <c r="C36" s="324">
        <f>VLOOKUP(A36,'пр.взв.'!B7:E38,3,FALSE)</f>
        <v>0</v>
      </c>
      <c r="D36" s="324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21"/>
      <c r="B37" s="325"/>
      <c r="C37" s="325"/>
      <c r="D37" s="325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2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2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3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3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4" sqref="A1:H44"/>
    </sheetView>
  </sheetViews>
  <sheetFormatPr defaultColWidth="9.140625" defaultRowHeight="12.75"/>
  <sheetData>
    <row r="1" spans="1:8" ht="15.75" thickBot="1">
      <c r="A1" s="159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60"/>
      <c r="C1" s="160"/>
      <c r="D1" s="160"/>
      <c r="E1" s="160"/>
      <c r="F1" s="160"/>
      <c r="G1" s="160"/>
      <c r="H1" s="161"/>
    </row>
    <row r="2" spans="1:8" ht="12.75">
      <c r="A2" s="342" t="str">
        <f>HYPERLINK('[1]реквизиты'!$A$3)</f>
        <v>25-27 сентября 2019 года                        МО, г. Балашиха, с/к ОДОН</v>
      </c>
      <c r="B2" s="342"/>
      <c r="C2" s="342"/>
      <c r="D2" s="342"/>
      <c r="E2" s="342"/>
      <c r="F2" s="342"/>
      <c r="G2" s="342"/>
      <c r="H2" s="342"/>
    </row>
    <row r="3" spans="1:8" ht="18.75" thickBot="1">
      <c r="A3" s="343" t="s">
        <v>31</v>
      </c>
      <c r="B3" s="343"/>
      <c r="C3" s="343"/>
      <c r="D3" s="343"/>
      <c r="E3" s="343"/>
      <c r="F3" s="343"/>
      <c r="G3" s="343"/>
      <c r="H3" s="343"/>
    </row>
    <row r="4" spans="2:8" ht="18.75" thickBot="1">
      <c r="B4" s="98"/>
      <c r="C4" s="99"/>
      <c r="D4" s="344" t="str">
        <f>HYPERLINK('пр.взв.'!D4)</f>
        <v>в.к. 68 кг.</v>
      </c>
      <c r="E4" s="345"/>
      <c r="F4" s="346"/>
      <c r="G4" s="99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350" t="s">
        <v>32</v>
      </c>
      <c r="B6" s="339" t="str">
        <f>VLOOKUP(J6,'пр.взв.'!B7:G38,2,FALSE)</f>
        <v>БАЛЫКОВ Владимир Юрьевич</v>
      </c>
      <c r="C6" s="339"/>
      <c r="D6" s="339"/>
      <c r="E6" s="339"/>
      <c r="F6" s="339"/>
      <c r="G6" s="339"/>
      <c r="H6" s="341" t="str">
        <f>VLOOKUP(J6,'пр.взв.'!B7:G38,3,FALSE)</f>
        <v>01.01.1991, ЗМС</v>
      </c>
      <c r="I6" s="99"/>
      <c r="J6" s="88">
        <f>'пр.хода'!H8</f>
        <v>6</v>
      </c>
    </row>
    <row r="7" spans="1:10" ht="18">
      <c r="A7" s="351"/>
      <c r="B7" s="340"/>
      <c r="C7" s="340"/>
      <c r="D7" s="340"/>
      <c r="E7" s="340"/>
      <c r="F7" s="340"/>
      <c r="G7" s="340"/>
      <c r="H7" s="333"/>
      <c r="I7" s="99"/>
      <c r="J7" s="88"/>
    </row>
    <row r="8" spans="1:10" ht="18">
      <c r="A8" s="351"/>
      <c r="B8" s="332" t="str">
        <f>VLOOKUP(J6,'пр.взв.'!B7:G38,4,FALSE)</f>
        <v>УрО</v>
      </c>
      <c r="C8" s="332"/>
      <c r="D8" s="332"/>
      <c r="E8" s="332"/>
      <c r="F8" s="332"/>
      <c r="G8" s="332"/>
      <c r="H8" s="333"/>
      <c r="I8" s="99"/>
      <c r="J8" s="88"/>
    </row>
    <row r="9" spans="1:10" ht="18.75" thickBot="1">
      <c r="A9" s="352"/>
      <c r="B9" s="334"/>
      <c r="C9" s="334"/>
      <c r="D9" s="334"/>
      <c r="E9" s="334"/>
      <c r="F9" s="334"/>
      <c r="G9" s="334"/>
      <c r="H9" s="335"/>
      <c r="I9" s="99"/>
      <c r="J9" s="88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88"/>
    </row>
    <row r="11" spans="1:10" ht="18" customHeight="1">
      <c r="A11" s="347" t="s">
        <v>33</v>
      </c>
      <c r="B11" s="339" t="str">
        <f>VLOOKUP(J11,'пр.взв.'!B2:G43,2,FALSE)</f>
        <v>МГДСЯН Егор Залибегович</v>
      </c>
      <c r="C11" s="339"/>
      <c r="D11" s="339"/>
      <c r="E11" s="339"/>
      <c r="F11" s="339"/>
      <c r="G11" s="339"/>
      <c r="H11" s="341" t="str">
        <f>VLOOKUP(J11,'пр.взв.'!B2:G43,3,FALSE)</f>
        <v>18.06.1994, МС</v>
      </c>
      <c r="I11" s="99"/>
      <c r="J11" s="88">
        <f>'пр.хода'!H20</f>
        <v>13</v>
      </c>
    </row>
    <row r="12" spans="1:10" ht="18" customHeight="1">
      <c r="A12" s="348"/>
      <c r="B12" s="340"/>
      <c r="C12" s="340"/>
      <c r="D12" s="340"/>
      <c r="E12" s="340"/>
      <c r="F12" s="340"/>
      <c r="G12" s="340"/>
      <c r="H12" s="333"/>
      <c r="I12" s="99"/>
      <c r="J12" s="88"/>
    </row>
    <row r="13" spans="1:10" ht="18">
      <c r="A13" s="348"/>
      <c r="B13" s="332" t="str">
        <f>VLOOKUP(J11,'пр.взв.'!B2:G43,4,FALSE)</f>
        <v>ЮО</v>
      </c>
      <c r="C13" s="332"/>
      <c r="D13" s="332"/>
      <c r="E13" s="332"/>
      <c r="F13" s="332"/>
      <c r="G13" s="332"/>
      <c r="H13" s="333"/>
      <c r="I13" s="99"/>
      <c r="J13" s="88"/>
    </row>
    <row r="14" spans="1:10" ht="18.75" thickBot="1">
      <c r="A14" s="349"/>
      <c r="B14" s="334"/>
      <c r="C14" s="334"/>
      <c r="D14" s="334"/>
      <c r="E14" s="334"/>
      <c r="F14" s="334"/>
      <c r="G14" s="334"/>
      <c r="H14" s="335"/>
      <c r="I14" s="99"/>
      <c r="J14" s="88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88"/>
    </row>
    <row r="16" spans="1:10" ht="18" customHeight="1">
      <c r="A16" s="336" t="s">
        <v>34</v>
      </c>
      <c r="B16" s="339" t="str">
        <f>VLOOKUP(J16,'пр.взв.'!B4:G17,2,FALSE)</f>
        <v>ТЕМИРОВ Тимур Ахсарович</v>
      </c>
      <c r="C16" s="339"/>
      <c r="D16" s="339"/>
      <c r="E16" s="339"/>
      <c r="F16" s="339"/>
      <c r="G16" s="339"/>
      <c r="H16" s="341" t="str">
        <f>VLOOKUP(J16,'пр.взв.'!B4:G17,3,FALSE)</f>
        <v>01.01.1993, МС</v>
      </c>
      <c r="I16" s="99"/>
      <c r="J16" s="88">
        <f>'пр.хода'!E32</f>
        <v>4</v>
      </c>
    </row>
    <row r="17" spans="1:10" ht="18" customHeight="1">
      <c r="A17" s="337"/>
      <c r="B17" s="340"/>
      <c r="C17" s="340"/>
      <c r="D17" s="340"/>
      <c r="E17" s="340"/>
      <c r="F17" s="340"/>
      <c r="G17" s="340"/>
      <c r="H17" s="333"/>
      <c r="I17" s="99"/>
      <c r="J17" s="88"/>
    </row>
    <row r="18" spans="1:10" ht="18">
      <c r="A18" s="337"/>
      <c r="B18" s="332" t="str">
        <f>VLOOKUP(J16,'пр.взв.'!B7:G48,4,FALSE)</f>
        <v>СКО</v>
      </c>
      <c r="C18" s="332"/>
      <c r="D18" s="332"/>
      <c r="E18" s="332"/>
      <c r="F18" s="332"/>
      <c r="G18" s="332"/>
      <c r="H18" s="333"/>
      <c r="I18" s="99"/>
      <c r="J18" s="88"/>
    </row>
    <row r="19" spans="1:10" ht="18.75" thickBot="1">
      <c r="A19" s="338"/>
      <c r="B19" s="334"/>
      <c r="C19" s="334"/>
      <c r="D19" s="334"/>
      <c r="E19" s="334"/>
      <c r="F19" s="334"/>
      <c r="G19" s="334"/>
      <c r="H19" s="335"/>
      <c r="I19" s="99"/>
      <c r="J19" s="88"/>
    </row>
    <row r="20" spans="1:10" ht="18.75" hidden="1" thickBot="1">
      <c r="A20" s="99"/>
      <c r="B20" s="99"/>
      <c r="C20" s="99"/>
      <c r="D20" s="99"/>
      <c r="E20" s="99"/>
      <c r="F20" s="99"/>
      <c r="G20" s="99"/>
      <c r="H20" s="99"/>
      <c r="I20" s="99"/>
      <c r="J20" s="88"/>
    </row>
    <row r="21" spans="1:10" ht="18" customHeight="1" hidden="1">
      <c r="A21" s="336" t="s">
        <v>34</v>
      </c>
      <c r="B21" s="339" t="str">
        <f>VLOOKUP(J21,'пр.взв.'!B2:G53,2,FALSE)</f>
        <v>МЫЛЬНИКОВ Алексей Сергеевич</v>
      </c>
      <c r="C21" s="339"/>
      <c r="D21" s="339"/>
      <c r="E21" s="339"/>
      <c r="F21" s="339"/>
      <c r="G21" s="339"/>
      <c r="H21" s="341" t="str">
        <f>VLOOKUP(J21,'пр.взв.'!B3:G22,3,FALSE)</f>
        <v>01.01.1995, КМС</v>
      </c>
      <c r="I21" s="99"/>
      <c r="J21" s="88">
        <f>'пр.хода'!Q32</f>
        <v>7</v>
      </c>
    </row>
    <row r="22" spans="1:10" ht="18" customHeight="1" hidden="1">
      <c r="A22" s="337"/>
      <c r="B22" s="340"/>
      <c r="C22" s="340"/>
      <c r="D22" s="340"/>
      <c r="E22" s="340"/>
      <c r="F22" s="340"/>
      <c r="G22" s="340"/>
      <c r="H22" s="333"/>
      <c r="I22" s="99"/>
      <c r="J22" s="88"/>
    </row>
    <row r="23" spans="1:9" ht="18" hidden="1">
      <c r="A23" s="337"/>
      <c r="B23" s="332" t="str">
        <f>VLOOKUP(J21,'пр.взв.'!B6:G53,4,FALSE)</f>
        <v>ПВИ</v>
      </c>
      <c r="C23" s="332"/>
      <c r="D23" s="332"/>
      <c r="E23" s="332"/>
      <c r="F23" s="332"/>
      <c r="G23" s="332"/>
      <c r="H23" s="333"/>
      <c r="I23" s="99"/>
    </row>
    <row r="24" spans="1:9" ht="18.75" hidden="1" thickBot="1">
      <c r="A24" s="338"/>
      <c r="B24" s="334"/>
      <c r="C24" s="334"/>
      <c r="D24" s="334"/>
      <c r="E24" s="334"/>
      <c r="F24" s="334"/>
      <c r="G24" s="334"/>
      <c r="H24" s="335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52</v>
      </c>
      <c r="B26" s="99"/>
      <c r="C26" s="99"/>
      <c r="D26" s="99"/>
      <c r="E26" s="99"/>
      <c r="F26" s="99"/>
      <c r="G26" s="99"/>
      <c r="H26" s="99"/>
    </row>
    <row r="27" ht="13.5" thickBot="1"/>
    <row r="28" spans="1:10" ht="12.75">
      <c r="A28" s="353" t="str">
        <f>VLOOKUP(J28,'пр.взв.'!B7:H38,7,FALSE)</f>
        <v>Лихобабин СМ</v>
      </c>
      <c r="B28" s="354"/>
      <c r="C28" s="354"/>
      <c r="D28" s="354"/>
      <c r="E28" s="354"/>
      <c r="F28" s="354"/>
      <c r="G28" s="354"/>
      <c r="H28" s="341"/>
      <c r="J28">
        <f>'пр.хода'!H8</f>
        <v>6</v>
      </c>
    </row>
    <row r="29" spans="1:8" ht="13.5" thickBot="1">
      <c r="A29" s="355"/>
      <c r="B29" s="334"/>
      <c r="C29" s="334"/>
      <c r="D29" s="334"/>
      <c r="E29" s="334"/>
      <c r="F29" s="334"/>
      <c r="G29" s="334"/>
      <c r="H29" s="335"/>
    </row>
    <row r="36" spans="1:8" ht="18">
      <c r="A36" s="99" t="s">
        <v>35</v>
      </c>
      <c r="B36" s="99"/>
      <c r="C36" s="99"/>
      <c r="D36" s="99"/>
      <c r="E36" s="99"/>
      <c r="F36" s="99"/>
      <c r="G36" s="99"/>
      <c r="H36" s="99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99"/>
      <c r="B38" s="99"/>
      <c r="C38" s="99"/>
      <c r="D38" s="99"/>
      <c r="E38" s="99"/>
      <c r="F38" s="99"/>
      <c r="G38" s="99"/>
      <c r="H38" s="99"/>
    </row>
    <row r="39" spans="1:8" ht="18">
      <c r="A39" s="100"/>
      <c r="B39" s="100"/>
      <c r="C39" s="100"/>
      <c r="D39" s="100"/>
      <c r="E39" s="100"/>
      <c r="F39" s="100"/>
      <c r="G39" s="100"/>
      <c r="H39" s="100"/>
    </row>
    <row r="40" spans="1:8" ht="18">
      <c r="A40" s="101"/>
      <c r="B40" s="101"/>
      <c r="C40" s="101"/>
      <c r="D40" s="101"/>
      <c r="E40" s="101"/>
      <c r="F40" s="101"/>
      <c r="G40" s="101"/>
      <c r="H40" s="101"/>
    </row>
    <row r="41" spans="1:8" ht="18">
      <c r="A41" s="100"/>
      <c r="B41" s="100"/>
      <c r="C41" s="100"/>
      <c r="D41" s="100"/>
      <c r="E41" s="100"/>
      <c r="F41" s="100"/>
      <c r="G41" s="100"/>
      <c r="H41" s="100"/>
    </row>
    <row r="42" spans="1:8" ht="18">
      <c r="A42" s="102"/>
      <c r="B42" s="102"/>
      <c r="C42" s="102"/>
      <c r="D42" s="102"/>
      <c r="E42" s="102"/>
      <c r="F42" s="102"/>
      <c r="G42" s="102"/>
      <c r="H42" s="102"/>
    </row>
    <row r="43" spans="1:8" ht="18">
      <c r="A43" s="100"/>
      <c r="B43" s="100"/>
      <c r="C43" s="100"/>
      <c r="D43" s="100"/>
      <c r="E43" s="100"/>
      <c r="F43" s="100"/>
      <c r="G43" s="100"/>
      <c r="H43" s="100"/>
    </row>
    <row r="44" spans="1:8" ht="18">
      <c r="A44" s="102"/>
      <c r="B44" s="102"/>
      <c r="C44" s="102"/>
      <c r="D44" s="102"/>
      <c r="E44" s="102"/>
      <c r="F44" s="102"/>
      <c r="G44" s="102"/>
      <c r="H44" s="102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7" t="s">
        <v>24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27.75" customHeight="1" thickBot="1">
      <c r="A2" s="158" t="s">
        <v>25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3:18" ht="33" customHeight="1" thickBot="1">
      <c r="C3" s="374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6"/>
    </row>
    <row r="4" spans="1:19" ht="15.75" customHeight="1" thickBot="1">
      <c r="A4" s="9"/>
      <c r="B4" s="9"/>
      <c r="C4" s="331" t="str">
        <f>HYPERLINK('[1]реквизиты'!$A$3)</f>
        <v>25-27 сентября 2019 года                        МО, г. Балашиха, с/к ОДОН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9"/>
    </row>
    <row r="5" spans="9:15" ht="20.25" customHeight="1" thickBot="1">
      <c r="I5" s="71"/>
      <c r="J5" s="377" t="str">
        <f>HYPERLINK('пр.взв.'!D4)</f>
        <v>в.к. 68 кг.</v>
      </c>
      <c r="K5" s="378"/>
      <c r="L5" s="379"/>
      <c r="M5" s="380" t="s">
        <v>117</v>
      </c>
      <c r="N5" s="378"/>
      <c r="O5" s="379"/>
    </row>
    <row r="6" spans="1:21" ht="18" customHeight="1" thickBot="1">
      <c r="A6" s="330" t="s">
        <v>0</v>
      </c>
      <c r="B6" s="330"/>
      <c r="C6" s="5"/>
      <c r="R6" s="42"/>
      <c r="S6" s="42"/>
      <c r="U6" s="42" t="s">
        <v>1</v>
      </c>
    </row>
    <row r="7" spans="1:29" ht="12.75" customHeight="1" thickBot="1">
      <c r="A7" s="329">
        <v>1</v>
      </c>
      <c r="B7" s="327" t="str">
        <f>VLOOKUP(A7,'пр.взв.'!B7:C38,2,FALSE)</f>
        <v>КОДИРИ Бузургмехр Косимзода</v>
      </c>
      <c r="C7" s="327" t="str">
        <f>VLOOKUP(A7,'пр.взв.'!B7:F38,3,FALSE)</f>
        <v>01.01.1993, МС</v>
      </c>
      <c r="D7" s="327" t="str">
        <f>VLOOKUP(A7,'пр.взв.'!B7:E38,4,FALSE)</f>
        <v>ЦО</v>
      </c>
      <c r="E7" s="114"/>
      <c r="F7" s="103"/>
      <c r="G7" s="103"/>
      <c r="H7" s="103"/>
      <c r="I7" s="65" t="s">
        <v>29</v>
      </c>
      <c r="J7" s="103"/>
      <c r="K7" s="103"/>
      <c r="L7" s="103"/>
      <c r="M7" s="115"/>
      <c r="N7" s="115"/>
      <c r="O7" s="115"/>
      <c r="P7" s="115"/>
      <c r="Q7" s="70"/>
      <c r="R7" s="327" t="str">
        <f>VLOOKUP(U7,'пр.взв.'!B7:E38,2,FALSE)</f>
        <v>СПИРИН Иван Михайлович</v>
      </c>
      <c r="S7" s="327" t="str">
        <f>VLOOKUP(U7,'пр.взв.'!B7:E38,3,FALSE)</f>
        <v>01.01.1990, КМС</v>
      </c>
      <c r="T7" s="327" t="str">
        <f>VLOOKUP(U7,'пр.взв.'!B7:E38,4,FALSE)</f>
        <v>ПривО</v>
      </c>
      <c r="U7" s="360">
        <v>2</v>
      </c>
      <c r="Y7" s="4"/>
      <c r="Z7" s="4"/>
      <c r="AA7" s="4"/>
      <c r="AB7" s="4"/>
      <c r="AC7" s="4"/>
    </row>
    <row r="8" spans="1:29" ht="12.75" customHeight="1">
      <c r="A8" s="320"/>
      <c r="B8" s="328"/>
      <c r="C8" s="328"/>
      <c r="D8" s="328"/>
      <c r="E8" s="116">
        <v>1</v>
      </c>
      <c r="F8" s="117"/>
      <c r="G8" s="117"/>
      <c r="H8" s="64">
        <v>6</v>
      </c>
      <c r="I8" s="368" t="str">
        <f>VLOOKUP(H8,'пр.взв.'!B7:E38,2,FALSE)</f>
        <v>БАЛЫКОВ Владимир Юрьевич</v>
      </c>
      <c r="J8" s="369"/>
      <c r="K8" s="369"/>
      <c r="L8" s="369"/>
      <c r="M8" s="370"/>
      <c r="N8" s="115"/>
      <c r="O8" s="115"/>
      <c r="P8" s="115"/>
      <c r="Q8" s="116">
        <v>2</v>
      </c>
      <c r="R8" s="328"/>
      <c r="S8" s="328"/>
      <c r="T8" s="328"/>
      <c r="U8" s="361"/>
      <c r="Y8" s="4"/>
      <c r="Z8" s="4"/>
      <c r="AA8" s="4"/>
      <c r="AB8" s="4"/>
      <c r="AC8" s="4"/>
    </row>
    <row r="9" spans="1:29" ht="12.75" customHeight="1" thickBot="1">
      <c r="A9" s="320">
        <v>9</v>
      </c>
      <c r="B9" s="324" t="str">
        <f>VLOOKUP(A9,'пр.взв.'!B9:C40,2,FALSE)</f>
        <v>АЙДЕМИРОВ Руслан Зубаилович</v>
      </c>
      <c r="C9" s="324" t="str">
        <f>VLOOKUP(A9,'пр.взв.'!B7:F38,3,FALSE)</f>
        <v>01.01.1995, КМС</v>
      </c>
      <c r="D9" s="324" t="str">
        <f>VLOOKUP(A9,'пр.взв.'!B7:G38,4,FALSE)</f>
        <v>СЗО</v>
      </c>
      <c r="E9" s="16" t="s">
        <v>120</v>
      </c>
      <c r="F9" s="118"/>
      <c r="G9" s="117"/>
      <c r="H9" s="103" t="s">
        <v>121</v>
      </c>
      <c r="I9" s="371"/>
      <c r="J9" s="372"/>
      <c r="K9" s="372"/>
      <c r="L9" s="372"/>
      <c r="M9" s="373"/>
      <c r="N9" s="115"/>
      <c r="O9" s="115"/>
      <c r="P9" s="119"/>
      <c r="Q9" s="16" t="s">
        <v>121</v>
      </c>
      <c r="R9" s="324" t="str">
        <f>VLOOKUP(U9,'пр.взв.'!B9:E40,2,FALSE)</f>
        <v>АНТОНОВ Виктор Андреевич</v>
      </c>
      <c r="S9" s="324" t="str">
        <f>VLOOKUP(U9,'пр.взв.'!B9:E40,3,FALSE)</f>
        <v>01.01.1998, КМС</v>
      </c>
      <c r="T9" s="324" t="str">
        <f>VLOOKUP(U9,'пр.взв.'!B9:E40,4,FALSE)</f>
        <v>НВИ</v>
      </c>
      <c r="U9" s="361">
        <v>10</v>
      </c>
      <c r="Y9" s="4"/>
      <c r="Z9" s="4"/>
      <c r="AA9" s="4"/>
      <c r="AB9" s="4"/>
      <c r="AC9" s="4"/>
    </row>
    <row r="10" spans="1:29" ht="12.75" customHeight="1" thickBot="1">
      <c r="A10" s="321"/>
      <c r="B10" s="325"/>
      <c r="C10" s="325"/>
      <c r="D10" s="325"/>
      <c r="E10" s="120"/>
      <c r="F10" s="121"/>
      <c r="G10" s="116">
        <v>13</v>
      </c>
      <c r="H10" s="103"/>
      <c r="I10" s="70"/>
      <c r="J10" s="70"/>
      <c r="K10" s="70"/>
      <c r="L10" s="70"/>
      <c r="M10" s="115"/>
      <c r="N10" s="115"/>
      <c r="O10" s="116">
        <v>6</v>
      </c>
      <c r="P10" s="122"/>
      <c r="Q10" s="70"/>
      <c r="R10" s="325"/>
      <c r="S10" s="325"/>
      <c r="T10" s="325"/>
      <c r="U10" s="362"/>
      <c r="Y10" s="4"/>
      <c r="Z10" s="4"/>
      <c r="AA10" s="4"/>
      <c r="AB10" s="4"/>
      <c r="AC10" s="4"/>
    </row>
    <row r="11" spans="1:29" ht="12.75" customHeight="1" thickBot="1">
      <c r="A11" s="329">
        <v>5</v>
      </c>
      <c r="B11" s="327" t="str">
        <f>VLOOKUP(A11,'пр.взв.'!B11:C42,2,FALSE)</f>
        <v>РАТКЕВИЧ Богдан Львович</v>
      </c>
      <c r="C11" s="327" t="str">
        <f>VLOOKUP(A11,'пр.взв.'!B7:E38,3,FALSE)</f>
        <v>25.04.1999, 2р</v>
      </c>
      <c r="D11" s="327" t="str">
        <f>VLOOKUP(A11,'пр.взв.'!B7:E38,4,FALSE)</f>
        <v>СПВИ</v>
      </c>
      <c r="E11" s="114"/>
      <c r="F11" s="121"/>
      <c r="G11" s="16" t="s">
        <v>121</v>
      </c>
      <c r="H11" s="123"/>
      <c r="I11" s="103"/>
      <c r="J11" s="70"/>
      <c r="K11" s="70"/>
      <c r="L11" s="70"/>
      <c r="M11" s="115"/>
      <c r="N11" s="119"/>
      <c r="O11" s="16" t="s">
        <v>123</v>
      </c>
      <c r="P11" s="122"/>
      <c r="Q11" s="70"/>
      <c r="R11" s="327" t="str">
        <f>VLOOKUP(U11,'пр.взв.'!B11:E42,2,FALSE)</f>
        <v>БАЛЫКОВ Владимир Юрьевич</v>
      </c>
      <c r="S11" s="327" t="str">
        <f>VLOOKUP(U11,'пр.взв.'!B11:E42,3,FALSE)</f>
        <v>01.01.1991, ЗМС</v>
      </c>
      <c r="T11" s="327" t="str">
        <f>VLOOKUP(U11,'пр.взв.'!B11:E42,4,FALSE)</f>
        <v>УрО</v>
      </c>
      <c r="U11" s="363">
        <v>6</v>
      </c>
      <c r="Y11" s="4"/>
      <c r="Z11" s="4"/>
      <c r="AA11" s="4"/>
      <c r="AB11" s="4"/>
      <c r="AC11" s="4"/>
    </row>
    <row r="12" spans="1:29" ht="12.75" customHeight="1">
      <c r="A12" s="320"/>
      <c r="B12" s="328"/>
      <c r="C12" s="328"/>
      <c r="D12" s="328"/>
      <c r="E12" s="116">
        <v>13</v>
      </c>
      <c r="F12" s="124"/>
      <c r="G12" s="117"/>
      <c r="H12" s="125"/>
      <c r="I12" s="103"/>
      <c r="J12" s="405" t="s">
        <v>21</v>
      </c>
      <c r="K12" s="405"/>
      <c r="L12" s="405"/>
      <c r="M12" s="115"/>
      <c r="N12" s="122"/>
      <c r="O12" s="115"/>
      <c r="P12" s="126"/>
      <c r="Q12" s="116">
        <v>6</v>
      </c>
      <c r="R12" s="328"/>
      <c r="S12" s="328"/>
      <c r="T12" s="328"/>
      <c r="U12" s="361"/>
      <c r="Y12" s="4"/>
      <c r="Z12" s="4"/>
      <c r="AA12" s="4"/>
      <c r="AB12" s="4"/>
      <c r="AC12" s="4"/>
    </row>
    <row r="13" spans="1:29" ht="12.75" customHeight="1" thickBot="1">
      <c r="A13" s="320">
        <v>13</v>
      </c>
      <c r="B13" s="324" t="str">
        <f>VLOOKUP(A13,'пр.взв.'!B7:C38,2,FALSE)</f>
        <v>МГДСЯН Егор Залибегович</v>
      </c>
      <c r="C13" s="324" t="str">
        <f>VLOOKUP(A13,'пр.взв.'!B7:E38,3,FALSE)</f>
        <v>18.06.1994, МС</v>
      </c>
      <c r="D13" s="324" t="str">
        <f>VLOOKUP(A13,'пр.взв.'!B7:E38,4,FALSE)</f>
        <v>ЮО</v>
      </c>
      <c r="E13" s="16" t="s">
        <v>120</v>
      </c>
      <c r="F13" s="117"/>
      <c r="G13" s="117"/>
      <c r="H13" s="125"/>
      <c r="I13" s="127"/>
      <c r="J13" s="128"/>
      <c r="K13" s="128"/>
      <c r="L13" s="103"/>
      <c r="M13" s="115"/>
      <c r="N13" s="122"/>
      <c r="O13" s="115"/>
      <c r="P13" s="115"/>
      <c r="Q13" s="16"/>
      <c r="R13" s="366">
        <f>VLOOKUP(U13,'пр.взв.'!B13:E44,2,FALSE)</f>
        <v>0</v>
      </c>
      <c r="S13" s="366">
        <f>VLOOKUP(U13,'пр.взв.'!B13:E44,3,FALSE)</f>
        <v>0</v>
      </c>
      <c r="T13" s="366">
        <f>VLOOKUP(U13,'пр.взв.'!B13:E44,4,FALSE)</f>
        <v>0</v>
      </c>
      <c r="U13" s="361">
        <v>14</v>
      </c>
      <c r="Y13" s="4"/>
      <c r="Z13" s="4"/>
      <c r="AA13" s="4"/>
      <c r="AB13" s="4"/>
      <c r="AC13" s="4"/>
    </row>
    <row r="14" spans="1:29" ht="12.75" customHeight="1" thickBot="1">
      <c r="A14" s="321"/>
      <c r="B14" s="325"/>
      <c r="C14" s="325"/>
      <c r="D14" s="325"/>
      <c r="E14" s="120"/>
      <c r="F14" s="365"/>
      <c r="G14" s="365"/>
      <c r="H14" s="125"/>
      <c r="I14" s="116">
        <v>13</v>
      </c>
      <c r="J14" s="103"/>
      <c r="K14" s="103"/>
      <c r="L14" s="103"/>
      <c r="M14" s="116">
        <v>6</v>
      </c>
      <c r="N14" s="127"/>
      <c r="O14" s="115"/>
      <c r="P14" s="115"/>
      <c r="Q14" s="70"/>
      <c r="R14" s="367"/>
      <c r="S14" s="367"/>
      <c r="T14" s="367"/>
      <c r="U14" s="364"/>
      <c r="Y14" s="4"/>
      <c r="Z14" s="4"/>
      <c r="AA14" s="4"/>
      <c r="AB14" s="4"/>
      <c r="AC14" s="4"/>
    </row>
    <row r="15" spans="1:29" ht="12.75" customHeight="1" thickBot="1">
      <c r="A15" s="329">
        <v>3</v>
      </c>
      <c r="B15" s="327" t="str">
        <f>VLOOKUP(A15,'пр.взв.'!B7:C38,2,FALSE)</f>
        <v>ЖАМСАРАНЖАПОВ Баир Андреевич</v>
      </c>
      <c r="C15" s="327" t="str">
        <f>VLOOKUP(A15,'пр.взв.'!B7:E38,3,FALSE)</f>
        <v>01.01.1989, МС</v>
      </c>
      <c r="D15" s="327" t="str">
        <f>VLOOKUP(A15,'пр.взв.'!B7:E38,4,FALSE)</f>
        <v>ВО</v>
      </c>
      <c r="E15" s="114"/>
      <c r="F15" s="117"/>
      <c r="G15" s="117"/>
      <c r="H15" s="125"/>
      <c r="I15" s="16" t="s">
        <v>120</v>
      </c>
      <c r="J15" s="103"/>
      <c r="K15" s="103"/>
      <c r="L15" s="103"/>
      <c r="M15" s="16" t="s">
        <v>123</v>
      </c>
      <c r="N15" s="122"/>
      <c r="O15" s="115"/>
      <c r="P15" s="115"/>
      <c r="Q15" s="70"/>
      <c r="R15" s="327" t="str">
        <f>VLOOKUP(U15,'пр.взв.'!B7:C38,2,FALSE)</f>
        <v>ТЕМИРОВ Тимур Ахсарович</v>
      </c>
      <c r="S15" s="327" t="str">
        <f>VLOOKUP(U15,'пр.взв.'!B7:E38,3,FALSE)</f>
        <v>01.01.1993, МС</v>
      </c>
      <c r="T15" s="327" t="str">
        <f>VLOOKUP(U15,'пр.взв.'!B7:E38,4,FALSE)</f>
        <v>СКО</v>
      </c>
      <c r="U15" s="360">
        <v>4</v>
      </c>
      <c r="Y15" s="4"/>
      <c r="Z15" s="4"/>
      <c r="AA15" s="4"/>
      <c r="AB15" s="4"/>
      <c r="AC15" s="4"/>
    </row>
    <row r="16" spans="1:29" ht="12.75" customHeight="1">
      <c r="A16" s="320"/>
      <c r="B16" s="328"/>
      <c r="C16" s="328"/>
      <c r="D16" s="328"/>
      <c r="E16" s="116">
        <v>11</v>
      </c>
      <c r="F16" s="117"/>
      <c r="G16" s="117"/>
      <c r="H16" s="125"/>
      <c r="I16" s="103"/>
      <c r="J16" s="103"/>
      <c r="K16" s="103"/>
      <c r="L16" s="103"/>
      <c r="M16" s="115"/>
      <c r="N16" s="122"/>
      <c r="O16" s="115"/>
      <c r="P16" s="115"/>
      <c r="Q16" s="116">
        <v>4</v>
      </c>
      <c r="R16" s="328"/>
      <c r="S16" s="328"/>
      <c r="T16" s="328"/>
      <c r="U16" s="361"/>
      <c r="Y16" s="4"/>
      <c r="Z16" s="4"/>
      <c r="AA16" s="4"/>
      <c r="AB16" s="4"/>
      <c r="AC16" s="4"/>
    </row>
    <row r="17" spans="1:29" ht="12.75" customHeight="1" thickBot="1">
      <c r="A17" s="320">
        <v>11</v>
      </c>
      <c r="B17" s="324" t="str">
        <f>VLOOKUP(A17,'пр.взв.'!B17:C47,2,FALSE)</f>
        <v>ОНДАР Роланд Робертович</v>
      </c>
      <c r="C17" s="324" t="str">
        <f>VLOOKUP(A17,'пр.взв.'!B7:E38,3,FALSE)</f>
        <v>01.01.1992, КМС</v>
      </c>
      <c r="D17" s="324" t="str">
        <f>VLOOKUP(A17,'пр.взв.'!B7:F38,4,FALSE)</f>
        <v>СибО</v>
      </c>
      <c r="E17" s="16" t="s">
        <v>120</v>
      </c>
      <c r="F17" s="118"/>
      <c r="G17" s="117"/>
      <c r="H17" s="125"/>
      <c r="I17" s="103"/>
      <c r="J17" s="103"/>
      <c r="K17" s="103"/>
      <c r="L17" s="103"/>
      <c r="M17" s="115"/>
      <c r="N17" s="122"/>
      <c r="O17" s="115"/>
      <c r="P17" s="119"/>
      <c r="Q17" s="16" t="s">
        <v>120</v>
      </c>
      <c r="R17" s="324" t="str">
        <f>VLOOKUP(U17,'пр.взв.'!B17:E47,2,FALSE)</f>
        <v>БУХТИН Владислав Кириллович</v>
      </c>
      <c r="S17" s="324" t="str">
        <f>VLOOKUP(U17,'пр.взв.'!B17:E47,3,FALSE)</f>
        <v>01.01.1998, КМС</v>
      </c>
      <c r="T17" s="324" t="str">
        <f>VLOOKUP(U17,'пр.взв.'!B17:E47,4,FALSE)</f>
        <v>СВИ</v>
      </c>
      <c r="U17" s="361">
        <v>12</v>
      </c>
      <c r="Y17" s="4"/>
      <c r="Z17" s="4"/>
      <c r="AA17" s="4"/>
      <c r="AB17" s="4"/>
      <c r="AC17" s="4"/>
    </row>
    <row r="18" spans="1:21" ht="12.75" customHeight="1" thickBot="1">
      <c r="A18" s="321"/>
      <c r="B18" s="325"/>
      <c r="C18" s="325"/>
      <c r="D18" s="325"/>
      <c r="E18" s="120"/>
      <c r="F18" s="121"/>
      <c r="G18" s="116">
        <v>7</v>
      </c>
      <c r="H18" s="129"/>
      <c r="I18" s="65" t="s">
        <v>30</v>
      </c>
      <c r="J18" s="103"/>
      <c r="K18" s="103"/>
      <c r="L18" s="103"/>
      <c r="M18" s="115"/>
      <c r="N18" s="126"/>
      <c r="O18" s="116">
        <v>4</v>
      </c>
      <c r="P18" s="122"/>
      <c r="Q18" s="70"/>
      <c r="R18" s="325"/>
      <c r="S18" s="325"/>
      <c r="T18" s="325"/>
      <c r="U18" s="362"/>
    </row>
    <row r="19" spans="1:21" ht="12.75" customHeight="1" thickBot="1">
      <c r="A19" s="329">
        <v>7</v>
      </c>
      <c r="B19" s="327" t="str">
        <f>VLOOKUP(A19,'пр.взв.'!B19:C49,2,FALSE)</f>
        <v>МЫЛЬНИКОВ Алексей Сергеевич</v>
      </c>
      <c r="C19" s="327" t="str">
        <f>VLOOKUP(A19,'пр.взв.'!B7:E38,3,FALSE)</f>
        <v>01.01.1995, КМС</v>
      </c>
      <c r="D19" s="327" t="str">
        <f>VLOOKUP(A19,'пр.взв.'!B7:E38,4,FALSE)</f>
        <v>ПВИ</v>
      </c>
      <c r="E19" s="114"/>
      <c r="F19" s="130"/>
      <c r="G19" s="16" t="s">
        <v>120</v>
      </c>
      <c r="H19" s="64"/>
      <c r="I19" s="70"/>
      <c r="J19" s="70"/>
      <c r="K19" s="70"/>
      <c r="L19" s="70"/>
      <c r="M19" s="70"/>
      <c r="N19" s="115"/>
      <c r="O19" s="16" t="s">
        <v>120</v>
      </c>
      <c r="P19" s="122"/>
      <c r="Q19" s="70"/>
      <c r="R19" s="327" t="str">
        <f>VLOOKUP(U19,'пр.взв.'!B19:E49,2,FALSE)</f>
        <v>СКЛАДНОВ Сергей Петрович</v>
      </c>
      <c r="S19" s="327" t="str">
        <f>VLOOKUP(U19,'пр.взв.'!B19:E49,3,FALSE)</f>
        <v>03.12.1997, 2р</v>
      </c>
      <c r="T19" s="327" t="str">
        <f>VLOOKUP(U19,'пр.взв.'!B19:E49,4,FALSE)</f>
        <v>ОДОН</v>
      </c>
      <c r="U19" s="363">
        <v>8</v>
      </c>
    </row>
    <row r="20" spans="1:21" ht="12.75" customHeight="1">
      <c r="A20" s="320"/>
      <c r="B20" s="328"/>
      <c r="C20" s="328"/>
      <c r="D20" s="328"/>
      <c r="E20" s="116">
        <v>7</v>
      </c>
      <c r="F20" s="131"/>
      <c r="G20" s="120"/>
      <c r="H20" s="64">
        <v>13</v>
      </c>
      <c r="I20" s="419" t="str">
        <f>VLOOKUP(H20,'пр.взв.'!B7:H38,2,FALSE)</f>
        <v>МГДСЯН Егор Залибегович</v>
      </c>
      <c r="J20" s="420"/>
      <c r="K20" s="420"/>
      <c r="L20" s="420"/>
      <c r="M20" s="421"/>
      <c r="N20" s="115"/>
      <c r="O20" s="115"/>
      <c r="P20" s="132"/>
      <c r="Q20" s="116">
        <v>8</v>
      </c>
      <c r="R20" s="328"/>
      <c r="S20" s="328"/>
      <c r="T20" s="328"/>
      <c r="U20" s="361"/>
    </row>
    <row r="21" spans="1:21" ht="12.75" customHeight="1" thickBot="1">
      <c r="A21" s="320">
        <v>15</v>
      </c>
      <c r="B21" s="366">
        <f>VLOOKUP(A21,'пр.взв.'!B21:C51,2,FALSE)</f>
        <v>0</v>
      </c>
      <c r="C21" s="366">
        <f>VLOOKUP(A21,'пр.взв.'!B7:E38,3,FALSE)</f>
        <v>0</v>
      </c>
      <c r="D21" s="366">
        <f>VLOOKUP(A21,'пр.взв.'!B7:E38,4,FALSE)</f>
        <v>0</v>
      </c>
      <c r="E21" s="16"/>
      <c r="F21" s="120"/>
      <c r="G21" s="120"/>
      <c r="H21" s="83"/>
      <c r="I21" s="422"/>
      <c r="J21" s="423"/>
      <c r="K21" s="423"/>
      <c r="L21" s="423"/>
      <c r="M21" s="424"/>
      <c r="N21" s="115"/>
      <c r="O21" s="115"/>
      <c r="P21" s="115"/>
      <c r="Q21" s="16"/>
      <c r="R21" s="366">
        <f>VLOOKUP(U21,'пр.взв.'!B21:E51,2,FALSE)</f>
        <v>0</v>
      </c>
      <c r="S21" s="366">
        <f>VLOOKUP(U21,'пр.взв.'!B21:E51,3,FALSE)</f>
        <v>0</v>
      </c>
      <c r="T21" s="366">
        <f>VLOOKUP(U21,'пр.взв.'!B7:E38,4,FALSE)</f>
        <v>0</v>
      </c>
      <c r="U21" s="361">
        <v>16</v>
      </c>
    </row>
    <row r="22" spans="1:21" ht="12.75" customHeight="1" thickBot="1">
      <c r="A22" s="321"/>
      <c r="B22" s="367"/>
      <c r="C22" s="367"/>
      <c r="D22" s="367"/>
      <c r="E22" s="120"/>
      <c r="F22" s="114"/>
      <c r="G22" s="114"/>
      <c r="H22" s="70"/>
      <c r="I22" s="70"/>
      <c r="J22" s="70"/>
      <c r="K22" s="70"/>
      <c r="L22" s="70"/>
      <c r="M22" s="70"/>
      <c r="N22" s="70"/>
      <c r="O22" s="103"/>
      <c r="P22" s="103"/>
      <c r="Q22" s="70"/>
      <c r="R22" s="367"/>
      <c r="S22" s="367"/>
      <c r="T22" s="367"/>
      <c r="U22" s="362"/>
    </row>
    <row r="23" spans="1:20" ht="12.75" customHeight="1">
      <c r="A23" s="1"/>
      <c r="B23" s="1"/>
      <c r="C23" s="7"/>
      <c r="D23" s="4"/>
      <c r="E23" s="69"/>
      <c r="F23" s="69"/>
      <c r="G23" s="69"/>
      <c r="H23" s="406" t="s">
        <v>28</v>
      </c>
      <c r="I23" s="406"/>
      <c r="J23" s="406"/>
      <c r="K23" s="406"/>
      <c r="L23" s="406"/>
      <c r="M23" s="406"/>
      <c r="N23" s="406"/>
      <c r="O23" s="133"/>
      <c r="P23" s="133"/>
      <c r="Q23" s="70"/>
      <c r="R23" s="425" t="s">
        <v>128</v>
      </c>
      <c r="S23" s="425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26"/>
      <c r="S24" s="426"/>
      <c r="T24" s="4"/>
      <c r="U24" s="61"/>
      <c r="V24" s="4"/>
    </row>
    <row r="25" spans="1:22" ht="12.75" customHeight="1">
      <c r="A25" s="85">
        <v>5</v>
      </c>
      <c r="B25" s="356" t="str">
        <f>VLOOKUP(A25,'пр.взв.'!B7:E38,2,FALSE)</f>
        <v>РАТКЕВИЧ Богдан Львович</v>
      </c>
      <c r="I25" s="88">
        <v>2</v>
      </c>
      <c r="J25" s="382" t="str">
        <f>VLOOKUP(I25,'пр.взв.'!B5:D38,2,FALSE)</f>
        <v>СПИРИН Иван Михайлович</v>
      </c>
      <c r="K25" s="392"/>
      <c r="L25" s="393"/>
      <c r="M25" s="4"/>
      <c r="N25" s="4"/>
      <c r="O25" s="4"/>
      <c r="P25" s="4"/>
      <c r="Q25" s="4"/>
      <c r="R25" s="356" t="str">
        <f>F32</f>
        <v>ТЕМИРОВ Тимур Ахсарович</v>
      </c>
      <c r="S25" s="4"/>
      <c r="T25" s="4"/>
      <c r="U25" s="4"/>
      <c r="V25" s="4"/>
    </row>
    <row r="26" spans="1:22" ht="12.75" customHeight="1" thickBot="1">
      <c r="A26" s="85"/>
      <c r="B26" s="388"/>
      <c r="C26" s="134" t="s">
        <v>125</v>
      </c>
      <c r="D26" s="34"/>
      <c r="E26" s="36"/>
      <c r="F26" s="36"/>
      <c r="G26" s="36"/>
      <c r="H26" s="36"/>
      <c r="I26" s="89"/>
      <c r="J26" s="394"/>
      <c r="K26" s="395"/>
      <c r="L26" s="396"/>
      <c r="M26" s="14" t="s">
        <v>124</v>
      </c>
      <c r="N26" s="34"/>
      <c r="O26" s="34"/>
      <c r="P26" s="34"/>
      <c r="Q26" s="34"/>
      <c r="R26" s="357"/>
      <c r="S26" s="147" t="s">
        <v>129</v>
      </c>
      <c r="T26" s="34"/>
      <c r="U26" s="61"/>
      <c r="V26" s="4"/>
    </row>
    <row r="27" spans="1:22" ht="12.75" customHeight="1">
      <c r="A27" s="86">
        <v>1</v>
      </c>
      <c r="B27" s="389" t="str">
        <f>VLOOKUP(A27,'пр.взв.'!B7:D38,2,FALSE)</f>
        <v>КОДИРИ Бузургмехр Косимзода</v>
      </c>
      <c r="C27" s="135" t="s">
        <v>120</v>
      </c>
      <c r="D27" s="34"/>
      <c r="E27" s="66"/>
      <c r="F27" s="66"/>
      <c r="G27" s="66"/>
      <c r="H27" s="66"/>
      <c r="I27" s="143">
        <v>0</v>
      </c>
      <c r="J27" s="407" t="e">
        <f>VLOOKUP(I27,'пр.взв.'!B7:D38,2,FALSE)</f>
        <v>#N/A</v>
      </c>
      <c r="K27" s="408"/>
      <c r="L27" s="409"/>
      <c r="M27" s="20"/>
      <c r="N27" s="65"/>
      <c r="O27" s="65"/>
      <c r="P27" s="65"/>
      <c r="Q27" s="65"/>
      <c r="R27" s="358" t="str">
        <f>R32</f>
        <v>МЫЛЬНИКОВ Алексей Сергеевич</v>
      </c>
      <c r="S27" s="14" t="s">
        <v>120</v>
      </c>
      <c r="T27" s="34"/>
      <c r="U27" s="4"/>
      <c r="V27" s="4"/>
    </row>
    <row r="28" spans="1:22" ht="12.75" customHeight="1" thickBot="1">
      <c r="A28" s="86"/>
      <c r="B28" s="357"/>
      <c r="C28" s="136"/>
      <c r="D28" s="34"/>
      <c r="E28" s="65"/>
      <c r="F28" s="65"/>
      <c r="G28" s="66"/>
      <c r="H28" s="66"/>
      <c r="I28" s="143"/>
      <c r="J28" s="410"/>
      <c r="K28" s="411"/>
      <c r="L28" s="412"/>
      <c r="M28" s="21"/>
      <c r="N28" s="65"/>
      <c r="O28" s="65"/>
      <c r="P28" s="65"/>
      <c r="Q28" s="65"/>
      <c r="R28" s="359"/>
      <c r="S28" s="34"/>
      <c r="T28" s="34"/>
      <c r="U28" s="4"/>
      <c r="V28" s="4"/>
    </row>
    <row r="29" spans="1:22" ht="12.75" customHeight="1">
      <c r="A29" s="4"/>
      <c r="B29" s="13"/>
      <c r="C29" s="136"/>
      <c r="D29" s="103">
        <v>1</v>
      </c>
      <c r="E29" s="65"/>
      <c r="F29" s="65"/>
      <c r="G29" s="66"/>
      <c r="H29" s="66"/>
      <c r="I29" s="90"/>
      <c r="J29" s="83"/>
      <c r="K29" s="13"/>
      <c r="L29" s="8"/>
      <c r="M29" s="21"/>
      <c r="N29" s="81"/>
      <c r="O29" s="104">
        <v>12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4"/>
      <c r="C30" s="136"/>
      <c r="D30" s="144" t="s">
        <v>121</v>
      </c>
      <c r="E30" s="65"/>
      <c r="F30" t="s">
        <v>49</v>
      </c>
      <c r="G30" s="66"/>
      <c r="H30" s="66"/>
      <c r="I30" s="90"/>
      <c r="J30" s="83"/>
      <c r="K30" s="84"/>
      <c r="L30" s="8"/>
      <c r="M30" s="21"/>
      <c r="N30" s="65"/>
      <c r="O30" s="145" t="s">
        <v>121</v>
      </c>
      <c r="P30" s="39"/>
      <c r="Q30" s="65"/>
      <c r="R30" t="s">
        <v>49</v>
      </c>
      <c r="S30" s="34"/>
      <c r="T30" s="34"/>
      <c r="U30" s="4"/>
      <c r="V30" s="4"/>
    </row>
    <row r="31" spans="1:22" ht="13.5" thickBot="1">
      <c r="A31" s="87">
        <v>11</v>
      </c>
      <c r="B31" s="356" t="str">
        <f>VLOOKUP(A31,'пр.взв.'!B7:D38,2,FALSE)</f>
        <v>ОНДАР Роланд Робертович</v>
      </c>
      <c r="C31" s="137"/>
      <c r="D31" s="25"/>
      <c r="E31" s="64"/>
      <c r="F31" s="65"/>
      <c r="G31" s="65"/>
      <c r="H31" s="65"/>
      <c r="I31" s="64">
        <v>12</v>
      </c>
      <c r="J31" s="382" t="str">
        <f>VLOOKUP(I31,'пр.взв.'!B7:D38,2,FALSE)</f>
        <v>БУХТИН Владислав Кириллович</v>
      </c>
      <c r="K31" s="392"/>
      <c r="L31" s="393"/>
      <c r="M31" s="140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87"/>
      <c r="B32" s="388"/>
      <c r="C32" s="138" t="s">
        <v>122</v>
      </c>
      <c r="D32" s="25"/>
      <c r="E32" s="104">
        <v>4</v>
      </c>
      <c r="F32" s="397" t="str">
        <f>VLOOKUP(E32,'пр.взв.'!B7:D38,2,FALSE)</f>
        <v>ТЕМИРОВ Тимур Ахсарович</v>
      </c>
      <c r="G32" s="398"/>
      <c r="H32" s="399"/>
      <c r="I32" s="91"/>
      <c r="J32" s="394"/>
      <c r="K32" s="395"/>
      <c r="L32" s="396"/>
      <c r="M32" s="138" t="s">
        <v>126</v>
      </c>
      <c r="N32" s="82"/>
      <c r="O32" s="82"/>
      <c r="P32" s="41"/>
      <c r="Q32" s="104">
        <v>7</v>
      </c>
      <c r="R32" s="403" t="str">
        <f>VLOOKUP(Q32,'пр.взв.'!B7:D38,2,FALSE)</f>
        <v>МЫЛЬНИКОВ Алексей Сергеевич</v>
      </c>
      <c r="S32" s="82"/>
      <c r="T32" s="82"/>
      <c r="U32" s="82"/>
      <c r="V32" s="4"/>
    </row>
    <row r="33" spans="1:22" ht="13.5" customHeight="1" thickBot="1">
      <c r="A33" s="142">
        <v>0</v>
      </c>
      <c r="B33" s="390" t="e">
        <f>VLOOKUP(A33,'пр.взв.'!B7:E38,2,FALSE)</f>
        <v>#N/A</v>
      </c>
      <c r="C33" s="14"/>
      <c r="D33" s="25"/>
      <c r="E33" s="146" t="s">
        <v>121</v>
      </c>
      <c r="F33" s="400"/>
      <c r="G33" s="401"/>
      <c r="H33" s="402"/>
      <c r="I33" s="92">
        <v>8</v>
      </c>
      <c r="J33" s="413" t="str">
        <f>VLOOKUP(I33,'пр.взв.'!B7:D38,2,FALSE)</f>
        <v>СКЛАДНОВ Сергей Петрович</v>
      </c>
      <c r="K33" s="414"/>
      <c r="L33" s="415"/>
      <c r="M33" s="139" t="s">
        <v>121</v>
      </c>
      <c r="N33" s="82"/>
      <c r="O33" s="82"/>
      <c r="P33" s="41"/>
      <c r="Q33" s="145" t="s">
        <v>127</v>
      </c>
      <c r="R33" s="404"/>
      <c r="S33" s="82"/>
      <c r="T33" s="82"/>
      <c r="U33" s="82"/>
      <c r="V33" s="4"/>
    </row>
    <row r="34" spans="1:22" ht="13.5" customHeight="1" thickBot="1">
      <c r="A34" s="142"/>
      <c r="B34" s="391"/>
      <c r="C34" s="34"/>
      <c r="D34" s="25"/>
      <c r="E34" s="65"/>
      <c r="F34" s="65"/>
      <c r="G34" s="65"/>
      <c r="H34" s="65"/>
      <c r="I34" s="93"/>
      <c r="J34" s="416"/>
      <c r="K34" s="417"/>
      <c r="L34" s="418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>
        <v>4</v>
      </c>
      <c r="D35" s="356" t="str">
        <f>VLOOKUP(C35,'пр.взв.'!B7:D38,2,FALSE)</f>
        <v>ТЕМИРОВ Тимур Ахсарович</v>
      </c>
      <c r="E35" s="65"/>
      <c r="F35" s="65"/>
      <c r="G35" s="65"/>
      <c r="H35" s="65"/>
      <c r="I35" s="64"/>
      <c r="J35" s="66"/>
      <c r="K35" s="65"/>
      <c r="L35" s="65"/>
      <c r="M35" s="64">
        <v>7</v>
      </c>
      <c r="N35" s="382" t="str">
        <f>VLOOKUP(M35,'пр.взв.'!B7:D38,2,FALSE)</f>
        <v>МЫЛЬНИКОВ Алексей Сергеевич</v>
      </c>
      <c r="O35" s="383"/>
      <c r="P35" s="384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57"/>
      <c r="E36" s="65"/>
      <c r="F36" s="65"/>
      <c r="G36" s="65"/>
      <c r="H36" s="65"/>
      <c r="I36" s="65"/>
      <c r="J36" s="66"/>
      <c r="K36" s="65"/>
      <c r="L36" s="65"/>
      <c r="M36" s="65"/>
      <c r="N36" s="385"/>
      <c r="O36" s="386"/>
      <c r="P36" s="387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4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81" t="str">
        <f>HYPERLINK('[1]реквизиты'!$A$6)</f>
        <v>Гл. судья, судья ВК</v>
      </c>
      <c r="B38" s="381"/>
      <c r="C38" s="381"/>
      <c r="E38" s="74"/>
      <c r="F38" s="75"/>
      <c r="J38" s="76" t="s">
        <v>135</v>
      </c>
      <c r="K38" s="5"/>
      <c r="N38" s="69"/>
      <c r="O38" s="77" t="str">
        <f>'[1]реквизиты'!$G$8</f>
        <v>/г. Москва/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95" t="str">
        <f>HYPERLINK('[1]реквизиты'!$A$8)</f>
        <v>Гл. секретарь, судья 1к</v>
      </c>
      <c r="B40" s="96"/>
      <c r="C40" s="97"/>
      <c r="D40" s="78"/>
      <c r="E40" s="78"/>
      <c r="F40" s="4"/>
      <c r="G40" s="4"/>
      <c r="H40" s="4"/>
      <c r="I40" s="4"/>
      <c r="J40" s="76" t="str">
        <f>HYPERLINK('[1]реквизиты'!$G$9)</f>
        <v>Дроков А.Н.</v>
      </c>
      <c r="K40" s="69"/>
      <c r="L40" s="69"/>
      <c r="M40" s="69"/>
      <c r="O40" s="77" t="str">
        <f>'[1]реквизиты'!$G$10</f>
        <v>/г. Москва/</v>
      </c>
      <c r="P40" s="70"/>
    </row>
    <row r="41" spans="4:20" ht="15">
      <c r="D41" s="75"/>
      <c r="E41" s="75"/>
      <c r="F41" s="75"/>
      <c r="G41" s="78"/>
      <c r="H41" s="78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69"/>
      <c r="N42" s="69"/>
      <c r="O42" s="69"/>
      <c r="P42" s="69"/>
      <c r="Q42" s="78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4"/>
      <c r="E44" s="74"/>
      <c r="F44" s="74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92"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23:S2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R9:R10"/>
    <mergeCell ref="I8:M9"/>
    <mergeCell ref="A6:B6"/>
    <mergeCell ref="B7:B8"/>
    <mergeCell ref="C7:C8"/>
    <mergeCell ref="A7:A8"/>
    <mergeCell ref="A9:A10"/>
    <mergeCell ref="B9:B10"/>
    <mergeCell ref="C9:C10"/>
    <mergeCell ref="A13:A14"/>
    <mergeCell ref="B13:B14"/>
    <mergeCell ref="C13:C14"/>
    <mergeCell ref="T11:T12"/>
    <mergeCell ref="S11:S12"/>
    <mergeCell ref="T13:T14"/>
    <mergeCell ref="S13:S14"/>
    <mergeCell ref="A21:A22"/>
    <mergeCell ref="B21:B22"/>
    <mergeCell ref="C21:C22"/>
    <mergeCell ref="A17:A18"/>
    <mergeCell ref="B17:B18"/>
    <mergeCell ref="D15:D16"/>
    <mergeCell ref="D17:D18"/>
    <mergeCell ref="C17:C18"/>
    <mergeCell ref="D21:D22"/>
    <mergeCell ref="U19:U20"/>
    <mergeCell ref="U21:U22"/>
    <mergeCell ref="R19:R20"/>
    <mergeCell ref="R21:R22"/>
    <mergeCell ref="R13:R14"/>
    <mergeCell ref="T21:T22"/>
    <mergeCell ref="T19:T20"/>
    <mergeCell ref="S21:S22"/>
    <mergeCell ref="S19:S20"/>
    <mergeCell ref="U15:U16"/>
    <mergeCell ref="T17:T18"/>
    <mergeCell ref="C11:C12"/>
    <mergeCell ref="F14:G14"/>
    <mergeCell ref="D13:D14"/>
    <mergeCell ref="U17:U18"/>
    <mergeCell ref="A19:A20"/>
    <mergeCell ref="B19:B20"/>
    <mergeCell ref="C19:C20"/>
    <mergeCell ref="D19:D20"/>
    <mergeCell ref="S17:S18"/>
    <mergeCell ref="U9:U10"/>
    <mergeCell ref="U11:U12"/>
    <mergeCell ref="U13:U14"/>
    <mergeCell ref="R11:R12"/>
    <mergeCell ref="T7:T8"/>
    <mergeCell ref="S15:S16"/>
    <mergeCell ref="T15:T16"/>
    <mergeCell ref="T9:T10"/>
    <mergeCell ref="S9:S10"/>
    <mergeCell ref="R25:R26"/>
    <mergeCell ref="R27:R28"/>
    <mergeCell ref="A1:U1"/>
    <mergeCell ref="A2:U2"/>
    <mergeCell ref="A15:A16"/>
    <mergeCell ref="B15:B16"/>
    <mergeCell ref="C15:C16"/>
    <mergeCell ref="A11:A12"/>
    <mergeCell ref="B11:B12"/>
    <mergeCell ref="U7:U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2019-09-27T09:12:32Z</cp:lastPrinted>
  <dcterms:created xsi:type="dcterms:W3CDTF">1996-10-08T23:32:33Z</dcterms:created>
  <dcterms:modified xsi:type="dcterms:W3CDTF">2019-09-27T09:12:41Z</dcterms:modified>
  <cp:category/>
  <cp:version/>
  <cp:contentType/>
  <cp:contentStatus/>
</cp:coreProperties>
</file>