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пр.хода" sheetId="5" r:id="rId5"/>
    <sheet name="Лист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<sst xmlns="http://schemas.openxmlformats.org/spreadsheetml/2006/main" count="93" uniqueCount="50">
  <si>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</si>
  <si>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</si>
  <si>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</si>
  <si>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</si>
  <si>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</si>
  <si>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</si>
  <si>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</si>
  <si>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</si>
  <si>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</si>
  <si>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</si>
  <si>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</si>
  <si>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</si>
  <si>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</si>
  <si>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</si>
  <si>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</si>
  <si>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</si>
  <si>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</si>
  <si>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</si>
  <si>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</si>
  <si>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</si>
  <si>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</si>
  <si>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</si>
  <si>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</si>
  <si>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</si>
  <si>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</si>
  <si>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</si>
  <si>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</si>
  <si>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</si>
  <si>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</si>
  <si>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</si>
  <si>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</si>
  <si>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</si>
  <si>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б/м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</si>
  <si>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</si>
  <si>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</si>
  <si>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</si>
  <si>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</si>
  <si>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</si>
  <si>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</si>
  <si>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РД ПР</t>
  </si>
  <si>
    <t>ГОГИЧАЕВА ЛАНА АЛАНОВНА</t>
  </si>
  <si>
    <t>28.1.2005 1 РАЗРЯД</t>
  </si>
  <si>
    <t>РСО-А ДИНАМО</t>
  </si>
  <si>
    <t>ХУГАЕВ Ю.</t>
  </si>
  <si>
    <t>АБАКАРОВА АДИГАТ МАГОМЕДОВНА</t>
  </si>
  <si>
    <t>06.06.2003 1 РАЗРЯД</t>
  </si>
  <si>
    <t>ОСМАНОВ Н. М.</t>
  </si>
  <si>
    <t>в.к.   47  кг</t>
  </si>
  <si>
    <t>1</t>
  </si>
  <si>
    <t>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</si>
</sst>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12"/>
      <name val="Arial Narrow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6" fontId="4" fillId="0" borderId="2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1" fillId="32" borderId="27" xfId="42" applyFont="1" applyFill="1" applyBorder="1" applyAlignment="1" applyProtection="1">
      <alignment horizontal="center" vertical="center" wrapText="1"/>
      <protection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11" fillId="0" borderId="30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26" xfId="42" applyFont="1" applyFill="1" applyBorder="1" applyAlignment="1" applyProtection="1">
      <alignment horizontal="left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49" fontId="4" fillId="0" borderId="26" xfId="0" applyNumberFormat="1" applyFont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1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2" fillId="0" borderId="30" xfId="42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3" xfId="42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>
      <alignment horizontal="left" vertical="center" wrapText="1"/>
    </xf>
    <xf numFmtId="0" fontId="4" fillId="0" borderId="36" xfId="42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38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39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62" fillId="0" borderId="13" xfId="42" applyFont="1" applyBorder="1" applyAlignment="1" applyProtection="1">
      <alignment horizontal="center" vertical="center" wrapText="1"/>
      <protection/>
    </xf>
    <xf numFmtId="0" fontId="62" fillId="0" borderId="38" xfId="42" applyFont="1" applyBorder="1" applyAlignment="1" applyProtection="1">
      <alignment horizontal="center" vertical="center" wrapText="1"/>
      <protection/>
    </xf>
    <xf numFmtId="0" fontId="62" fillId="0" borderId="44" xfId="42" applyFont="1" applyBorder="1" applyAlignment="1" applyProtection="1">
      <alignment horizontal="center" vertical="center" wrapText="1"/>
      <protection/>
    </xf>
    <xf numFmtId="0" fontId="62" fillId="0" borderId="12" xfId="42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0" fillId="0" borderId="45" xfId="0" applyNumberFormat="1" applyFont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center" vertical="center" wrapText="1"/>
    </xf>
    <xf numFmtId="0" fontId="10" fillId="0" borderId="47" xfId="0" applyNumberFormat="1" applyFont="1" applyBorder="1" applyAlignment="1">
      <alignment horizontal="center" vertical="center" wrapText="1"/>
    </xf>
    <xf numFmtId="0" fontId="10" fillId="0" borderId="48" xfId="0" applyNumberFormat="1" applyFont="1" applyBorder="1" applyAlignment="1">
      <alignment horizontal="center" vertical="center" wrapText="1"/>
    </xf>
    <xf numFmtId="0" fontId="10" fillId="0" borderId="49" xfId="0" applyNumberFormat="1" applyFont="1" applyBorder="1" applyAlignment="1">
      <alignment horizontal="center" vertical="center" wrapText="1"/>
    </xf>
    <xf numFmtId="0" fontId="10" fillId="0" borderId="5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2" fillId="32" borderId="27" xfId="42" applyFill="1" applyBorder="1" applyAlignment="1" applyProtection="1">
      <alignment horizontal="center" vertical="center" wrapText="1"/>
      <protection/>
    </xf>
    <xf numFmtId="0" fontId="11" fillId="32" borderId="28" xfId="42" applyFont="1" applyFill="1" applyBorder="1" applyAlignment="1" applyProtection="1">
      <alignment horizontal="center" vertical="center" wrapText="1"/>
      <protection/>
    </xf>
    <xf numFmtId="0" fontId="11" fillId="32" borderId="29" xfId="42" applyFont="1" applyFill="1" applyBorder="1" applyAlignment="1" applyProtection="1">
      <alignment horizontal="center" vertical="center" wrapText="1"/>
      <protection/>
    </xf>
    <xf numFmtId="0" fontId="16" fillId="0" borderId="51" xfId="0" applyNumberFormat="1" applyFont="1" applyBorder="1" applyAlignment="1">
      <alignment horizontal="center" vertical="center" wrapText="1"/>
    </xf>
    <xf numFmtId="0" fontId="16" fillId="0" borderId="52" xfId="0" applyNumberFormat="1" applyFont="1" applyBorder="1" applyAlignment="1">
      <alignment horizontal="center" vertical="center" wrapText="1"/>
    </xf>
    <xf numFmtId="0" fontId="16" fillId="0" borderId="53" xfId="0" applyNumberFormat="1" applyFont="1" applyBorder="1" applyAlignment="1">
      <alignment horizontal="center" vertical="center" wrapText="1"/>
    </xf>
    <xf numFmtId="0" fontId="16" fillId="0" borderId="54" xfId="0" applyNumberFormat="1" applyFont="1" applyBorder="1" applyAlignment="1">
      <alignment horizontal="center" vertical="center" wrapText="1"/>
    </xf>
    <xf numFmtId="0" fontId="16" fillId="0" borderId="55" xfId="0" applyNumberFormat="1" applyFont="1" applyBorder="1" applyAlignment="1">
      <alignment horizontal="center" vertical="center" wrapText="1"/>
    </xf>
    <xf numFmtId="0" fontId="16" fillId="0" borderId="56" xfId="0" applyNumberFormat="1" applyFont="1" applyBorder="1" applyAlignment="1">
      <alignment horizontal="center" vertical="center" wrapText="1"/>
    </xf>
    <xf numFmtId="0" fontId="62" fillId="0" borderId="39" xfId="42" applyFont="1" applyBorder="1" applyAlignment="1" applyProtection="1">
      <alignment horizontal="center" vertical="center" wrapText="1"/>
      <protection/>
    </xf>
    <xf numFmtId="0" fontId="62" fillId="0" borderId="41" xfId="42" applyFont="1" applyBorder="1" applyAlignment="1" applyProtection="1">
      <alignment horizontal="center" vertical="center" wrapText="1"/>
      <protection/>
    </xf>
    <xf numFmtId="0" fontId="62" fillId="0" borderId="15" xfId="42" applyFont="1" applyBorder="1" applyAlignment="1" applyProtection="1">
      <alignment horizontal="center" vertical="center" wrapText="1"/>
      <protection/>
    </xf>
    <xf numFmtId="0" fontId="62" fillId="0" borderId="57" xfId="42" applyFont="1" applyBorder="1" applyAlignment="1" applyProtection="1">
      <alignment horizontal="center" vertical="center" wrapText="1"/>
      <protection/>
    </xf>
    <xf numFmtId="0" fontId="62" fillId="0" borderId="58" xfId="42" applyFont="1" applyBorder="1" applyAlignment="1" applyProtection="1">
      <alignment horizontal="center" vertical="center" wrapText="1"/>
      <protection/>
    </xf>
    <xf numFmtId="0" fontId="62" fillId="0" borderId="59" xfId="42" applyFont="1" applyBorder="1" applyAlignment="1" applyProtection="1">
      <alignment horizontal="center" vertical="center" wrapText="1"/>
      <protection/>
    </xf>
    <xf numFmtId="0" fontId="62" fillId="0" borderId="30" xfId="42" applyFont="1" applyBorder="1" applyAlignment="1" applyProtection="1">
      <alignment horizontal="center" vertical="center" wrapText="1"/>
      <protection/>
    </xf>
    <xf numFmtId="0" fontId="62" fillId="0" borderId="33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7" xfId="42" applyFont="1" applyBorder="1" applyAlignment="1" applyProtection="1">
      <alignment horizontal="center" vertical="center"/>
      <protection/>
    </xf>
    <xf numFmtId="0" fontId="1" fillId="0" borderId="28" xfId="42" applyFont="1" applyBorder="1" applyAlignment="1" applyProtection="1">
      <alignment horizontal="center" vertical="center"/>
      <protection/>
    </xf>
    <xf numFmtId="0" fontId="1" fillId="0" borderId="29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20" fillId="33" borderId="39" xfId="0" applyFont="1" applyFill="1" applyBorder="1" applyAlignment="1">
      <alignment horizontal="center" vertical="center"/>
    </xf>
    <xf numFmtId="0" fontId="20" fillId="33" borderId="60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21" fillId="0" borderId="39" xfId="42" applyFont="1" applyBorder="1" applyAlignment="1" applyProtection="1">
      <alignment horizontal="center" vertical="center" wrapText="1"/>
      <protection/>
    </xf>
    <xf numFmtId="0" fontId="21" fillId="0" borderId="40" xfId="42" applyFont="1" applyBorder="1" applyAlignment="1" applyProtection="1">
      <alignment horizontal="center" vertical="center" wrapText="1"/>
      <protection/>
    </xf>
    <xf numFmtId="0" fontId="21" fillId="0" borderId="41" xfId="42" applyFont="1" applyBorder="1" applyAlignment="1" applyProtection="1">
      <alignment horizontal="center" vertical="center" wrapText="1"/>
      <protection/>
    </xf>
    <xf numFmtId="0" fontId="21" fillId="0" borderId="30" xfId="42" applyFont="1" applyBorder="1" applyAlignment="1" applyProtection="1">
      <alignment horizontal="center" vertical="center" wrapText="1"/>
      <protection/>
    </xf>
    <xf numFmtId="0" fontId="21" fillId="0" borderId="16" xfId="42" applyFont="1" applyBorder="1" applyAlignment="1" applyProtection="1">
      <alignment horizontal="center" vertical="center" wrapText="1"/>
      <protection/>
    </xf>
    <xf numFmtId="0" fontId="21" fillId="0" borderId="33" xfId="42" applyFont="1" applyBorder="1" applyAlignment="1" applyProtection="1">
      <alignment horizontal="center" vertical="center" wrapText="1"/>
      <protection/>
    </xf>
    <xf numFmtId="0" fontId="22" fillId="0" borderId="36" xfId="42" applyFont="1" applyBorder="1" applyAlignment="1" applyProtection="1">
      <alignment horizontal="left" vertical="center" wrapText="1"/>
      <protection/>
    </xf>
    <xf numFmtId="0" fontId="22" fillId="0" borderId="37" xfId="0" applyFont="1" applyBorder="1" applyAlignment="1">
      <alignment horizontal="left" vertical="center" wrapText="1"/>
    </xf>
    <xf numFmtId="0" fontId="21" fillId="0" borderId="15" xfId="42" applyFont="1" applyBorder="1" applyAlignment="1" applyProtection="1">
      <alignment horizontal="center" vertical="center" wrapText="1"/>
      <protection/>
    </xf>
    <xf numFmtId="0" fontId="21" fillId="0" borderId="10" xfId="42" applyFont="1" applyBorder="1" applyAlignment="1" applyProtection="1">
      <alignment horizontal="center" vertical="center" wrapText="1"/>
      <protection/>
    </xf>
    <xf numFmtId="0" fontId="21" fillId="0" borderId="57" xfId="42" applyFont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3" borderId="27" xfId="42" applyFont="1" applyFill="1" applyBorder="1" applyAlignment="1" applyProtection="1">
      <alignment horizontal="center" vertical="center"/>
      <protection/>
    </xf>
    <xf numFmtId="0" fontId="19" fillId="33" borderId="28" xfId="42" applyFont="1" applyFill="1" applyBorder="1" applyAlignment="1" applyProtection="1">
      <alignment horizontal="center" vertical="center"/>
      <protection/>
    </xf>
    <xf numFmtId="0" fontId="19" fillId="33" borderId="29" xfId="42" applyFont="1" applyFill="1" applyBorder="1" applyAlignment="1" applyProtection="1">
      <alignment horizontal="center" vertical="center"/>
      <protection/>
    </xf>
    <xf numFmtId="0" fontId="20" fillId="34" borderId="39" xfId="0" applyFont="1" applyFill="1" applyBorder="1" applyAlignment="1">
      <alignment horizontal="center" vertical="center"/>
    </xf>
    <xf numFmtId="0" fontId="20" fillId="34" borderId="60" xfId="0" applyFont="1" applyFill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/>
    </xf>
    <xf numFmtId="0" fontId="20" fillId="35" borderId="39" xfId="0" applyFont="1" applyFill="1" applyBorder="1" applyAlignment="1">
      <alignment horizontal="center" vertical="center"/>
    </xf>
    <xf numFmtId="0" fontId="20" fillId="35" borderId="60" xfId="0" applyFont="1" applyFill="1" applyBorder="1" applyAlignment="1">
      <alignment horizontal="center" vertical="center"/>
    </xf>
    <xf numFmtId="0" fontId="20" fillId="35" borderId="30" xfId="0" applyFont="1" applyFill="1" applyBorder="1" applyAlignment="1">
      <alignment horizontal="center" vertical="center"/>
    </xf>
    <xf numFmtId="0" fontId="22" fillId="0" borderId="39" xfId="42" applyFont="1" applyBorder="1" applyAlignment="1" applyProtection="1">
      <alignment horizontal="center" vertical="center" wrapText="1"/>
      <protection/>
    </xf>
    <xf numFmtId="0" fontId="22" fillId="0" borderId="40" xfId="42" applyFont="1" applyBorder="1" applyAlignment="1" applyProtection="1">
      <alignment horizontal="center" vertical="center" wrapText="1"/>
      <protection/>
    </xf>
    <xf numFmtId="0" fontId="22" fillId="0" borderId="41" xfId="42" applyFont="1" applyBorder="1" applyAlignment="1" applyProtection="1">
      <alignment horizontal="center" vertical="center" wrapText="1"/>
      <protection/>
    </xf>
    <xf numFmtId="0" fontId="22" fillId="0" borderId="15" xfId="42" applyFont="1" applyBorder="1" applyAlignment="1" applyProtection="1">
      <alignment horizontal="center" vertical="center" wrapText="1"/>
      <protection/>
    </xf>
    <xf numFmtId="0" fontId="22" fillId="0" borderId="10" xfId="42" applyFont="1" applyBorder="1" applyAlignment="1" applyProtection="1">
      <alignment horizontal="center" vertical="center" wrapText="1"/>
      <protection/>
    </xf>
    <xf numFmtId="0" fontId="22" fillId="0" borderId="57" xfId="42" applyFont="1" applyBorder="1" applyAlignment="1" applyProtection="1">
      <alignment horizontal="center" vertical="center" wrapText="1"/>
      <protection/>
    </xf>
    <xf numFmtId="0" fontId="62" fillId="0" borderId="38" xfId="42" applyFont="1" applyBorder="1" applyAlignment="1" applyProtection="1">
      <alignment horizontal="left" vertical="center" wrapText="1"/>
      <protection/>
    </xf>
    <xf numFmtId="0" fontId="62" fillId="0" borderId="37" xfId="0" applyFont="1" applyBorder="1" applyAlignment="1">
      <alignment horizontal="left" vertical="center" wrapText="1"/>
    </xf>
    <xf numFmtId="0" fontId="62" fillId="0" borderId="37" xfId="0" applyFont="1" applyBorder="1" applyAlignment="1">
      <alignment horizontal="center" vertical="center" wrapText="1"/>
    </xf>
    <xf numFmtId="0" fontId="62" fillId="0" borderId="36" xfId="42" applyFont="1" applyBorder="1" applyAlignment="1" applyProtection="1">
      <alignment horizontal="left" vertical="center" wrapText="1"/>
      <protection/>
    </xf>
    <xf numFmtId="0" fontId="62" fillId="0" borderId="36" xfId="42" applyFont="1" applyBorder="1" applyAlignment="1" applyProtection="1">
      <alignment horizontal="center" vertical="center" wrapText="1"/>
      <protection/>
    </xf>
    <xf numFmtId="0" fontId="62" fillId="0" borderId="43" xfId="0" applyFont="1" applyBorder="1" applyAlignment="1">
      <alignment horizontal="left" vertical="center" wrapText="1"/>
    </xf>
    <xf numFmtId="0" fontId="62" fillId="0" borderId="43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49" fontId="63" fillId="0" borderId="0" xfId="0" applyNumberFormat="1" applyFont="1" applyAlignment="1">
      <alignment horizontal="center" vertical="center"/>
    </xf>
    <xf numFmtId="0" fontId="63" fillId="0" borderId="20" xfId="0" applyFont="1" applyBorder="1" applyAlignment="1">
      <alignment/>
    </xf>
    <xf numFmtId="0" fontId="63" fillId="0" borderId="10" xfId="0" applyFont="1" applyBorder="1" applyAlignment="1">
      <alignment/>
    </xf>
    <xf numFmtId="49" fontId="63" fillId="0" borderId="19" xfId="0" applyNumberFormat="1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7" xfId="0" applyFont="1" applyBorder="1" applyAlignment="1">
      <alignment/>
    </xf>
    <xf numFmtId="49" fontId="63" fillId="0" borderId="61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62" xfId="0" applyFont="1" applyBorder="1" applyAlignment="1">
      <alignment/>
    </xf>
    <xf numFmtId="0" fontId="64" fillId="0" borderId="63" xfId="42" applyFont="1" applyBorder="1" applyAlignment="1" applyProtection="1">
      <alignment horizontal="center" vertical="center" wrapText="1"/>
      <protection/>
    </xf>
    <xf numFmtId="0" fontId="64" fillId="0" borderId="64" xfId="42" applyFont="1" applyBorder="1" applyAlignment="1" applyProtection="1">
      <alignment horizontal="center" vertical="center" wrapText="1"/>
      <protection/>
    </xf>
    <xf numFmtId="0" fontId="64" fillId="0" borderId="65" xfId="42" applyFont="1" applyBorder="1" applyAlignment="1" applyProtection="1">
      <alignment horizontal="center" vertical="center" wrapText="1"/>
      <protection/>
    </xf>
    <xf numFmtId="0" fontId="63" fillId="0" borderId="66" xfId="0" applyFont="1" applyBorder="1" applyAlignment="1">
      <alignment horizontal="left"/>
    </xf>
    <xf numFmtId="0" fontId="64" fillId="0" borderId="67" xfId="42" applyFont="1" applyBorder="1" applyAlignment="1" applyProtection="1">
      <alignment horizontal="center" vertical="center" wrapText="1"/>
      <protection/>
    </xf>
    <xf numFmtId="0" fontId="64" fillId="0" borderId="68" xfId="42" applyFont="1" applyBorder="1" applyAlignment="1" applyProtection="1">
      <alignment horizontal="center" vertical="center" wrapText="1"/>
      <protection/>
    </xf>
    <xf numFmtId="0" fontId="64" fillId="0" borderId="69" xfId="42" applyFont="1" applyBorder="1" applyAlignment="1" applyProtection="1">
      <alignment horizontal="center" vertical="center" wrapText="1"/>
      <protection/>
    </xf>
    <xf numFmtId="0" fontId="65" fillId="0" borderId="0" xfId="0" applyFont="1" applyAlignment="1">
      <alignment/>
    </xf>
    <xf numFmtId="0" fontId="63" fillId="0" borderId="70" xfId="0" applyFont="1" applyBorder="1" applyAlignment="1">
      <alignment/>
    </xf>
    <xf numFmtId="0" fontId="62" fillId="0" borderId="39" xfId="42" applyFont="1" applyBorder="1" applyAlignment="1" applyProtection="1">
      <alignment horizontal="left" vertical="center" wrapText="1"/>
      <protection/>
    </xf>
    <xf numFmtId="0" fontId="62" fillId="0" borderId="41" xfId="42" applyFont="1" applyBorder="1" applyAlignment="1" applyProtection="1">
      <alignment horizontal="left" vertical="center" wrapText="1"/>
      <protection/>
    </xf>
    <xf numFmtId="0" fontId="64" fillId="0" borderId="0" xfId="42" applyFont="1" applyBorder="1" applyAlignment="1" applyProtection="1">
      <alignment vertical="center" wrapText="1"/>
      <protection/>
    </xf>
    <xf numFmtId="0" fontId="62" fillId="0" borderId="30" xfId="42" applyFont="1" applyBorder="1" applyAlignment="1" applyProtection="1">
      <alignment horizontal="left" vertical="center" wrapText="1"/>
      <protection/>
    </xf>
    <xf numFmtId="0" fontId="62" fillId="0" borderId="33" xfId="42" applyFont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ЮНОШЕЙ И ДЕВУШЕК 2003-2005 ГГР</v>
          </cell>
        </row>
        <row r="3">
          <cell r="A3" t="str">
            <v>19-22.11.2020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94" t="s">
        <v>28</v>
      </c>
      <c r="B1" s="94"/>
      <c r="C1" s="94"/>
      <c r="D1" s="94"/>
      <c r="E1" s="94"/>
      <c r="F1" s="94"/>
      <c r="G1" s="94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7" ht="22.5" customHeight="1" thickBot="1">
      <c r="A2" s="95" t="s">
        <v>25</v>
      </c>
      <c r="B2" s="96"/>
      <c r="C2" s="96"/>
      <c r="D2" s="96"/>
      <c r="E2" s="96"/>
      <c r="F2" s="96"/>
      <c r="G2" s="96"/>
    </row>
    <row r="3" spans="1:7" ht="31.5" customHeight="1" thickBot="1">
      <c r="A3" s="97" t="str">
        <f>HYPERLINK('[1]реквизиты'!$A$2)</f>
        <v>ПЕРВЕНСТВО СЕВЕРО-КАВКАЗСКОГО ФЕДЕРАЛЬНОГО ОКРУГА ПО САМБО СРЕДИ ЮНОШЕЙ И ДЕВУШЕК 2003-2005 ГГР</v>
      </c>
      <c r="B3" s="98"/>
      <c r="C3" s="98"/>
      <c r="D3" s="98"/>
      <c r="E3" s="98"/>
      <c r="F3" s="98"/>
      <c r="G3" s="99"/>
    </row>
    <row r="4" spans="1:7" ht="21.75" customHeight="1">
      <c r="A4" s="88" t="str">
        <f>HYPERLINK('[1]реквизиты'!$A$3)</f>
        <v>19-22.11.2020   г.Нальчик</v>
      </c>
      <c r="B4" s="88"/>
      <c r="C4" s="88"/>
      <c r="D4" s="88"/>
      <c r="E4" s="88"/>
      <c r="F4" s="88"/>
      <c r="G4" s="88"/>
    </row>
    <row r="5" spans="4:5" ht="20.25" customHeight="1">
      <c r="D5" s="89" t="str">
        <f>HYPERLINK('пр.взв.'!D4)</f>
        <v>в.к.   47  кг</v>
      </c>
      <c r="E5" s="89"/>
    </row>
    <row r="6" spans="1:7" ht="12.75" customHeight="1">
      <c r="A6" s="90" t="s">
        <v>11</v>
      </c>
      <c r="B6" s="92" t="s">
        <v>5</v>
      </c>
      <c r="C6" s="90" t="s">
        <v>6</v>
      </c>
      <c r="D6" s="90" t="s">
        <v>7</v>
      </c>
      <c r="E6" s="90" t="s">
        <v>8</v>
      </c>
      <c r="F6" s="90" t="s">
        <v>10</v>
      </c>
      <c r="G6" s="90" t="s">
        <v>9</v>
      </c>
    </row>
    <row r="7" spans="1:7" ht="12.75">
      <c r="A7" s="91"/>
      <c r="B7" s="93"/>
      <c r="C7" s="91"/>
      <c r="D7" s="91"/>
      <c r="E7" s="91"/>
      <c r="F7" s="91"/>
      <c r="G7" s="91"/>
    </row>
    <row r="8" spans="1:7" ht="12.75" customHeight="1">
      <c r="A8" s="85">
        <v>1</v>
      </c>
      <c r="B8" s="86">
        <f>'пр.хода'!H9</f>
        <v>1</v>
      </c>
      <c r="C8" s="81" t="str">
        <f>VLOOKUP(B8,'пр.взв.'!B3:G18,2,FALSE)</f>
        <v>ГОГИЧАЕВА ЛАНА АЛАНОВНА</v>
      </c>
      <c r="D8" s="83" t="str">
        <f>VLOOKUP(B8,'пр.взв.'!B7:G22,3,FALSE)</f>
        <v>28.1.2005 1 РАЗРЯД</v>
      </c>
      <c r="E8" s="83" t="str">
        <f>VLOOKUP(B8,'пр.взв.'!B7:G22,4,FALSE)</f>
        <v>РСО-А ДИНАМО</v>
      </c>
      <c r="F8" s="83">
        <f>VLOOKUP(B8,'пр.взв.'!B7:G22,5,FALSE)</f>
        <v>0</v>
      </c>
      <c r="G8" s="81" t="str">
        <f>VLOOKUP(B8,'пр.взв.'!B7:G22,6,FALSE)</f>
        <v>ХУГАЕВ Ю.</v>
      </c>
    </row>
    <row r="9" spans="1:7" ht="12.75">
      <c r="A9" s="85"/>
      <c r="B9" s="86"/>
      <c r="C9" s="82"/>
      <c r="D9" s="84"/>
      <c r="E9" s="84"/>
      <c r="F9" s="84"/>
      <c r="G9" s="82"/>
    </row>
    <row r="10" spans="1:7" ht="12.75" customHeight="1">
      <c r="A10" s="85">
        <v>2</v>
      </c>
      <c r="B10" s="86">
        <f>'пр.хода'!H14</f>
        <v>2</v>
      </c>
      <c r="C10" s="81" t="str">
        <f>VLOOKUP(B10,'пр.взв.'!B7:G22,2,FALSE)</f>
        <v>АБАКАРОВА АДИГАТ МАГОМЕДОВНА</v>
      </c>
      <c r="D10" s="83" t="str">
        <f>VLOOKUP(B10,'пр.взв.'!B7:G22,3,FALSE)</f>
        <v>06.06.2003 1 РАЗРЯД</v>
      </c>
      <c r="E10" s="83" t="str">
        <f>VLOOKUP(B10,'пр.взв.'!B7:G22,4,FALSE)</f>
        <v>РД ПР</v>
      </c>
      <c r="F10" s="83">
        <f>VLOOKUP(B10,'пр.взв.'!B7:G22,5,FALSE)</f>
        <v>0</v>
      </c>
      <c r="G10" s="81" t="str">
        <f>VLOOKUP(B10,'пр.взв.'!B7:G22,6,FALSE)</f>
        <v>ОСМАНОВ Н. М.</v>
      </c>
    </row>
    <row r="11" spans="1:7" ht="12.75">
      <c r="A11" s="85"/>
      <c r="B11" s="86"/>
      <c r="C11" s="82"/>
      <c r="D11" s="84"/>
      <c r="E11" s="84"/>
      <c r="F11" s="84"/>
      <c r="G11" s="82"/>
    </row>
    <row r="12" spans="1:7" ht="12.75" customHeight="1" hidden="1">
      <c r="A12" s="85">
        <v>3</v>
      </c>
      <c r="B12" s="86">
        <f>'пр.хода'!E25</f>
        <v>8</v>
      </c>
      <c r="C12" s="81" t="e">
        <f>VLOOKUP(B12,'пр.взв.'!B7:G22,2,FALSE)</f>
        <v>#N/A</v>
      </c>
      <c r="D12" s="83" t="e">
        <f>VLOOKUP(B12,'пр.взв.'!B7:G22,3,FALSE)</f>
        <v>#N/A</v>
      </c>
      <c r="E12" s="83" t="e">
        <f>VLOOKUP(B12,'пр.взв.'!B7:G22,4,FALSE)</f>
        <v>#N/A</v>
      </c>
      <c r="F12" s="83" t="e">
        <f>VLOOKUP(B12,'пр.взв.'!B7:G22,5,FALSE)</f>
        <v>#N/A</v>
      </c>
      <c r="G12" s="81" t="e">
        <f>VLOOKUP(B12,'пр.взв.'!B7:G22,6,FALSE)</f>
        <v>#N/A</v>
      </c>
    </row>
    <row r="13" spans="1:7" ht="12.75" hidden="1">
      <c r="A13" s="85"/>
      <c r="B13" s="86"/>
      <c r="C13" s="82"/>
      <c r="D13" s="84"/>
      <c r="E13" s="84"/>
      <c r="F13" s="84"/>
      <c r="G13" s="82"/>
    </row>
    <row r="14" spans="1:7" ht="12.75" customHeight="1" hidden="1">
      <c r="A14" s="85">
        <v>3</v>
      </c>
      <c r="B14" s="86">
        <f>'пр.хода'!Q25</f>
        <v>0</v>
      </c>
      <c r="C14" s="81" t="e">
        <f>VLOOKUP(B14,'пр.взв.'!B7:G22,2,FALSE)</f>
        <v>#N/A</v>
      </c>
      <c r="D14" s="83" t="e">
        <f>VLOOKUP(B14,'пр.взв.'!B7:G22,3,FALSE)</f>
        <v>#N/A</v>
      </c>
      <c r="E14" s="83" t="e">
        <f>VLOOKUP(B14,'пр.взв.'!B7:G22,4,FALSE)</f>
        <v>#N/A</v>
      </c>
      <c r="F14" s="83" t="e">
        <f>VLOOKUP(B14,'пр.взв.'!B7:G22,5,FALSE)</f>
        <v>#N/A</v>
      </c>
      <c r="G14" s="81" t="e">
        <f>VLOOKUP(B14,'пр.взв.'!B7:G22,6,FALSE)</f>
        <v>#N/A</v>
      </c>
    </row>
    <row r="15" spans="1:7" ht="12.75" hidden="1">
      <c r="A15" s="85"/>
      <c r="B15" s="86"/>
      <c r="C15" s="82"/>
      <c r="D15" s="84"/>
      <c r="E15" s="84"/>
      <c r="F15" s="84"/>
      <c r="G15" s="82"/>
    </row>
    <row r="16" spans="1:7" ht="12.75" customHeight="1" hidden="1">
      <c r="A16" s="85" t="s">
        <v>32</v>
      </c>
      <c r="B16" s="86">
        <v>2</v>
      </c>
      <c r="C16" s="81" t="str">
        <f>VLOOKUP(B16,'пр.взв.'!B7:G30,2,FALSE)</f>
        <v>АБАКАРОВА АДИГАТ МАГОМЕДОВНА</v>
      </c>
      <c r="D16" s="83" t="str">
        <f>VLOOKUP(B16,'пр.взв.'!B7:G22,3,FALSE)</f>
        <v>06.06.2003 1 РАЗРЯД</v>
      </c>
      <c r="E16" s="83" t="str">
        <f>VLOOKUP(B16,'пр.взв.'!B7:G22,4,FALSE)</f>
        <v>РД ПР</v>
      </c>
      <c r="F16" s="83">
        <f>VLOOKUP(B16,'пр.взв.'!B7:G22,5,FALSE)</f>
        <v>0</v>
      </c>
      <c r="G16" s="81" t="str">
        <f>VLOOKUP(B16,'пр.взв.'!B7:G22,6,FALSE)</f>
        <v>ОСМАНОВ Н. М.</v>
      </c>
    </row>
    <row r="17" spans="1:7" ht="12.75" hidden="1">
      <c r="A17" s="85"/>
      <c r="B17" s="86"/>
      <c r="C17" s="82"/>
      <c r="D17" s="84"/>
      <c r="E17" s="84"/>
      <c r="F17" s="84"/>
      <c r="G17" s="82"/>
    </row>
    <row r="18" spans="1:7" ht="12.75" customHeight="1" hidden="1">
      <c r="A18" s="87" t="s">
        <v>32</v>
      </c>
      <c r="B18" s="86">
        <v>5</v>
      </c>
      <c r="C18" s="81" t="e">
        <f>VLOOKUP(B18,'пр.взв.'!B7:G22,2,FALSE)</f>
        <v>#N/A</v>
      </c>
      <c r="D18" s="83" t="e">
        <f>VLOOKUP(B18,'пр.взв.'!B7:G22,3,FALSE)</f>
        <v>#N/A</v>
      </c>
      <c r="E18" s="83" t="e">
        <f>VLOOKUP(B18,'пр.взв.'!B7:G22,4,FALSE)</f>
        <v>#N/A</v>
      </c>
      <c r="F18" s="83" t="e">
        <f>VLOOKUP(B18,'пр.взв.'!B7:G22,5,FALSE)</f>
        <v>#N/A</v>
      </c>
      <c r="G18" s="81" t="e">
        <f>VLOOKUP(B18,'пр.взв.'!B7:G22,6,FALSE)</f>
        <v>#N/A</v>
      </c>
    </row>
    <row r="19" spans="1:7" ht="12.75" hidden="1">
      <c r="A19" s="85"/>
      <c r="B19" s="86"/>
      <c r="C19" s="82"/>
      <c r="D19" s="84"/>
      <c r="E19" s="84"/>
      <c r="F19" s="84"/>
      <c r="G19" s="82"/>
    </row>
    <row r="20" spans="1:7" ht="15" customHeight="1" hidden="1">
      <c r="A20" s="85"/>
      <c r="B20" s="86"/>
      <c r="C20" s="81" t="e">
        <f>VLOOKUP(B20,'пр.взв.'!B7:G22,2,FALSE)</f>
        <v>#N/A</v>
      </c>
      <c r="D20" s="83" t="e">
        <f>VLOOKUP(B20,'пр.взв.'!B7:G22,3,FALSE)</f>
        <v>#N/A</v>
      </c>
      <c r="E20" s="83" t="e">
        <f>VLOOKUP(B20,'пр.взв.'!B7:G22,4,FALSE)</f>
        <v>#N/A</v>
      </c>
      <c r="F20" s="83" t="e">
        <f>VLOOKUP(B20,'пр.взв.'!B7:G22,5,FALSE)</f>
        <v>#N/A</v>
      </c>
      <c r="G20" s="81" t="e">
        <f>VLOOKUP(B20,'пр.взв.'!B7:G22,6,FALSE)</f>
        <v>#N/A</v>
      </c>
    </row>
    <row r="21" spans="1:7" ht="17.25" customHeight="1" hidden="1">
      <c r="A21" s="85"/>
      <c r="B21" s="86"/>
      <c r="C21" s="82"/>
      <c r="D21" s="84"/>
      <c r="E21" s="84"/>
      <c r="F21" s="84"/>
      <c r="G21" s="82"/>
    </row>
    <row r="22" spans="1:7" ht="12.75" customHeight="1" hidden="1">
      <c r="A22" s="85"/>
      <c r="B22" s="86"/>
      <c r="C22" s="81" t="e">
        <f>VLOOKUP(B22,'пр.взв.'!B7:G22,2,FALSE)</f>
        <v>#N/A</v>
      </c>
      <c r="D22" s="83" t="e">
        <f>VLOOKUP(B22,'пр.взв.'!B7:G22,3,FALSE)</f>
        <v>#N/A</v>
      </c>
      <c r="E22" s="83" t="e">
        <f>VLOOKUP(B22,'пр.взв.'!B7:G22,4,FALSE)</f>
        <v>#N/A</v>
      </c>
      <c r="F22" s="83" t="e">
        <f>VLOOKUP(B22,'пр.взв.'!B7:G22,5,FALSE)</f>
        <v>#N/A</v>
      </c>
      <c r="G22" s="81" t="e">
        <f>VLOOKUP(B22,'пр.взв.'!B7:G22,6,FALSE)</f>
        <v>#N/A</v>
      </c>
    </row>
    <row r="23" spans="1:7" ht="21" customHeight="1" hidden="1">
      <c r="A23" s="85"/>
      <c r="B23" s="86"/>
      <c r="C23" s="82"/>
      <c r="D23" s="84"/>
      <c r="E23" s="84"/>
      <c r="F23" s="84"/>
      <c r="G23" s="82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0"/>
      <c r="B30" s="60"/>
      <c r="C30" s="60"/>
      <c r="D30" s="6"/>
      <c r="E30" s="6"/>
      <c r="F30" s="6"/>
      <c r="G30" s="6"/>
    </row>
    <row r="31" spans="1:7" ht="15">
      <c r="A31" s="58" t="str">
        <f>HYPERLINK('[1]реквизиты'!$A$6)</f>
        <v>Гл. судья, судья ВК</v>
      </c>
      <c r="B31" s="60"/>
      <c r="C31" s="61"/>
      <c r="D31" s="57"/>
      <c r="E31" s="57"/>
      <c r="F31" s="59" t="str">
        <f>HYPERLINK('[1]реквизиты'!$G$6)</f>
        <v>Джанбеков Т. А.</v>
      </c>
      <c r="G31" s="6"/>
    </row>
    <row r="32" spans="1:7" ht="15">
      <c r="A32" s="60"/>
      <c r="B32" s="60"/>
      <c r="C32" s="61"/>
      <c r="D32" s="6"/>
      <c r="E32" s="6"/>
      <c r="F32" s="5" t="str">
        <f>HYPERLINK('[1]реквизиты'!$G$7)</f>
        <v>/г. Каспийск/</v>
      </c>
      <c r="G32" s="6"/>
    </row>
    <row r="33" spans="1:7" ht="15">
      <c r="A33" s="60"/>
      <c r="B33" s="60"/>
      <c r="C33" s="61"/>
      <c r="D33" s="6"/>
      <c r="E33" s="6"/>
      <c r="F33" s="6"/>
      <c r="G33" s="6"/>
    </row>
    <row r="34" spans="1:7" ht="15">
      <c r="A34" s="58" t="str">
        <f>HYPERLINK('[1]реквизиты'!$A$8)</f>
        <v>Гл. секретарь, судья ВК</v>
      </c>
      <c r="B34" s="60"/>
      <c r="C34" s="61"/>
      <c r="D34" s="57"/>
      <c r="E34" s="57"/>
      <c r="F34" s="59" t="str">
        <f>HYPERLINK('[1]реквизиты'!$G$8)</f>
        <v>Ляликова С Я.</v>
      </c>
      <c r="G34" s="6"/>
    </row>
    <row r="35" spans="1:7" ht="15">
      <c r="A35" s="60"/>
      <c r="B35" s="60"/>
      <c r="C35" s="60"/>
      <c r="D35" s="6"/>
      <c r="E35" s="6"/>
      <c r="F35" s="5" t="str">
        <f>HYPERLINK('[1]реквизиты'!$G$9)</f>
        <v>/г.Владикавказ/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A18:A19"/>
    <mergeCell ref="B18:B19"/>
    <mergeCell ref="C18:C19"/>
    <mergeCell ref="D18:D19"/>
    <mergeCell ref="E20:E21"/>
    <mergeCell ref="F20:F21"/>
    <mergeCell ref="E22:E23"/>
    <mergeCell ref="F22:F23"/>
    <mergeCell ref="E16:E17"/>
    <mergeCell ref="F16:F17"/>
    <mergeCell ref="E18:E19"/>
    <mergeCell ref="F18:F19"/>
    <mergeCell ref="C22:C23"/>
    <mergeCell ref="D22:D23"/>
    <mergeCell ref="C20:C21"/>
    <mergeCell ref="D20:D21"/>
    <mergeCell ref="A20:A21"/>
    <mergeCell ref="B20:B21"/>
    <mergeCell ref="A22:A23"/>
    <mergeCell ref="B22:B2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00" t="str">
        <f>HYPERLINK('[1]реквизиты'!$A$2)</f>
        <v>ПЕРВЕНСТВО СЕВЕРО-КАВКАЗСКОГО ФЕДЕРАЛЬНОГО ОКРУГА ПО САМБО СРЕДИ ЮНОШЕЙ И ДЕВУШЕК 2003-2005 ГГР</v>
      </c>
      <c r="B1" s="101"/>
      <c r="C1" s="101"/>
      <c r="D1" s="101"/>
      <c r="E1" s="101"/>
      <c r="F1" s="101"/>
      <c r="G1" s="101"/>
      <c r="H1" s="101"/>
    </row>
    <row r="2" spans="4:5" ht="27.75" customHeight="1">
      <c r="D2" s="52" t="s">
        <v>20</v>
      </c>
      <c r="E2" s="68" t="str">
        <f>HYPERLINK('пр.взв.'!D4)</f>
        <v>в.к.   47  кг</v>
      </c>
    </row>
    <row r="3" ht="12.75">
      <c r="C3" s="12" t="s">
        <v>23</v>
      </c>
    </row>
    <row r="4" ht="12.75">
      <c r="C4" s="50" t="s">
        <v>12</v>
      </c>
    </row>
    <row r="5" spans="1:8" ht="12.75">
      <c r="A5" s="85" t="s">
        <v>13</v>
      </c>
      <c r="B5" s="85" t="s">
        <v>5</v>
      </c>
      <c r="C5" s="91" t="s">
        <v>6</v>
      </c>
      <c r="D5" s="85" t="s">
        <v>14</v>
      </c>
      <c r="E5" s="85" t="s">
        <v>15</v>
      </c>
      <c r="F5" s="85" t="s">
        <v>16</v>
      </c>
      <c r="G5" s="85" t="s">
        <v>17</v>
      </c>
      <c r="H5" s="85" t="s">
        <v>18</v>
      </c>
    </row>
    <row r="6" spans="1:8" ht="12.75">
      <c r="A6" s="90"/>
      <c r="B6" s="90"/>
      <c r="C6" s="90"/>
      <c r="D6" s="90"/>
      <c r="E6" s="90"/>
      <c r="F6" s="90"/>
      <c r="G6" s="90"/>
      <c r="H6" s="90"/>
    </row>
    <row r="7" spans="1:8" ht="12.75">
      <c r="A7" s="107"/>
      <c r="B7" s="105"/>
      <c r="C7" s="108" t="e">
        <f>VLOOKUP(B7,'пр.взв.'!B7:D22,2,FALSE)</f>
        <v>#N/A</v>
      </c>
      <c r="D7" s="108" t="e">
        <f>VLOOKUP(B7,'пр.взв.'!B7:E22,3,FALSE)</f>
        <v>#N/A</v>
      </c>
      <c r="E7" s="108" t="e">
        <f>VLOOKUP(B7,'пр.взв.'!B7:F22,4,FALSE)</f>
        <v>#N/A</v>
      </c>
      <c r="F7" s="103"/>
      <c r="G7" s="106"/>
      <c r="H7" s="85"/>
    </row>
    <row r="8" spans="1:8" ht="12.75">
      <c r="A8" s="107"/>
      <c r="B8" s="85"/>
      <c r="C8" s="109"/>
      <c r="D8" s="109"/>
      <c r="E8" s="109"/>
      <c r="F8" s="103"/>
      <c r="G8" s="106"/>
      <c r="H8" s="85"/>
    </row>
    <row r="9" spans="1:8" ht="12.75">
      <c r="A9" s="104"/>
      <c r="B9" s="105"/>
      <c r="C9" s="108" t="e">
        <f>VLOOKUP(B9,'пр.взв.'!B7:D24,2,FALSE)</f>
        <v>#N/A</v>
      </c>
      <c r="D9" s="108" t="e">
        <f>VLOOKUP(B9,'пр.взв.'!B7:E24,3,FALSE)</f>
        <v>#N/A</v>
      </c>
      <c r="E9" s="108" t="e">
        <f>VLOOKUP(B9,'пр.взв.'!B7:F24,4,FALSE)</f>
        <v>#N/A</v>
      </c>
      <c r="F9" s="103"/>
      <c r="G9" s="85"/>
      <c r="H9" s="85"/>
    </row>
    <row r="10" spans="1:8" ht="12.75">
      <c r="A10" s="104"/>
      <c r="B10" s="85"/>
      <c r="C10" s="109"/>
      <c r="D10" s="109"/>
      <c r="E10" s="109"/>
      <c r="F10" s="103"/>
      <c r="G10" s="85"/>
      <c r="H10" s="85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8" t="str">
        <f>HYPERLINK('пр.взв.'!D4)</f>
        <v>в.к.   47  кг</v>
      </c>
    </row>
    <row r="17" spans="1:8" ht="12.75">
      <c r="A17" s="85" t="s">
        <v>13</v>
      </c>
      <c r="B17" s="85" t="s">
        <v>5</v>
      </c>
      <c r="C17" s="91" t="s">
        <v>6</v>
      </c>
      <c r="D17" s="85" t="s">
        <v>14</v>
      </c>
      <c r="E17" s="85" t="s">
        <v>15</v>
      </c>
      <c r="F17" s="85" t="s">
        <v>16</v>
      </c>
      <c r="G17" s="85" t="s">
        <v>17</v>
      </c>
      <c r="H17" s="85" t="s">
        <v>18</v>
      </c>
    </row>
    <row r="18" spans="1:8" ht="12.75">
      <c r="A18" s="90"/>
      <c r="B18" s="90"/>
      <c r="C18" s="90"/>
      <c r="D18" s="90"/>
      <c r="E18" s="90"/>
      <c r="F18" s="90"/>
      <c r="G18" s="90"/>
      <c r="H18" s="90"/>
    </row>
    <row r="19" spans="1:8" ht="12.75" customHeight="1">
      <c r="A19" s="107"/>
      <c r="B19" s="105"/>
      <c r="C19" s="102" t="e">
        <f>VLOOKUP(B19,'пр.взв.'!B7:E22,2,FALSE)</f>
        <v>#N/A</v>
      </c>
      <c r="D19" s="102" t="e">
        <f>VLOOKUP(B19,'пр.взв.'!B7:F22,3,FALSE)</f>
        <v>#N/A</v>
      </c>
      <c r="E19" s="102" t="e">
        <f>VLOOKUP(B19,'пр.взв.'!B7:G22,4,FALSE)</f>
        <v>#N/A</v>
      </c>
      <c r="F19" s="103"/>
      <c r="G19" s="106"/>
      <c r="H19" s="85"/>
    </row>
    <row r="20" spans="1:8" ht="12.75">
      <c r="A20" s="107"/>
      <c r="B20" s="85"/>
      <c r="C20" s="102"/>
      <c r="D20" s="102"/>
      <c r="E20" s="102"/>
      <c r="F20" s="103"/>
      <c r="G20" s="106"/>
      <c r="H20" s="85"/>
    </row>
    <row r="21" spans="1:8" ht="12.75" customHeight="1">
      <c r="A21" s="104"/>
      <c r="B21" s="105"/>
      <c r="C21" s="102" t="e">
        <f>VLOOKUP(B21,'пр.взв.'!B7:E24,2,FALSE)</f>
        <v>#N/A</v>
      </c>
      <c r="D21" s="102" t="e">
        <f>VLOOKUP(B21,'пр.взв.'!B7:F24,3,FALSE)</f>
        <v>#N/A</v>
      </c>
      <c r="E21" s="102" t="e">
        <f>VLOOKUP(B21,'пр.взв.'!B7:G24,4,FALSE)</f>
        <v>#N/A</v>
      </c>
      <c r="F21" s="103"/>
      <c r="G21" s="85"/>
      <c r="H21" s="85"/>
    </row>
    <row r="22" spans="1:8" ht="12.75">
      <c r="A22" s="104"/>
      <c r="B22" s="85"/>
      <c r="C22" s="102"/>
      <c r="D22" s="102"/>
      <c r="E22" s="102"/>
      <c r="F22" s="103"/>
      <c r="G22" s="85"/>
      <c r="H22" s="85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8" t="str">
        <f>HYPERLINK('пр.взв.'!D4)</f>
        <v>в.к.   47  кг</v>
      </c>
    </row>
    <row r="30" spans="1:8" ht="12.75">
      <c r="A30" s="85" t="s">
        <v>13</v>
      </c>
      <c r="B30" s="85" t="s">
        <v>5</v>
      </c>
      <c r="C30" s="91" t="s">
        <v>6</v>
      </c>
      <c r="D30" s="85" t="s">
        <v>14</v>
      </c>
      <c r="E30" s="85" t="s">
        <v>15</v>
      </c>
      <c r="F30" s="85" t="s">
        <v>16</v>
      </c>
      <c r="G30" s="85" t="s">
        <v>17</v>
      </c>
      <c r="H30" s="85" t="s">
        <v>18</v>
      </c>
    </row>
    <row r="31" spans="1:8" ht="12.75">
      <c r="A31" s="90"/>
      <c r="B31" s="90"/>
      <c r="C31" s="90"/>
      <c r="D31" s="90"/>
      <c r="E31" s="90"/>
      <c r="F31" s="90"/>
      <c r="G31" s="90"/>
      <c r="H31" s="90"/>
    </row>
    <row r="32" spans="1:8" ht="12.75" customHeight="1">
      <c r="A32" s="107"/>
      <c r="B32" s="105"/>
      <c r="C32" s="102" t="e">
        <f>VLOOKUP(B32,'пр.взв.'!B7:E35,2,FALSE)</f>
        <v>#N/A</v>
      </c>
      <c r="D32" s="102" t="e">
        <f>VLOOKUP(B32,'пр.взв.'!B7:F35,3,FALSE)</f>
        <v>#N/A</v>
      </c>
      <c r="E32" s="102" t="e">
        <f>VLOOKUP(B32,'пр.взв.'!B7:G35,4,FALSE)</f>
        <v>#N/A</v>
      </c>
      <c r="F32" s="103"/>
      <c r="G32" s="106"/>
      <c r="H32" s="85"/>
    </row>
    <row r="33" spans="1:8" ht="12.75">
      <c r="A33" s="107"/>
      <c r="B33" s="85"/>
      <c r="C33" s="102"/>
      <c r="D33" s="102"/>
      <c r="E33" s="102"/>
      <c r="F33" s="103"/>
      <c r="G33" s="106"/>
      <c r="H33" s="85"/>
    </row>
    <row r="34" spans="1:8" ht="12.75" customHeight="1">
      <c r="A34" s="104"/>
      <c r="B34" s="105"/>
      <c r="C34" s="102" t="e">
        <f>VLOOKUP(B34,'пр.взв.'!B7:E37,2,FALSE)</f>
        <v>#N/A</v>
      </c>
      <c r="D34" s="102" t="e">
        <f>VLOOKUP(B34,'пр.взв.'!B7:F37,3,FALSE)</f>
        <v>#N/A</v>
      </c>
      <c r="E34" s="102" t="e">
        <f>VLOOKUP(B34,'пр.взв.'!B7:G37,4,FALSE)</f>
        <v>#N/A</v>
      </c>
      <c r="F34" s="103"/>
      <c r="G34" s="85"/>
      <c r="H34" s="85"/>
    </row>
    <row r="35" spans="1:8" ht="12.75">
      <c r="A35" s="104"/>
      <c r="B35" s="85"/>
      <c r="C35" s="102"/>
      <c r="D35" s="102"/>
      <c r="E35" s="102"/>
      <c r="F35" s="103"/>
      <c r="G35" s="85"/>
      <c r="H35" s="85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G5:G6"/>
    <mergeCell ref="H5:H6"/>
    <mergeCell ref="A5:A6"/>
    <mergeCell ref="B5:B6"/>
    <mergeCell ref="C5:C6"/>
    <mergeCell ref="D5:D6"/>
    <mergeCell ref="E5:E6"/>
    <mergeCell ref="F5:F6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D17" sqref="D17:D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95" t="s">
        <v>24</v>
      </c>
      <c r="B1" s="96"/>
      <c r="C1" s="96"/>
      <c r="D1" s="96"/>
      <c r="E1" s="96"/>
      <c r="F1" s="96"/>
      <c r="G1" s="96"/>
    </row>
    <row r="2" spans="1:7" ht="33.75" customHeight="1" thickBot="1">
      <c r="A2" s="125" t="str">
        <f>HYPERLINK('[1]реквизиты'!$A$2)</f>
        <v>ПЕРВЕНСТВО СЕВЕРО-КАВКАЗСКОГО ФЕДЕРАЛЬНОГО ОКРУГА ПО САМБО СРЕДИ ЮНОШЕЙ И ДЕВУШЕК 2003-2005 ГГР</v>
      </c>
      <c r="B2" s="126"/>
      <c r="C2" s="126"/>
      <c r="D2" s="126"/>
      <c r="E2" s="126"/>
      <c r="F2" s="126"/>
      <c r="G2" s="127"/>
    </row>
    <row r="3" spans="1:11" ht="17.25" customHeight="1">
      <c r="A3" s="88" t="str">
        <f>HYPERLINK('[1]реквизиты'!$A$3)</f>
        <v>19-22.11.2020   г.Нальчик</v>
      </c>
      <c r="B3" s="88"/>
      <c r="C3" s="88"/>
      <c r="D3" s="88"/>
      <c r="E3" s="88"/>
      <c r="F3" s="88"/>
      <c r="G3" s="88"/>
      <c r="H3" s="13"/>
      <c r="I3" s="13"/>
      <c r="J3" s="13"/>
      <c r="K3" s="14"/>
    </row>
    <row r="4" spans="4:10" ht="19.5" customHeight="1">
      <c r="D4" s="122" t="s">
        <v>47</v>
      </c>
      <c r="E4" s="122"/>
      <c r="H4" s="15"/>
      <c r="I4" s="15"/>
      <c r="J4" s="15"/>
    </row>
    <row r="5" spans="1:7" ht="12.75" customHeight="1">
      <c r="A5" s="90" t="s">
        <v>4</v>
      </c>
      <c r="B5" s="112" t="s">
        <v>5</v>
      </c>
      <c r="C5" s="90" t="s">
        <v>6</v>
      </c>
      <c r="D5" s="90" t="s">
        <v>7</v>
      </c>
      <c r="E5" s="90" t="s">
        <v>8</v>
      </c>
      <c r="F5" s="90" t="s">
        <v>10</v>
      </c>
      <c r="G5" s="90" t="s">
        <v>9</v>
      </c>
    </row>
    <row r="6" spans="1:7" ht="13.5" thickBot="1">
      <c r="A6" s="91"/>
      <c r="B6" s="113"/>
      <c r="C6" s="91"/>
      <c r="D6" s="91"/>
      <c r="E6" s="91"/>
      <c r="F6" s="91"/>
      <c r="G6" s="91"/>
    </row>
    <row r="7" spans="1:7" ht="12.75" customHeight="1">
      <c r="A7" s="85">
        <v>1</v>
      </c>
      <c r="B7" s="115">
        <v>1</v>
      </c>
      <c r="C7" s="117" t="s">
        <v>40</v>
      </c>
      <c r="D7" s="114" t="s">
        <v>41</v>
      </c>
      <c r="E7" s="119" t="s">
        <v>42</v>
      </c>
      <c r="F7" s="110"/>
      <c r="G7" s="117" t="s">
        <v>43</v>
      </c>
    </row>
    <row r="8" spans="1:7" ht="13.5" thickBot="1">
      <c r="A8" s="85"/>
      <c r="B8" s="116"/>
      <c r="C8" s="118"/>
      <c r="D8" s="84"/>
      <c r="E8" s="120"/>
      <c r="F8" s="111"/>
      <c r="G8" s="124"/>
    </row>
    <row r="9" spans="1:7" ht="12.75" customHeight="1">
      <c r="A9" s="85">
        <v>2</v>
      </c>
      <c r="B9" s="115">
        <v>2</v>
      </c>
      <c r="C9" s="117" t="s">
        <v>44</v>
      </c>
      <c r="D9" s="114" t="s">
        <v>45</v>
      </c>
      <c r="E9" s="119" t="s">
        <v>39</v>
      </c>
      <c r="F9" s="110"/>
      <c r="G9" s="117" t="s">
        <v>46</v>
      </c>
    </row>
    <row r="10" spans="1:7" ht="12.75" customHeight="1" thickBot="1">
      <c r="A10" s="85"/>
      <c r="B10" s="116"/>
      <c r="C10" s="118"/>
      <c r="D10" s="84"/>
      <c r="E10" s="120"/>
      <c r="F10" s="111"/>
      <c r="G10" s="124"/>
    </row>
    <row r="11" spans="1:7" ht="12.75" customHeight="1">
      <c r="A11" s="85">
        <v>3</v>
      </c>
      <c r="B11" s="115"/>
      <c r="C11" s="117"/>
      <c r="D11" s="114"/>
      <c r="E11" s="119"/>
      <c r="F11" s="110"/>
      <c r="G11" s="117"/>
    </row>
    <row r="12" spans="1:7" ht="15" customHeight="1" thickBot="1">
      <c r="A12" s="85"/>
      <c r="B12" s="116"/>
      <c r="C12" s="118"/>
      <c r="D12" s="84"/>
      <c r="E12" s="120"/>
      <c r="F12" s="111"/>
      <c r="G12" s="124"/>
    </row>
    <row r="13" spans="1:7" ht="12.75" customHeight="1">
      <c r="A13" s="85">
        <v>4</v>
      </c>
      <c r="B13" s="115"/>
      <c r="C13" s="117"/>
      <c r="D13" s="114"/>
      <c r="E13" s="119"/>
      <c r="F13" s="110"/>
      <c r="G13" s="117"/>
    </row>
    <row r="14" spans="1:7" ht="15" customHeight="1" thickBot="1">
      <c r="A14" s="85"/>
      <c r="B14" s="116"/>
      <c r="C14" s="118"/>
      <c r="D14" s="84"/>
      <c r="E14" s="120"/>
      <c r="F14" s="111"/>
      <c r="G14" s="124"/>
    </row>
    <row r="15" spans="1:7" ht="15" customHeight="1">
      <c r="A15" s="85">
        <v>5</v>
      </c>
      <c r="B15" s="115"/>
      <c r="C15" s="117"/>
      <c r="D15" s="114"/>
      <c r="E15" s="119"/>
      <c r="F15" s="110"/>
      <c r="G15" s="117"/>
    </row>
    <row r="16" spans="1:7" ht="15.75" customHeight="1" thickBot="1">
      <c r="A16" s="85"/>
      <c r="B16" s="116"/>
      <c r="C16" s="118"/>
      <c r="D16" s="84"/>
      <c r="E16" s="120"/>
      <c r="F16" s="111"/>
      <c r="G16" s="124"/>
    </row>
    <row r="17" spans="1:7" ht="12.75" customHeight="1">
      <c r="A17" s="85">
        <v>6</v>
      </c>
      <c r="B17" s="115"/>
      <c r="C17" s="117"/>
      <c r="D17" s="114"/>
      <c r="E17" s="119"/>
      <c r="F17" s="110"/>
      <c r="G17" s="117"/>
    </row>
    <row r="18" spans="1:7" ht="15" customHeight="1" thickBot="1">
      <c r="A18" s="85"/>
      <c r="B18" s="116"/>
      <c r="C18" s="118"/>
      <c r="D18" s="84"/>
      <c r="E18" s="120"/>
      <c r="F18" s="111"/>
      <c r="G18" s="124"/>
    </row>
    <row r="19" spans="1:7" ht="12.75" customHeight="1">
      <c r="A19" s="85">
        <v>7</v>
      </c>
      <c r="B19" s="115"/>
      <c r="C19" s="117"/>
      <c r="D19" s="114"/>
      <c r="E19" s="119"/>
      <c r="F19" s="110"/>
      <c r="G19" s="117"/>
    </row>
    <row r="20" spans="1:7" ht="15" customHeight="1" thickBot="1">
      <c r="A20" s="85"/>
      <c r="B20" s="116"/>
      <c r="C20" s="118"/>
      <c r="D20" s="121"/>
      <c r="E20" s="123"/>
      <c r="F20" s="111"/>
      <c r="G20" s="124"/>
    </row>
    <row r="21" spans="1:7" ht="12.75" customHeight="1">
      <c r="A21" s="85">
        <v>8</v>
      </c>
      <c r="B21" s="115"/>
      <c r="C21" s="117"/>
      <c r="D21" s="114"/>
      <c r="E21" s="119"/>
      <c r="F21" s="110"/>
      <c r="G21" s="117"/>
    </row>
    <row r="22" spans="1:7" ht="15" customHeight="1">
      <c r="A22" s="85"/>
      <c r="B22" s="116"/>
      <c r="C22" s="118"/>
      <c r="D22" s="84"/>
      <c r="E22" s="120"/>
      <c r="F22" s="111"/>
      <c r="G22" s="124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C19:C20"/>
    <mergeCell ref="D19:D20"/>
    <mergeCell ref="C17:C18"/>
    <mergeCell ref="D17:D18"/>
    <mergeCell ref="A17:A18"/>
    <mergeCell ref="B17:B18"/>
    <mergeCell ref="A19:A20"/>
    <mergeCell ref="B19:B20"/>
    <mergeCell ref="E17:E18"/>
    <mergeCell ref="F17:F18"/>
    <mergeCell ref="E13:E14"/>
    <mergeCell ref="F13:F14"/>
    <mergeCell ref="E15:E16"/>
    <mergeCell ref="F15:F16"/>
    <mergeCell ref="C11:C12"/>
    <mergeCell ref="D11:D12"/>
    <mergeCell ref="A11:A12"/>
    <mergeCell ref="A15:A16"/>
    <mergeCell ref="B15:B16"/>
    <mergeCell ref="C15:C16"/>
    <mergeCell ref="D15:D16"/>
    <mergeCell ref="C7:C8"/>
    <mergeCell ref="D7:D8"/>
    <mergeCell ref="E11:E12"/>
    <mergeCell ref="E9:E10"/>
    <mergeCell ref="F11:F12"/>
    <mergeCell ref="A13:A14"/>
    <mergeCell ref="B13:B14"/>
    <mergeCell ref="C13:C14"/>
    <mergeCell ref="D13:D14"/>
    <mergeCell ref="B11:B12"/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C2" sqref="C2:J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40" t="s">
        <v>26</v>
      </c>
      <c r="D1" s="141"/>
      <c r="E1" s="141"/>
      <c r="F1" s="141"/>
      <c r="G1" s="141"/>
      <c r="H1" s="141"/>
      <c r="I1" s="141"/>
      <c r="J1" s="142"/>
    </row>
    <row r="2" spans="1:36" ht="26.25" customHeight="1" thickBot="1">
      <c r="A2" s="6"/>
      <c r="B2" s="6"/>
      <c r="C2" s="125" t="str">
        <f>HYPERLINK('[1]реквизиты'!$A$2)</f>
        <v>ПЕРВЕНСТВО СЕВЕРО-КАВКАЗСКОГО ФЕДЕРАЛЬНОГО ОКРУГА ПО САМБО СРЕДИ ЮНОШЕЙ И ДЕВУШЕК 2003-2005 ГГР</v>
      </c>
      <c r="D2" s="101"/>
      <c r="E2" s="101"/>
      <c r="F2" s="101"/>
      <c r="G2" s="101"/>
      <c r="H2" s="101"/>
      <c r="I2" s="101"/>
      <c r="J2" s="128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6"/>
      <c r="B4" s="66"/>
      <c r="C4" s="66"/>
      <c r="D4" s="66"/>
      <c r="E4" s="66"/>
      <c r="F4" s="68" t="str">
        <f>HYPERLINK('пр.взв.'!D4)</f>
        <v>в.к.   47  кг</v>
      </c>
      <c r="G4" s="67"/>
      <c r="H4" s="67"/>
      <c r="I4" s="67"/>
      <c r="J4" s="67"/>
      <c r="K4" s="67"/>
      <c r="L4" s="66"/>
      <c r="M4" s="66"/>
    </row>
    <row r="5" spans="1:13" ht="16.5" thickBot="1">
      <c r="A5" s="139" t="s">
        <v>0</v>
      </c>
      <c r="B5" s="139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29">
        <v>1</v>
      </c>
      <c r="B6" s="131" t="str">
        <f>VLOOKUP('стартвый '!A6:A7,'пр.взв.'!B6:C21,2,FALSE)</f>
        <v>ГОГИЧАЕВА ЛАНА АЛАНОВНА</v>
      </c>
      <c r="C6" s="133" t="str">
        <f>VLOOKUP(A6,'пр.взв.'!B6:G21,3,FALSE)</f>
        <v>28.1.2005 1 РАЗРЯД</v>
      </c>
      <c r="D6" s="133" t="str">
        <f>VLOOKUP(A6,'пр.взв.'!B6:G21,4,FALSE)</f>
        <v>РСО-А ДИНАМО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30"/>
      <c r="B7" s="132"/>
      <c r="C7" s="134"/>
      <c r="D7" s="134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35">
        <v>5</v>
      </c>
      <c r="B8" s="136" t="e">
        <f>VLOOKUP('стартвый '!A8:A9,'пр.взв.'!B8:C23,2,FALSE)</f>
        <v>#N/A</v>
      </c>
      <c r="C8" s="137" t="e">
        <f>VLOOKUP(A8,'пр.взв.'!B6:G21,3,FALSE)</f>
        <v>#N/A</v>
      </c>
      <c r="D8" s="137" t="e">
        <f>VLOOKUP(A8,'пр.взв.'!B6:G21,4,FALSE)</f>
        <v>#N/A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30"/>
      <c r="B9" s="132"/>
      <c r="C9" s="134"/>
      <c r="D9" s="134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29">
        <v>3</v>
      </c>
      <c r="B10" s="131" t="e">
        <f>VLOOKUP('стартвый '!A10:A11,'пр.взв.'!B1:C25,2,FALSE)</f>
        <v>#N/A</v>
      </c>
      <c r="C10" s="133" t="e">
        <f>VLOOKUP(A10,'пр.взв.'!B6:G21,3,FALSE)</f>
        <v>#N/A</v>
      </c>
      <c r="D10" s="133" t="e">
        <f>VLOOKUP(A10,'пр.взв.'!B6:G21,4,FALSE)</f>
        <v>#N/A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30"/>
      <c r="B11" s="132"/>
      <c r="C11" s="134"/>
      <c r="D11" s="134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35">
        <v>7</v>
      </c>
      <c r="B12" s="136" t="e">
        <f>VLOOKUP('стартвый '!A12:A13,'пр.взв.'!B12:C27,2,FALSE)</f>
        <v>#N/A</v>
      </c>
      <c r="C12" s="137" t="e">
        <f>VLOOKUP(A12,'пр.взв.'!B6:G21,3,FALSE)</f>
        <v>#N/A</v>
      </c>
      <c r="D12" s="137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43"/>
      <c r="B13" s="144"/>
      <c r="C13" s="145"/>
      <c r="D13" s="145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39" t="s">
        <v>1</v>
      </c>
      <c r="B16" s="139"/>
      <c r="E16" s="23"/>
      <c r="F16" s="23"/>
      <c r="G16" s="23"/>
      <c r="H16" s="23"/>
      <c r="I16" s="47"/>
      <c r="J16" s="3"/>
    </row>
    <row r="17" spans="1:10" ht="13.5" thickBot="1">
      <c r="A17" s="129">
        <v>2</v>
      </c>
      <c r="B17" s="131" t="str">
        <f>VLOOKUP(A17,'пр.взв.'!B7:G22,2,FALSE)</f>
        <v>АБАКАРОВА АДИГАТ МАГОМЕДОВНА</v>
      </c>
      <c r="C17" s="133" t="str">
        <f>VLOOKUP(A17,'пр.взв.'!B7:G22,3,FALSE)</f>
        <v>06.06.2003 1 РАЗРЯД</v>
      </c>
      <c r="D17" s="133" t="str">
        <f>VLOOKUP(A17,'пр.взв.'!B7:G22,4,FALSE)</f>
        <v>РД ПР</v>
      </c>
      <c r="E17" s="23"/>
      <c r="F17" s="23"/>
      <c r="G17" s="23"/>
      <c r="H17" s="23"/>
      <c r="I17" s="40"/>
      <c r="J17" s="3"/>
    </row>
    <row r="18" spans="1:10" ht="12.75">
      <c r="A18" s="130"/>
      <c r="B18" s="132"/>
      <c r="C18" s="134"/>
      <c r="D18" s="134"/>
      <c r="E18" s="25"/>
      <c r="F18" s="23"/>
      <c r="G18" s="30"/>
      <c r="H18" s="27"/>
      <c r="I18" s="40"/>
      <c r="J18" s="3"/>
    </row>
    <row r="19" spans="1:10" ht="13.5" thickBot="1">
      <c r="A19" s="135">
        <v>6</v>
      </c>
      <c r="B19" s="136" t="e">
        <f>VLOOKUP('стартвый '!A19:A20,'пр.взв.'!B7:G22,2,FALSE)</f>
        <v>#N/A</v>
      </c>
      <c r="C19" s="137" t="e">
        <f>VLOOKUP(A19,'пр.взв.'!B7:G22,3,FALSE)</f>
        <v>#N/A</v>
      </c>
      <c r="D19" s="137" t="e">
        <f>VLOOKUP(A19,'пр.взв.'!B7:G22,4,FALSE)</f>
        <v>#N/A</v>
      </c>
      <c r="E19" s="24"/>
      <c r="F19" s="26"/>
      <c r="G19" s="29"/>
      <c r="H19" s="27"/>
      <c r="I19" s="40"/>
      <c r="J19" s="3"/>
    </row>
    <row r="20" spans="1:10" ht="13.5" thickBot="1">
      <c r="A20" s="130"/>
      <c r="B20" s="132"/>
      <c r="C20" s="134"/>
      <c r="D20" s="134"/>
      <c r="E20" s="23"/>
      <c r="F20" s="27"/>
      <c r="G20" s="25"/>
      <c r="H20" s="31"/>
      <c r="I20" s="40"/>
      <c r="J20" s="3"/>
    </row>
    <row r="21" spans="1:8" ht="13.5" thickBot="1">
      <c r="A21" s="129">
        <v>4</v>
      </c>
      <c r="B21" s="131" t="e">
        <f>VLOOKUP('стартвый '!A21:A22,'пр.взв.'!B7:G22,2,FALSE)</f>
        <v>#N/A</v>
      </c>
      <c r="C21" s="133" t="e">
        <f>VLOOKUP(A21,'пр.взв.'!B7:G22,3,FALSE)</f>
        <v>#N/A</v>
      </c>
      <c r="D21" s="133" t="e">
        <f>VLOOKUP(A21,'пр.взв.'!B7:G22,4,FALSE)</f>
        <v>#N/A</v>
      </c>
      <c r="E21" s="23"/>
      <c r="F21" s="27"/>
      <c r="G21" s="24"/>
      <c r="H21" s="3"/>
    </row>
    <row r="22" spans="1:8" ht="12.75">
      <c r="A22" s="130"/>
      <c r="B22" s="132"/>
      <c r="C22" s="134"/>
      <c r="D22" s="134"/>
      <c r="E22" s="25"/>
      <c r="F22" s="28"/>
      <c r="G22" s="29"/>
      <c r="H22" s="27"/>
    </row>
    <row r="23" spans="1:8" ht="13.5" thickBot="1">
      <c r="A23" s="135">
        <v>8</v>
      </c>
      <c r="B23" s="136" t="e">
        <f>VLOOKUP('стартвый '!A23:A24,'пр.взв.'!B7:G22,2,FALSE)</f>
        <v>#N/A</v>
      </c>
      <c r="C23" s="137" t="e">
        <f>VLOOKUP(A23,'пр.взв.'!B7:G22,3,FALSE)</f>
        <v>#N/A</v>
      </c>
      <c r="D23" s="137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43"/>
      <c r="B24" s="144"/>
      <c r="C24" s="145"/>
      <c r="D24" s="145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5:B5"/>
    <mergeCell ref="B21:B22"/>
    <mergeCell ref="C21:C22"/>
    <mergeCell ref="A10:A11"/>
    <mergeCell ref="B10:B11"/>
    <mergeCell ref="C10:C11"/>
    <mergeCell ref="A17:A18"/>
    <mergeCell ref="C2:J2"/>
    <mergeCell ref="A6:A7"/>
    <mergeCell ref="B6:B7"/>
    <mergeCell ref="C6:C7"/>
    <mergeCell ref="D6:D7"/>
    <mergeCell ref="A8:A9"/>
    <mergeCell ref="B8:B9"/>
    <mergeCell ref="C8:C9"/>
    <mergeCell ref="D8:D9"/>
    <mergeCell ref="C3:R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4">
      <selection activeCell="L19" sqref="L19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94" t="s">
        <v>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3:18" ht="26.25" customHeight="1" thickBot="1">
      <c r="C2" s="95" t="s">
        <v>27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30.75" customHeight="1" thickBot="1">
      <c r="A3" s="6"/>
      <c r="B3" s="6"/>
      <c r="C3" s="163" t="str">
        <f>HYPERLINK('[1]реквизиты'!$A$2)</f>
        <v>ПЕРВЕНСТВО СЕВЕРО-КАВКАЗСКОГО ФЕДЕРАЛЬНОГО ОКРУГА ПО САМБО СРЕДИ ЮНОШЕЙ И ДЕВУШЕК 2003-2005 ГГР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5"/>
    </row>
    <row r="4" spans="1:18" ht="26.25" customHeight="1" thickBot="1">
      <c r="A4" s="43"/>
      <c r="B4" s="43"/>
      <c r="C4" s="138" t="str">
        <f>HYPERLINK('[1]реквизиты'!$A$3)</f>
        <v>19-22.11.2020   г.Нальчик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8:14" ht="27.75" customHeight="1" thickBot="1">
      <c r="H5" s="181" t="str">
        <f>HYPERLINK('пр.взв.'!D4)</f>
        <v>в.к.   47  кг</v>
      </c>
      <c r="I5" s="182"/>
      <c r="J5" s="182"/>
      <c r="K5" s="182"/>
      <c r="L5" s="182"/>
      <c r="M5" s="182"/>
      <c r="N5" s="183"/>
    </row>
    <row r="6" spans="8:13" ht="15" customHeight="1">
      <c r="H6" s="68"/>
      <c r="I6" s="70"/>
      <c r="J6" s="70"/>
      <c r="K6" s="70"/>
      <c r="L6" s="70"/>
      <c r="M6" s="70"/>
    </row>
    <row r="7" spans="1:21" ht="18" customHeight="1" thickBot="1">
      <c r="A7" s="139" t="s">
        <v>0</v>
      </c>
      <c r="B7" s="139"/>
      <c r="E7" s="23"/>
      <c r="F7" s="23"/>
      <c r="G7" s="23"/>
      <c r="H7" s="23"/>
      <c r="I7" s="184" t="s">
        <v>19</v>
      </c>
      <c r="J7" s="184"/>
      <c r="K7" s="184"/>
      <c r="L7" s="184"/>
      <c r="M7" s="184"/>
      <c r="N7" s="23"/>
      <c r="O7" s="23"/>
      <c r="P7" s="23"/>
      <c r="Q7" s="33"/>
      <c r="R7" s="32"/>
      <c r="S7" s="23"/>
      <c r="T7" s="162" t="s">
        <v>1</v>
      </c>
      <c r="U7" s="162"/>
    </row>
    <row r="8" spans="1:21" ht="12.75" customHeight="1" thickBot="1">
      <c r="A8" s="129">
        <v>1</v>
      </c>
      <c r="B8" s="131" t="str">
        <f>VLOOKUP('пр.хода'!A8,'пр.взв.'!B7:C22,2,FALSE)</f>
        <v>ГОГИЧАЕВА ЛАНА АЛАНОВНА</v>
      </c>
      <c r="C8" s="133" t="str">
        <f>VLOOKUP(A8,'пр.взв.'!B7:G22,3,FALSE)</f>
        <v>28.1.2005 1 РАЗРЯД</v>
      </c>
      <c r="D8" s="133" t="str">
        <f>VLOOKUP(A8,'пр.взв.'!B7:G22,4,FALSE)</f>
        <v>РСО-А ДИНАМО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31" t="str">
        <f>VLOOKUP(U8,'пр.взв.'!B7:E22,2,FALSE)</f>
        <v>АБАКАРОВА АДИГАТ МАГОМЕДОВНА</v>
      </c>
      <c r="S8" s="133" t="str">
        <f>VLOOKUP(U8,'пр.взв.'!B7:E22,3,FALSE)</f>
        <v>06.06.2003 1 РАЗРЯД</v>
      </c>
      <c r="T8" s="133" t="str">
        <f>VLOOKUP(U8,'пр.взв.'!B7:E22,4,FALSE)</f>
        <v>РД ПР</v>
      </c>
      <c r="U8" s="150">
        <v>2</v>
      </c>
    </row>
    <row r="9" spans="1:21" ht="12.75" customHeight="1">
      <c r="A9" s="130"/>
      <c r="B9" s="132"/>
      <c r="C9" s="134"/>
      <c r="D9" s="134"/>
      <c r="E9" s="25" t="s">
        <v>48</v>
      </c>
      <c r="F9" s="23"/>
      <c r="G9" s="30"/>
      <c r="H9" s="73">
        <v>1</v>
      </c>
      <c r="I9" s="152" t="str">
        <f>VLOOKUP(H9,'пр.взв.'!B7:E22,2,FALSE)</f>
        <v>ГОГИЧАЕВА ЛАНА АЛАНОВНА</v>
      </c>
      <c r="J9" s="153"/>
      <c r="K9" s="153"/>
      <c r="L9" s="153"/>
      <c r="M9" s="154"/>
      <c r="N9" s="23"/>
      <c r="O9" s="23"/>
      <c r="P9" s="23"/>
      <c r="Q9" s="25" t="s">
        <v>49</v>
      </c>
      <c r="R9" s="132"/>
      <c r="S9" s="134"/>
      <c r="T9" s="134"/>
      <c r="U9" s="151"/>
    </row>
    <row r="10" spans="1:21" ht="12.75" customHeight="1" thickBot="1">
      <c r="A10" s="135">
        <v>5</v>
      </c>
      <c r="B10" s="222" t="e">
        <f>VLOOKUP('пр.хода'!A10,'пр.взв.'!B9:C24,2,FALSE)</f>
        <v>#N/A</v>
      </c>
      <c r="C10" s="147" t="e">
        <f>VLOOKUP(A10,'пр.взв.'!B7:G22,3,FALSE)</f>
        <v>#N/A</v>
      </c>
      <c r="D10" s="147" t="e">
        <f>VLOOKUP(A10,'пр.взв.'!B7:G22,4,FALSE)</f>
        <v>#N/A</v>
      </c>
      <c r="E10" s="24"/>
      <c r="F10" s="26"/>
      <c r="G10" s="29"/>
      <c r="H10" s="27"/>
      <c r="I10" s="155"/>
      <c r="J10" s="156"/>
      <c r="K10" s="156"/>
      <c r="L10" s="156"/>
      <c r="M10" s="157"/>
      <c r="N10" s="23"/>
      <c r="O10" s="34"/>
      <c r="P10" s="26"/>
      <c r="Q10" s="24"/>
      <c r="R10" s="222" t="e">
        <f>VLOOKUP(U10,'пр.взв.'!B9:E24,2,FALSE)</f>
        <v>#N/A</v>
      </c>
      <c r="S10" s="147" t="e">
        <f>VLOOKUP(U10,'пр.взв.'!B9:E24,3,FALSE)</f>
        <v>#N/A</v>
      </c>
      <c r="T10" s="147" t="e">
        <f>VLOOKUP(U10,'пр.взв.'!B9:E24,4,FALSE)</f>
        <v>#N/A</v>
      </c>
      <c r="U10" s="150">
        <v>6</v>
      </c>
    </row>
    <row r="11" spans="1:21" ht="12.75" customHeight="1" thickBot="1">
      <c r="A11" s="130"/>
      <c r="B11" s="223"/>
      <c r="C11" s="224"/>
      <c r="D11" s="224"/>
      <c r="E11" s="23"/>
      <c r="F11" s="27"/>
      <c r="G11" s="25" t="s">
        <v>48</v>
      </c>
      <c r="H11" s="3"/>
      <c r="I11" s="23"/>
      <c r="J11" s="23"/>
      <c r="K11" s="23"/>
      <c r="L11" s="23"/>
      <c r="M11" s="23"/>
      <c r="N11" s="27"/>
      <c r="O11" s="25" t="s">
        <v>49</v>
      </c>
      <c r="P11" s="27"/>
      <c r="Q11" s="23"/>
      <c r="R11" s="223"/>
      <c r="S11" s="224"/>
      <c r="T11" s="224"/>
      <c r="U11" s="151"/>
    </row>
    <row r="12" spans="1:21" ht="12.75" customHeight="1" thickBot="1">
      <c r="A12" s="129">
        <v>3</v>
      </c>
      <c r="B12" s="225" t="e">
        <f>VLOOKUP('пр.хода'!A12,'пр.взв.'!B11:C26,2,FALSE)</f>
        <v>#N/A</v>
      </c>
      <c r="C12" s="226" t="e">
        <f>VLOOKUP(A12,'пр.взв.'!B7:G22,3,FALSE)</f>
        <v>#N/A</v>
      </c>
      <c r="D12" s="226" t="e">
        <f>VLOOKUP(A12,'пр.взв.'!B7:G22,4,FALSE)</f>
        <v>#N/A</v>
      </c>
      <c r="E12" s="23"/>
      <c r="F12" s="27"/>
      <c r="G12" s="24"/>
      <c r="H12" s="3"/>
      <c r="I12" s="23"/>
      <c r="J12" s="23"/>
      <c r="K12" s="23"/>
      <c r="L12" s="23"/>
      <c r="M12" s="23"/>
      <c r="N12" s="27"/>
      <c r="O12" s="24"/>
      <c r="P12" s="27"/>
      <c r="Q12" s="23"/>
      <c r="R12" s="225" t="e">
        <f>VLOOKUP(U12,'пр.взв.'!B11:E26,2,FALSE)</f>
        <v>#N/A</v>
      </c>
      <c r="S12" s="226" t="e">
        <f>VLOOKUP(U12,'пр.взв.'!B11:E26,3,FALSE)</f>
        <v>#N/A</v>
      </c>
      <c r="T12" s="226" t="e">
        <f>VLOOKUP(U12,'пр.взв.'!B11:E26,4,FALSE)</f>
        <v>#N/A</v>
      </c>
      <c r="U12" s="161">
        <v>4</v>
      </c>
    </row>
    <row r="13" spans="1:21" ht="12.75" customHeight="1" thickBot="1">
      <c r="A13" s="130"/>
      <c r="B13" s="223"/>
      <c r="C13" s="224"/>
      <c r="D13" s="224"/>
      <c r="E13" s="25"/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/>
      <c r="R13" s="223"/>
      <c r="S13" s="224"/>
      <c r="T13" s="224"/>
      <c r="U13" s="151"/>
    </row>
    <row r="14" spans="1:21" ht="12.75" customHeight="1" thickBot="1">
      <c r="A14" s="135">
        <v>7</v>
      </c>
      <c r="B14" s="222" t="e">
        <f>VLOOKUP('пр.хода'!A14,'пр.взв.'!B13:C28,2,FALSE)</f>
        <v>#N/A</v>
      </c>
      <c r="C14" s="147" t="e">
        <f>VLOOKUP(A14,'пр.взв.'!B7:G22,3,FALSE)</f>
        <v>#N/A</v>
      </c>
      <c r="D14" s="147" t="e">
        <f>VLOOKUP(A14,'пр.взв.'!B7:G22,4,FALSE)</f>
        <v>#N/A</v>
      </c>
      <c r="E14" s="24"/>
      <c r="F14" s="23"/>
      <c r="G14" s="30"/>
      <c r="H14" s="73">
        <v>2</v>
      </c>
      <c r="I14" s="166" t="str">
        <f>VLOOKUP(H14,'пр.взв.'!B5:E27,2,FALSE)</f>
        <v>АБАКАРОВА АДИГАТ МАГОМЕДОВНА</v>
      </c>
      <c r="J14" s="167"/>
      <c r="K14" s="167"/>
      <c r="L14" s="167"/>
      <c r="M14" s="168"/>
      <c r="N14" s="23"/>
      <c r="O14" s="23"/>
      <c r="P14" s="23"/>
      <c r="Q14" s="24"/>
      <c r="R14" s="222" t="e">
        <f>VLOOKUP(U14,'пр.взв.'!B13:E28,2,FALSE)</f>
        <v>#N/A</v>
      </c>
      <c r="S14" s="147" t="e">
        <f>VLOOKUP(U14,'пр.взв.'!B13:E28,3,FALSE)</f>
        <v>#N/A</v>
      </c>
      <c r="T14" s="147" t="e">
        <f>VLOOKUP(U14,'пр.взв.'!B13:E28,4,FALSE)</f>
        <v>#N/A</v>
      </c>
      <c r="U14" s="150">
        <v>8</v>
      </c>
    </row>
    <row r="15" spans="1:21" ht="12.75" customHeight="1" thickBot="1">
      <c r="A15" s="143"/>
      <c r="B15" s="227"/>
      <c r="C15" s="228"/>
      <c r="D15" s="228"/>
      <c r="E15" s="23"/>
      <c r="F15" s="23"/>
      <c r="G15" s="30"/>
      <c r="H15" s="27"/>
      <c r="I15" s="169"/>
      <c r="J15" s="170"/>
      <c r="K15" s="170"/>
      <c r="L15" s="170"/>
      <c r="M15" s="171"/>
      <c r="N15" s="23"/>
      <c r="O15" s="23"/>
      <c r="P15" s="23"/>
      <c r="Q15" s="23"/>
      <c r="R15" s="227"/>
      <c r="S15" s="228"/>
      <c r="T15" s="228"/>
      <c r="U15" s="160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158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59" t="s">
        <v>3</v>
      </c>
    </row>
    <row r="18" spans="1:21" ht="12.75" customHeight="1">
      <c r="A18" s="158"/>
      <c r="G18" s="180" t="s">
        <v>29</v>
      </c>
      <c r="H18" s="180"/>
      <c r="I18" s="180"/>
      <c r="J18" s="180"/>
      <c r="K18" s="180"/>
      <c r="L18" s="180"/>
      <c r="M18" s="180"/>
      <c r="N18" s="180"/>
      <c r="O18" s="180"/>
      <c r="R18" s="23"/>
      <c r="S18" s="23"/>
      <c r="T18" s="23"/>
      <c r="U18" s="159"/>
    </row>
    <row r="19" spans="18:20" ht="12.75" customHeight="1">
      <c r="R19" s="23"/>
      <c r="S19" s="23"/>
      <c r="T19" s="23"/>
    </row>
    <row r="20" spans="2:20" ht="12.75" customHeight="1" thickBot="1"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30"/>
      <c r="S20" s="229"/>
      <c r="T20" s="229"/>
    </row>
    <row r="21" spans="1:21" ht="12.75" customHeight="1">
      <c r="A21" s="71">
        <v>0</v>
      </c>
      <c r="B21" s="146" t="e">
        <f>VLOOKUP(A21,'пр.взв.'!B7:E22,2,FALSE)</f>
        <v>#N/A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30"/>
      <c r="S21" s="172" t="e">
        <f>VLOOKUP(U21,'пр.взв.'!B7:E22,2,FALSE)</f>
        <v>#N/A</v>
      </c>
      <c r="T21" s="173"/>
      <c r="U21" s="69">
        <v>0</v>
      </c>
    </row>
    <row r="22" spans="1:21" ht="12.75" customHeight="1">
      <c r="A22" s="71"/>
      <c r="B22" s="147"/>
      <c r="C22" s="231"/>
      <c r="D22" s="232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33"/>
      <c r="S22" s="174"/>
      <c r="T22" s="175"/>
      <c r="U22" s="69"/>
    </row>
    <row r="23" spans="1:21" ht="12.75" customHeight="1">
      <c r="A23" s="71">
        <v>0</v>
      </c>
      <c r="B23" s="148" t="e">
        <f>VLOOKUP(A23,'пр.взв.'!B7:E22,2,FALSE)</f>
        <v>#N/A</v>
      </c>
      <c r="C23" s="234"/>
      <c r="D23" s="235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36"/>
      <c r="S23" s="176" t="e">
        <f>VLOOKUP(U23,'пр.взв.'!B7:E22,2,FALSE)</f>
        <v>#N/A</v>
      </c>
      <c r="T23" s="177"/>
      <c r="U23" s="69">
        <v>0</v>
      </c>
    </row>
    <row r="24" spans="1:21" ht="13.5" thickBot="1">
      <c r="A24" s="71"/>
      <c r="B24" s="149"/>
      <c r="C24" s="237"/>
      <c r="D24" s="235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34"/>
      <c r="S24" s="178"/>
      <c r="T24" s="179"/>
      <c r="U24" s="69"/>
    </row>
    <row r="25" spans="2:20" ht="12.75">
      <c r="B25" s="229"/>
      <c r="C25" s="237"/>
      <c r="D25" s="235"/>
      <c r="E25" s="238">
        <v>8</v>
      </c>
      <c r="F25" s="239" t="e">
        <f>VLOOKUP(E25,'пр.взв.'!B7:D22,2,FALSE)</f>
        <v>#N/A</v>
      </c>
      <c r="G25" s="239"/>
      <c r="H25" s="239"/>
      <c r="I25" s="240"/>
      <c r="J25" s="229"/>
      <c r="K25" s="229"/>
      <c r="L25" s="229"/>
      <c r="M25" s="241" t="e">
        <f>VLOOKUP(Q25,'пр.взв.'!B7:C22,2,FALSE)</f>
        <v>#N/A</v>
      </c>
      <c r="N25" s="239"/>
      <c r="O25" s="239"/>
      <c r="P25" s="240"/>
      <c r="Q25" s="242">
        <v>0</v>
      </c>
      <c r="R25" s="234"/>
      <c r="S25" s="229"/>
      <c r="T25" s="229"/>
    </row>
    <row r="26" spans="1:20" ht="13.5" thickBot="1">
      <c r="A26" s="27"/>
      <c r="B26" s="229"/>
      <c r="C26" s="237"/>
      <c r="D26" s="235"/>
      <c r="E26" s="229"/>
      <c r="F26" s="243"/>
      <c r="G26" s="244"/>
      <c r="H26" s="244"/>
      <c r="I26" s="245"/>
      <c r="J26" s="246"/>
      <c r="K26" s="246"/>
      <c r="L26" s="246"/>
      <c r="M26" s="243"/>
      <c r="N26" s="244"/>
      <c r="O26" s="244"/>
      <c r="P26" s="245"/>
      <c r="Q26" s="247"/>
      <c r="R26" s="237"/>
      <c r="S26" s="229"/>
      <c r="T26" s="229"/>
    </row>
    <row r="27" spans="1:19" ht="12.75">
      <c r="A27" s="36"/>
      <c r="B27" s="229">
        <v>0</v>
      </c>
      <c r="C27" s="248" t="e">
        <f>VLOOKUP(B27,'пр.взв.'!B7:E22,2,FALSE)</f>
        <v>#N/A</v>
      </c>
      <c r="D27" s="249"/>
      <c r="E27" s="229"/>
      <c r="F27" s="250"/>
      <c r="G27" s="250"/>
      <c r="H27" s="250"/>
      <c r="I27" s="250"/>
      <c r="J27" s="246"/>
      <c r="K27" s="246"/>
      <c r="L27" s="246"/>
      <c r="M27" s="250"/>
      <c r="N27" s="250"/>
      <c r="O27" s="250"/>
      <c r="P27" s="250"/>
      <c r="Q27" s="229"/>
      <c r="R27" s="225" t="e">
        <f>VLOOKUP(S27,'пр.взв.'!B7:E22,2,FALSE)</f>
        <v>#N/A</v>
      </c>
      <c r="S27" s="9">
        <v>0</v>
      </c>
    </row>
    <row r="28" spans="1:18" ht="13.5" thickBot="1">
      <c r="A28" s="3"/>
      <c r="B28" s="229"/>
      <c r="C28" s="251"/>
      <c r="D28" s="252"/>
      <c r="E28" s="229"/>
      <c r="F28" s="237"/>
      <c r="G28" s="237"/>
      <c r="H28" s="237"/>
      <c r="I28" s="237"/>
      <c r="J28" s="229"/>
      <c r="K28" s="229"/>
      <c r="L28" s="229"/>
      <c r="M28" s="229"/>
      <c r="N28" s="229"/>
      <c r="O28" s="229"/>
      <c r="P28" s="229"/>
      <c r="Q28" s="229"/>
      <c r="R28" s="227"/>
    </row>
    <row r="29" spans="6:9" ht="12.75">
      <c r="F29" s="3"/>
      <c r="G29" s="3"/>
      <c r="H29" s="3"/>
      <c r="I29" s="3"/>
    </row>
    <row r="31" spans="2:18" ht="15">
      <c r="B31" s="58" t="str">
        <f>HYPERLINK('[1]реквизиты'!$A$6)</f>
        <v>Гл. судья, судья ВК</v>
      </c>
      <c r="C31" s="60"/>
      <c r="D31" s="61"/>
      <c r="E31" s="56"/>
      <c r="F31" s="56"/>
      <c r="L31" s="17">
        <f>HYPERLINK('[1]реквизиты'!$G$20)</f>
      </c>
      <c r="N31" s="59" t="str">
        <f>HYPERLINK('[1]реквизиты'!$G$6)</f>
        <v>Джанбеков Т. А.</v>
      </c>
      <c r="O31" s="6"/>
      <c r="P31" s="3"/>
      <c r="Q31" s="3"/>
      <c r="R31" s="5" t="str">
        <f>HYPERLINK('[1]реквизиты'!$G$7)</f>
        <v>/г. Каспийск/</v>
      </c>
    </row>
    <row r="32" spans="2:18" ht="15">
      <c r="B32" s="60"/>
      <c r="C32" s="60"/>
      <c r="D32" s="61"/>
      <c r="E32" s="62"/>
      <c r="F32" s="62"/>
      <c r="G32" s="7"/>
      <c r="H32" s="7"/>
      <c r="I32" s="7"/>
      <c r="J32" s="7"/>
      <c r="K32" s="7"/>
      <c r="L32" s="63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0"/>
      <c r="C33" s="60"/>
      <c r="D33" s="61"/>
      <c r="E33" s="56"/>
      <c r="F33" s="56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8" t="str">
        <f>HYPERLINK('[1]реквизиты'!$A$8)</f>
        <v>Гл. секретарь, судья ВК</v>
      </c>
      <c r="C34" s="60"/>
      <c r="D34" s="61"/>
      <c r="E34" s="57"/>
      <c r="F34" s="57"/>
      <c r="G34" s="2"/>
      <c r="H34" s="2"/>
      <c r="I34" s="2"/>
      <c r="J34" s="2"/>
      <c r="K34" s="2"/>
      <c r="L34" s="64"/>
      <c r="M34" s="64"/>
      <c r="N34" s="59" t="str">
        <f>HYPERLINK('[1]реквизиты'!$G$8)</f>
        <v>Ляликова С Я.</v>
      </c>
      <c r="O34" s="6"/>
      <c r="P34" s="14"/>
      <c r="Q34" s="14"/>
      <c r="R34" s="5" t="str">
        <f>HYPERLINK('[1]реквизиты'!$G$9)</f>
        <v>/г.Владикавказ/</v>
      </c>
    </row>
    <row r="35" spans="2:18" ht="15">
      <c r="B35" s="60"/>
      <c r="C35" s="60"/>
      <c r="D35" s="60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2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H42"/>
    </sheetView>
  </sheetViews>
  <sheetFormatPr defaultColWidth="9.140625" defaultRowHeight="12.75"/>
  <sheetData>
    <row r="1" spans="1:8" ht="15.75" thickBot="1">
      <c r="A1" s="97" t="str">
        <f>'пр.взв.'!A2</f>
        <v>ПЕРВЕНСТВО СЕВЕРО-КАВКАЗСКОГО ФЕДЕРАЛЬНОГО ОКРУГА ПО САМБО СРЕДИ ЮНОШЕЙ И ДЕВУШЕК 2003-2005 ГГР</v>
      </c>
      <c r="B1" s="164"/>
      <c r="C1" s="164"/>
      <c r="D1" s="164"/>
      <c r="E1" s="164"/>
      <c r="F1" s="164"/>
      <c r="G1" s="164"/>
      <c r="H1" s="165"/>
    </row>
    <row r="2" spans="1:8" ht="12.75">
      <c r="A2" s="205" t="str">
        <f>'пр.взв.'!A3</f>
        <v>19-22.11.2020   г.Нальчик</v>
      </c>
      <c r="B2" s="205"/>
      <c r="C2" s="205"/>
      <c r="D2" s="205"/>
      <c r="E2" s="205"/>
      <c r="F2" s="205"/>
      <c r="G2" s="205"/>
      <c r="H2" s="205"/>
    </row>
    <row r="3" spans="1:8" ht="18.75" thickBot="1">
      <c r="A3" s="206" t="s">
        <v>33</v>
      </c>
      <c r="B3" s="206"/>
      <c r="C3" s="206"/>
      <c r="D3" s="206"/>
      <c r="E3" s="206"/>
      <c r="F3" s="206"/>
      <c r="G3" s="206"/>
      <c r="H3" s="206"/>
    </row>
    <row r="4" spans="2:8" ht="18.75" thickBot="1">
      <c r="B4" s="74"/>
      <c r="C4" s="75"/>
      <c r="D4" s="207" t="str">
        <f>'пр.взв.'!D4</f>
        <v>в.к.   47  кг</v>
      </c>
      <c r="E4" s="208"/>
      <c r="F4" s="209"/>
      <c r="G4" s="75"/>
      <c r="H4" s="7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9" ht="18">
      <c r="A6" s="210" t="s">
        <v>34</v>
      </c>
      <c r="B6" s="194" t="str">
        <f>'И.ПР'!C8</f>
        <v>ГОГИЧАЕВА ЛАНА АЛАНОВНА</v>
      </c>
      <c r="C6" s="195"/>
      <c r="D6" s="195"/>
      <c r="E6" s="195"/>
      <c r="F6" s="195"/>
      <c r="G6" s="196"/>
      <c r="H6" s="200" t="str">
        <f>'И.ПР'!D8</f>
        <v>28.1.2005 1 РАЗРЯД</v>
      </c>
      <c r="I6" s="75"/>
    </row>
    <row r="7" spans="1:9" ht="18.75" thickBot="1">
      <c r="A7" s="211"/>
      <c r="B7" s="197"/>
      <c r="C7" s="198"/>
      <c r="D7" s="198"/>
      <c r="E7" s="198"/>
      <c r="F7" s="198"/>
      <c r="G7" s="199"/>
      <c r="H7" s="201"/>
      <c r="I7" s="75"/>
    </row>
    <row r="8" spans="1:10" ht="18">
      <c r="A8" s="211"/>
      <c r="B8" s="194" t="str">
        <f>'И.ПР'!E8</f>
        <v>РСО-А ДИНАМО</v>
      </c>
      <c r="C8" s="195"/>
      <c r="D8" s="195"/>
      <c r="E8" s="195"/>
      <c r="F8" s="195"/>
      <c r="G8" s="195"/>
      <c r="H8" s="196"/>
      <c r="I8" s="75"/>
      <c r="J8" s="76"/>
    </row>
    <row r="9" spans="1:10" ht="18.75" thickBot="1">
      <c r="A9" s="212"/>
      <c r="B9" s="202"/>
      <c r="C9" s="203"/>
      <c r="D9" s="203"/>
      <c r="E9" s="203"/>
      <c r="F9" s="203"/>
      <c r="G9" s="203"/>
      <c r="H9" s="204"/>
      <c r="I9" s="75"/>
      <c r="J9" s="76"/>
    </row>
    <row r="10" spans="1:10" ht="26.25" thickBot="1">
      <c r="A10" s="75"/>
      <c r="B10" s="77"/>
      <c r="C10" s="77"/>
      <c r="D10" s="77"/>
      <c r="E10" s="77"/>
      <c r="F10" s="77"/>
      <c r="G10" s="77"/>
      <c r="H10" s="77"/>
      <c r="I10" s="75"/>
      <c r="J10" s="76"/>
    </row>
    <row r="11" spans="1:10" ht="18">
      <c r="A11" s="191" t="s">
        <v>35</v>
      </c>
      <c r="B11" s="194" t="str">
        <f>'И.ПР'!C10</f>
        <v>АБАКАРОВА АДИГАТ МАГОМЕДОВНА</v>
      </c>
      <c r="C11" s="195"/>
      <c r="D11" s="195"/>
      <c r="E11" s="195"/>
      <c r="F11" s="195"/>
      <c r="G11" s="196"/>
      <c r="H11" s="200" t="str">
        <f>'И.ПР'!D10</f>
        <v>06.06.2003 1 РАЗРЯД</v>
      </c>
      <c r="I11" s="75"/>
      <c r="J11" s="76"/>
    </row>
    <row r="12" spans="1:10" ht="18.75" thickBot="1">
      <c r="A12" s="192"/>
      <c r="B12" s="197"/>
      <c r="C12" s="198"/>
      <c r="D12" s="198"/>
      <c r="E12" s="198"/>
      <c r="F12" s="198"/>
      <c r="G12" s="199"/>
      <c r="H12" s="201"/>
      <c r="I12" s="75"/>
      <c r="J12" s="76"/>
    </row>
    <row r="13" spans="1:10" ht="18">
      <c r="A13" s="192"/>
      <c r="B13" s="194" t="str">
        <f>'И.ПР'!E10</f>
        <v>РД ПР</v>
      </c>
      <c r="C13" s="195"/>
      <c r="D13" s="195"/>
      <c r="E13" s="195"/>
      <c r="F13" s="195"/>
      <c r="G13" s="195"/>
      <c r="H13" s="196"/>
      <c r="I13" s="75"/>
      <c r="J13" s="76"/>
    </row>
    <row r="14" spans="1:10" ht="18.75" thickBot="1">
      <c r="A14" s="193"/>
      <c r="B14" s="202"/>
      <c r="C14" s="203"/>
      <c r="D14" s="203"/>
      <c r="E14" s="203"/>
      <c r="F14" s="203"/>
      <c r="G14" s="203"/>
      <c r="H14" s="204"/>
      <c r="I14" s="75"/>
      <c r="J14" s="76"/>
    </row>
    <row r="15" spans="1:10" ht="26.25" thickBot="1">
      <c r="A15" s="75"/>
      <c r="B15" s="77"/>
      <c r="C15" s="77"/>
      <c r="D15" s="77"/>
      <c r="E15" s="77"/>
      <c r="F15" s="77"/>
      <c r="G15" s="77"/>
      <c r="H15" s="77"/>
      <c r="I15" s="75"/>
      <c r="J15" s="76"/>
    </row>
    <row r="16" spans="1:10" ht="18">
      <c r="A16" s="213" t="s">
        <v>36</v>
      </c>
      <c r="B16" s="194" t="e">
        <f>'И.ПР'!C12</f>
        <v>#N/A</v>
      </c>
      <c r="C16" s="195"/>
      <c r="D16" s="195"/>
      <c r="E16" s="195"/>
      <c r="F16" s="195"/>
      <c r="G16" s="196"/>
      <c r="H16" s="131" t="e">
        <f>'И.ПР'!D12</f>
        <v>#N/A</v>
      </c>
      <c r="I16" s="75"/>
      <c r="J16" s="76"/>
    </row>
    <row r="17" spans="1:10" ht="18.75" thickBot="1">
      <c r="A17" s="214"/>
      <c r="B17" s="197"/>
      <c r="C17" s="198"/>
      <c r="D17" s="198"/>
      <c r="E17" s="198"/>
      <c r="F17" s="198"/>
      <c r="G17" s="199"/>
      <c r="H17" s="132"/>
      <c r="I17" s="75"/>
      <c r="J17" s="76"/>
    </row>
    <row r="18" spans="1:10" ht="18">
      <c r="A18" s="214"/>
      <c r="B18" s="194" t="e">
        <f>'И.ПР'!E12</f>
        <v>#N/A</v>
      </c>
      <c r="C18" s="195"/>
      <c r="D18" s="195"/>
      <c r="E18" s="195"/>
      <c r="F18" s="195"/>
      <c r="G18" s="195"/>
      <c r="H18" s="196"/>
      <c r="I18" s="75"/>
      <c r="J18" s="76"/>
    </row>
    <row r="19" spans="1:10" ht="18.75" thickBot="1">
      <c r="A19" s="215"/>
      <c r="B19" s="202"/>
      <c r="C19" s="203"/>
      <c r="D19" s="203"/>
      <c r="E19" s="203"/>
      <c r="F19" s="203"/>
      <c r="G19" s="203"/>
      <c r="H19" s="204"/>
      <c r="I19" s="75"/>
      <c r="J19" s="76"/>
    </row>
    <row r="20" spans="1:10" ht="26.25" thickBot="1">
      <c r="A20" s="75"/>
      <c r="B20" s="77"/>
      <c r="C20" s="77"/>
      <c r="D20" s="77"/>
      <c r="E20" s="77"/>
      <c r="F20" s="77"/>
      <c r="G20" s="77"/>
      <c r="H20" s="77"/>
      <c r="I20" s="75"/>
      <c r="J20" s="76"/>
    </row>
    <row r="21" spans="1:10" ht="18">
      <c r="A21" s="213" t="s">
        <v>36</v>
      </c>
      <c r="B21" s="194" t="e">
        <f>'И.ПР'!C14</f>
        <v>#N/A</v>
      </c>
      <c r="C21" s="195"/>
      <c r="D21" s="195"/>
      <c r="E21" s="195"/>
      <c r="F21" s="195"/>
      <c r="G21" s="196"/>
      <c r="H21" s="131" t="e">
        <f>'И.ПР'!D14</f>
        <v>#N/A</v>
      </c>
      <c r="I21" s="75"/>
      <c r="J21" s="76"/>
    </row>
    <row r="22" spans="1:10" ht="18.75" thickBot="1">
      <c r="A22" s="214"/>
      <c r="B22" s="197"/>
      <c r="C22" s="198"/>
      <c r="D22" s="198"/>
      <c r="E22" s="198"/>
      <c r="F22" s="198"/>
      <c r="G22" s="199"/>
      <c r="H22" s="132"/>
      <c r="I22" s="75"/>
      <c r="J22" s="76"/>
    </row>
    <row r="23" spans="1:9" ht="18">
      <c r="A23" s="214"/>
      <c r="B23" s="216" t="e">
        <f>'И.ПР'!E14</f>
        <v>#N/A</v>
      </c>
      <c r="C23" s="217"/>
      <c r="D23" s="217"/>
      <c r="E23" s="217"/>
      <c r="F23" s="217"/>
      <c r="G23" s="217"/>
      <c r="H23" s="218"/>
      <c r="I23" s="75"/>
    </row>
    <row r="24" spans="1:9" ht="18.75" thickBot="1">
      <c r="A24" s="215"/>
      <c r="B24" s="219"/>
      <c r="C24" s="220"/>
      <c r="D24" s="220"/>
      <c r="E24" s="220"/>
      <c r="F24" s="220"/>
      <c r="G24" s="220"/>
      <c r="H24" s="221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37</v>
      </c>
      <c r="B26" s="75"/>
      <c r="C26" s="75"/>
      <c r="D26" s="75"/>
      <c r="E26" s="75"/>
      <c r="F26" s="75"/>
      <c r="G26" s="75"/>
      <c r="H26" s="75"/>
    </row>
    <row r="27" ht="13.5" thickBot="1"/>
    <row r="28" spans="1:8" ht="12.75">
      <c r="A28" s="185" t="str">
        <f>'И.ПР'!G8</f>
        <v>ХУГАЕВ Ю.</v>
      </c>
      <c r="B28" s="186"/>
      <c r="C28" s="186"/>
      <c r="D28" s="186"/>
      <c r="E28" s="186"/>
      <c r="F28" s="186"/>
      <c r="G28" s="186"/>
      <c r="H28" s="187"/>
    </row>
    <row r="29" spans="1:8" ht="13.5" thickBot="1">
      <c r="A29" s="188"/>
      <c r="B29" s="189"/>
      <c r="C29" s="189"/>
      <c r="D29" s="189"/>
      <c r="E29" s="189"/>
      <c r="F29" s="189"/>
      <c r="G29" s="189"/>
      <c r="H29" s="190"/>
    </row>
    <row r="32" spans="1:8" ht="18">
      <c r="A32" s="75" t="s">
        <v>38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8"/>
      <c r="B35" s="78"/>
      <c r="C35" s="78"/>
      <c r="D35" s="78"/>
      <c r="E35" s="78"/>
      <c r="F35" s="78"/>
      <c r="G35" s="78"/>
      <c r="H35" s="78"/>
    </row>
    <row r="36" spans="1:8" ht="18">
      <c r="A36" s="79"/>
      <c r="B36" s="79"/>
      <c r="C36" s="79"/>
      <c r="D36" s="79"/>
      <c r="E36" s="79"/>
      <c r="F36" s="79"/>
      <c r="G36" s="79"/>
      <c r="H36" s="79"/>
    </row>
    <row r="37" spans="1:8" ht="18">
      <c r="A37" s="78"/>
      <c r="B37" s="78"/>
      <c r="C37" s="78"/>
      <c r="D37" s="78"/>
      <c r="E37" s="78"/>
      <c r="F37" s="78"/>
      <c r="G37" s="78"/>
      <c r="H37" s="78"/>
    </row>
    <row r="38" spans="1:8" ht="18">
      <c r="A38" s="80"/>
      <c r="B38" s="80"/>
      <c r="C38" s="80"/>
      <c r="D38" s="80"/>
      <c r="E38" s="80"/>
      <c r="F38" s="80"/>
      <c r="G38" s="80"/>
      <c r="H38" s="80"/>
    </row>
    <row r="39" spans="1:8" ht="18">
      <c r="A39" s="78"/>
      <c r="B39" s="78"/>
      <c r="C39" s="78"/>
      <c r="D39" s="78"/>
      <c r="E39" s="78"/>
      <c r="F39" s="78"/>
      <c r="G39" s="78"/>
      <c r="H39" s="78"/>
    </row>
    <row r="40" spans="1:8" ht="18">
      <c r="A40" s="80"/>
      <c r="B40" s="80"/>
      <c r="C40" s="80"/>
      <c r="D40" s="80"/>
      <c r="E40" s="80"/>
      <c r="F40" s="80"/>
      <c r="G40" s="80"/>
      <c r="H40" s="80"/>
    </row>
    <row r="41" spans="1:8" ht="18">
      <c r="A41" s="78"/>
      <c r="B41" s="78"/>
      <c r="C41" s="78"/>
      <c r="D41" s="78"/>
      <c r="E41" s="78"/>
      <c r="F41" s="78"/>
      <c r="G41" s="78"/>
      <c r="H41" s="78"/>
    </row>
    <row r="42" spans="1:8" ht="18">
      <c r="A42" s="80"/>
      <c r="B42" s="80"/>
      <c r="C42" s="80"/>
      <c r="D42" s="80"/>
      <c r="E42" s="80"/>
      <c r="F42" s="80"/>
      <c r="G42" s="80"/>
      <c r="H42" s="80"/>
    </row>
  </sheetData>
  <sheetProtection/>
  <mergeCells count="21">
    <mergeCell ref="B16:G17"/>
    <mergeCell ref="A1:H1"/>
    <mergeCell ref="A2:H2"/>
    <mergeCell ref="A3:H3"/>
    <mergeCell ref="D4:F4"/>
    <mergeCell ref="A6:A9"/>
    <mergeCell ref="B18:H19"/>
    <mergeCell ref="B6:G7"/>
    <mergeCell ref="A16:A19"/>
    <mergeCell ref="H6:H7"/>
    <mergeCell ref="H16:H17"/>
    <mergeCell ref="A28:H29"/>
    <mergeCell ref="A11:A14"/>
    <mergeCell ref="B11:G12"/>
    <mergeCell ref="H11:H12"/>
    <mergeCell ref="B13:H14"/>
    <mergeCell ref="B8:H9"/>
    <mergeCell ref="A21:A24"/>
    <mergeCell ref="B21:G22"/>
    <mergeCell ref="H21:H22"/>
    <mergeCell ref="B23:H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2020-11-20T11:43:15Z</cp:lastPrinted>
  <dcterms:created xsi:type="dcterms:W3CDTF">1996-10-08T23:32:33Z</dcterms:created>
  <dcterms:modified xsi:type="dcterms:W3CDTF">2020-11-20T11:43:22Z</dcterms:modified>
  <cp:category/>
  <cp:version/>
  <cp:contentType/>
  <cp:contentStatus/>
</cp:coreProperties>
</file>