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<sst xmlns="http://schemas.openxmlformats.org/spreadsheetml/2006/main" count="201" uniqueCount="117">
  <si>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</si>
  <si>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</si>
  <si>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</si>
  <si>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</si>
  <si>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</si>
  <si>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</si>
  <si>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</si>
  <si>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</si>
  <si>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</si>
  <si>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</si>
  <si>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</si>
  <si>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</si>
  <si>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</si>
  <si>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</si>
  <si>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</si>
  <si>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</si>
  <si>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</si>
  <si>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</si>
  <si>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</si>
  <si>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</si>
  <si>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</si>
  <si>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</si>
  <si>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</si>
  <si>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</si>
  <si>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</si>
  <si>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</si>
  <si>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</si>
  <si>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</si>
  <si>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</si>
  <si>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</si>
  <si>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</si>
  <si>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</si>
  <si>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</si>
  <si>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</si>
  <si>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</si>
  <si>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</si>
  <si>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</si>
  <si>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</si>
  <si>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</si>
  <si>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</si>
  <si>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</si>
  <si>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КБР ДИНАМО</t>
  </si>
  <si>
    <t>РИ</t>
  </si>
  <si>
    <t>РД ПР</t>
  </si>
  <si>
    <t>РСО-А ДИНАМО</t>
  </si>
  <si>
    <t>ЧАХКИЕВ И. М.</t>
  </si>
  <si>
    <t>НУРБАГАНДОВ М. Н.</t>
  </si>
  <si>
    <t>БАБХОЕВ МИКАИЛ ИБРАГИМОВИЧ</t>
  </si>
  <si>
    <t>18.11.2001 1 РАЗРЯД</t>
  </si>
  <si>
    <t>20.08.2001 1 РАЗРЯД</t>
  </si>
  <si>
    <t>СУЛЕЙМАНОВ М.</t>
  </si>
  <si>
    <t>ТАИПОВ МЯХДИ ИЛЬЯСОВИЧ</t>
  </si>
  <si>
    <t>МАГОМАДОВ АЛИ ШАРИПУЕВИЧ</t>
  </si>
  <si>
    <t>КАГЕРМАНОВ Т.</t>
  </si>
  <si>
    <t>НУЦАЛХАНОВ САРИТ МУРТАЗАЛИГАДЖИЕВИЧ</t>
  </si>
  <si>
    <t>26.08.2001 1 РАЗРЯД</t>
  </si>
  <si>
    <t>МАГОМЕДОВ А. С., ИСАЕВ Б. И.</t>
  </si>
  <si>
    <t>ОСМАНОВ МАХМУД АЛИАСХАБОВИЧ</t>
  </si>
  <si>
    <t>01.08.2003 1 РАЗРЯД</t>
  </si>
  <si>
    <t>ГАСАНОВ ОМАР ГАСАНОВИЧ</t>
  </si>
  <si>
    <t>31.01.2002 1 РАЗРЯД</t>
  </si>
  <si>
    <t>ОМАРОВ Г. А.</t>
  </si>
  <si>
    <t>ГАСАНОВ МАГОМЕД ГАСАНОВИЧ</t>
  </si>
  <si>
    <t>17.01.2001 1 РАЗРЯД</t>
  </si>
  <si>
    <t>АБДУЛАЗИЗОВ ШАЙИХМАГОМЕД ГАДЖИМУРАДОВИЧ</t>
  </si>
  <si>
    <t>24.02.2001 1 РАЗРЯД</t>
  </si>
  <si>
    <t>ГАСАНХАНОВ З. М.</t>
  </si>
  <si>
    <t>КАРКУСОВ ГЕОРГИЙ АВТОНДИЛОВИЧ</t>
  </si>
  <si>
    <t>16.10.2001 1 РАЗРЯД</t>
  </si>
  <si>
    <t>КОЛИЕВ И. В.</t>
  </si>
  <si>
    <t>СЕМЕНОВ ИСЛАМ СОЛТАНОВИЧ</t>
  </si>
  <si>
    <t>12.08.2001 КМС</t>
  </si>
  <si>
    <t>КЧР ВС</t>
  </si>
  <si>
    <t>САЛПАГАРОВ М. С.</t>
  </si>
  <si>
    <t>АКУБАРДИЯ ДАВИД ЕЛГУДЖОВИЧ</t>
  </si>
  <si>
    <t>07.10.2001 1 РАЗРЯД</t>
  </si>
  <si>
    <t>ТОТОЕВ Р. Р.</t>
  </si>
  <si>
    <t>МАГОМЕДСАИДОВ МАГОМЕД МАГОМЕДЗАКИРОВИЧ</t>
  </si>
  <si>
    <t>СК</t>
  </si>
  <si>
    <t>ЯНГУЛЬБАЕВ КАЗБЕК АСЛАМБЕКОВИЧ</t>
  </si>
  <si>
    <t>10.01.2001 1 РАЗРЯД</t>
  </si>
  <si>
    <t>УСПАЕВ Б.</t>
  </si>
  <si>
    <t>ЖИЛОКОВ ТАМЕРЛАН БЕСЛАНОВИЧ</t>
  </si>
  <si>
    <t>01.10.2002 1 РАЗРЯД</t>
  </si>
  <si>
    <t>МАХОВ О.</t>
  </si>
  <si>
    <t>АЛБОГАЧИЕВ САЛМАН БЕСЛАНОВИЧ</t>
  </si>
  <si>
    <t>12.03.2001 1 РАЗРЯД</t>
  </si>
  <si>
    <t>ПУГОЕВ ХАСАН ТАМЕРЛАНОВИЧ</t>
  </si>
  <si>
    <t>18.03.2002 1 РАЗРЯД</t>
  </si>
  <si>
    <t>МАЛЬСАГОВ М.</t>
  </si>
  <si>
    <t>в.к. 64  кг.</t>
  </si>
  <si>
    <t>ХАДЖИМУРАТОВ УВАЙС АХМЕДОВИЧ</t>
  </si>
  <si>
    <t>17.01.2002 1 РАЗРЯД</t>
  </si>
  <si>
    <t>23.12.2002 КМС</t>
  </si>
  <si>
    <t>03.03.2002 2 РАЗРЯД</t>
  </si>
  <si>
    <t>ДЗАУРОВ ДЖОС МАГОМЕТОВИЧ</t>
  </si>
  <si>
    <t>02.07.2002 1 РАЗРЯД</t>
  </si>
  <si>
    <t>СУЛТЫГОВ М.</t>
  </si>
  <si>
    <t>1</t>
  </si>
  <si>
    <t>9</t>
  </si>
  <si>
    <t>5</t>
  </si>
  <si>
    <t>13</t>
  </si>
  <si>
    <t>3</t>
  </si>
  <si>
    <t>11</t>
  </si>
  <si>
    <t>7</t>
  </si>
  <si>
    <t>15</t>
  </si>
  <si>
    <t>2</t>
  </si>
  <si>
    <t>10</t>
  </si>
  <si>
    <t>6</t>
  </si>
  <si>
    <t>14</t>
  </si>
  <si>
    <t>4</t>
  </si>
  <si>
    <t>12</t>
  </si>
  <si>
    <t>8</t>
  </si>
  <si>
    <t>16</t>
  </si>
  <si>
    <t>5-6</t>
  </si>
  <si>
    <t>7-8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</si>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</sst>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3" fillId="33" borderId="38" xfId="42" applyFont="1" applyFill="1" applyBorder="1" applyAlignment="1" applyProtection="1">
      <alignment horizontal="center" vertical="center" wrapText="1"/>
      <protection/>
    </xf>
    <xf numFmtId="0" fontId="13" fillId="33" borderId="39" xfId="42" applyFont="1" applyFill="1" applyBorder="1" applyAlignment="1" applyProtection="1">
      <alignment horizontal="center" vertical="center" wrapText="1"/>
      <protection/>
    </xf>
    <xf numFmtId="49" fontId="18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14" fontId="7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4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7" fillId="0" borderId="55" xfId="0" applyNumberFormat="1" applyFont="1" applyBorder="1" applyAlignment="1">
      <alignment horizontal="center" vertical="center" wrapText="1"/>
    </xf>
    <xf numFmtId="0" fontId="17" fillId="0" borderId="56" xfId="0" applyNumberFormat="1" applyFont="1" applyBorder="1" applyAlignment="1">
      <alignment horizontal="center" vertical="center" wrapText="1"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 vertical="center" wrapText="1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4" fillId="0" borderId="67" xfId="42" applyFont="1" applyBorder="1" applyAlignment="1" applyProtection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6" fillId="33" borderId="39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5" borderId="37" xfId="42" applyFont="1" applyFill="1" applyBorder="1" applyAlignment="1" applyProtection="1">
      <alignment horizontal="center" vertical="center"/>
      <protection/>
    </xf>
    <xf numFmtId="0" fontId="22" fillId="35" borderId="38" xfId="42" applyFont="1" applyFill="1" applyBorder="1" applyAlignment="1" applyProtection="1">
      <alignment horizontal="center" vertical="center"/>
      <protection/>
    </xf>
    <xf numFmtId="0" fontId="22" fillId="35" borderId="39" xfId="42" applyFont="1" applyFill="1" applyBorder="1" applyAlignment="1" applyProtection="1">
      <alignment horizontal="center" vertical="center"/>
      <protection/>
    </xf>
    <xf numFmtId="0" fontId="23" fillId="34" borderId="67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" fillId="0" borderId="47" xfId="42" applyFont="1" applyBorder="1" applyAlignment="1" applyProtection="1">
      <alignment horizontal="left" vertical="center" wrapText="1"/>
      <protection/>
    </xf>
    <xf numFmtId="0" fontId="2" fillId="0" borderId="48" xfId="0" applyFont="1" applyBorder="1" applyAlignment="1">
      <alignment horizontal="left" vertical="center" wrapText="1"/>
    </xf>
    <xf numFmtId="0" fontId="24" fillId="0" borderId="67" xfId="42" applyFont="1" applyBorder="1" applyAlignment="1" applyProtection="1">
      <alignment horizontal="center" vertical="center" wrapText="1"/>
      <protection/>
    </xf>
    <xf numFmtId="0" fontId="24" fillId="0" borderId="70" xfId="42" applyFont="1" applyBorder="1" applyAlignment="1" applyProtection="1">
      <alignment horizontal="center" vertical="center" wrapText="1"/>
      <protection/>
    </xf>
    <xf numFmtId="0" fontId="24" fillId="0" borderId="68" xfId="42" applyFont="1" applyBorder="1" applyAlignment="1" applyProtection="1">
      <alignment horizontal="center" vertical="center" wrapText="1"/>
      <protection/>
    </xf>
    <xf numFmtId="0" fontId="24" fillId="0" borderId="34" xfId="42" applyFont="1" applyBorder="1" applyAlignment="1" applyProtection="1">
      <alignment horizontal="center" vertical="center" wrapText="1"/>
      <protection/>
    </xf>
    <xf numFmtId="0" fontId="24" fillId="0" borderId="32" xfId="42" applyFont="1" applyBorder="1" applyAlignment="1" applyProtection="1">
      <alignment horizontal="center" vertical="center" wrapText="1"/>
      <protection/>
    </xf>
    <xf numFmtId="0" fontId="24" fillId="0" borderId="69" xfId="42" applyFont="1" applyBorder="1" applyAlignment="1" applyProtection="1">
      <alignment horizontal="center" vertical="center" wrapText="1"/>
      <protection/>
    </xf>
    <xf numFmtId="0" fontId="20" fillId="0" borderId="67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3" fillId="35" borderId="67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24" fillId="0" borderId="23" xfId="42" applyFont="1" applyBorder="1" applyAlignment="1" applyProtection="1">
      <alignment horizontal="center" vertical="center" wrapText="1"/>
      <protection/>
    </xf>
    <xf numFmtId="0" fontId="24" fillId="0" borderId="18" xfId="42" applyFont="1" applyBorder="1" applyAlignment="1" applyProtection="1">
      <alignment horizontal="center" vertical="center" wrapText="1"/>
      <protection/>
    </xf>
    <xf numFmtId="0" fontId="24" fillId="0" borderId="71" xfId="42" applyFont="1" applyBorder="1" applyAlignment="1" applyProtection="1">
      <alignment horizontal="center" vertical="center" wrapText="1"/>
      <protection/>
    </xf>
    <xf numFmtId="0" fontId="23" fillId="36" borderId="67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2" fillId="0" borderId="67" xfId="42" applyFont="1" applyBorder="1" applyAlignment="1" applyProtection="1">
      <alignment horizontal="center" vertical="center" wrapText="1"/>
      <protection/>
    </xf>
    <xf numFmtId="0" fontId="2" fillId="0" borderId="70" xfId="42" applyFont="1" applyBorder="1" applyAlignment="1" applyProtection="1">
      <alignment horizontal="center" vertical="center" wrapText="1"/>
      <protection/>
    </xf>
    <xf numFmtId="0" fontId="2" fillId="0" borderId="68" xfId="42" applyFont="1" applyBorder="1" applyAlignment="1" applyProtection="1">
      <alignment horizontal="center" vertical="center" wrapText="1"/>
      <protection/>
    </xf>
    <xf numFmtId="0" fontId="2" fillId="0" borderId="23" xfId="42" applyFont="1" applyBorder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horizontal="center" vertical="center" wrapText="1"/>
      <protection/>
    </xf>
    <xf numFmtId="0" fontId="2" fillId="0" borderId="71" xfId="42" applyFont="1" applyBorder="1" applyAlignment="1" applyProtection="1">
      <alignment horizontal="center" vertical="center" wrapText="1"/>
      <protection/>
    </xf>
    <xf numFmtId="0" fontId="61" fillId="0" borderId="44" xfId="42" applyFont="1" applyBorder="1" applyAlignment="1" applyProtection="1">
      <alignment horizontal="left" vertical="center" wrapText="1"/>
      <protection/>
    </xf>
    <xf numFmtId="0" fontId="61" fillId="0" borderId="48" xfId="0" applyFont="1" applyBorder="1" applyAlignment="1">
      <alignment horizontal="left" vertical="center" wrapText="1"/>
    </xf>
    <xf numFmtId="0" fontId="61" fillId="0" borderId="4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D12" sqref="D12:D1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4" t="s">
        <v>28</v>
      </c>
      <c r="B1" s="164"/>
      <c r="C1" s="164"/>
      <c r="D1" s="164"/>
      <c r="E1" s="164"/>
      <c r="F1" s="164"/>
      <c r="G1" s="164"/>
    </row>
    <row r="2" spans="2:7" ht="47.25" customHeight="1" thickBot="1">
      <c r="B2" s="168" t="s">
        <v>30</v>
      </c>
      <c r="C2" s="168"/>
      <c r="D2" s="169" t="str">
        <f>HYPERLINK('[1]реквизиты'!$A$2)</f>
        <v>ПЕРВЕНСТВО СЕВЕРО-КАВКАЗСКОГО ФЕДЕРАЛЬНОГО ОКРУГА ПО САМБО СРЕДИ ЮНИОРОВ И ЮНИОРОК 2001-2003 ГГР</v>
      </c>
      <c r="E2" s="170"/>
      <c r="F2" s="170"/>
      <c r="G2" s="171"/>
    </row>
    <row r="3" spans="2:7" ht="15" customHeight="1">
      <c r="B3" s="144"/>
      <c r="C3" s="165" t="str">
        <f>HYPERLINK('[1]реквизиты'!$A$3)</f>
        <v>21-23.11.2020   г.Нальчик</v>
      </c>
      <c r="D3" s="165"/>
      <c r="F3" s="166" t="str">
        <f>HYPERLINK('пр.взв.'!D4)</f>
        <v>в.к. 64  кг.</v>
      </c>
      <c r="G3" s="167"/>
    </row>
    <row r="4" spans="1:7" ht="12.75">
      <c r="A4" s="162" t="s">
        <v>10</v>
      </c>
      <c r="B4" s="163" t="s">
        <v>5</v>
      </c>
      <c r="C4" s="162" t="s">
        <v>6</v>
      </c>
      <c r="D4" s="162" t="s">
        <v>7</v>
      </c>
      <c r="E4" s="162" t="s">
        <v>8</v>
      </c>
      <c r="F4" s="162" t="s">
        <v>11</v>
      </c>
      <c r="G4" s="162" t="s">
        <v>9</v>
      </c>
    </row>
    <row r="5" spans="1:7" ht="9.75" customHeight="1">
      <c r="A5" s="162"/>
      <c r="B5" s="163"/>
      <c r="C5" s="162"/>
      <c r="D5" s="162"/>
      <c r="E5" s="162"/>
      <c r="F5" s="162"/>
      <c r="G5" s="162"/>
    </row>
    <row r="6" spans="1:7" ht="11.25" customHeight="1">
      <c r="A6" s="161" t="s">
        <v>98</v>
      </c>
      <c r="B6" s="160">
        <f>'пр.хода'!K17</f>
        <v>1</v>
      </c>
      <c r="C6" s="158" t="str">
        <f>VLOOKUP(B6,'пр.взв.'!B2:G316,2,FALSE)</f>
        <v>ХАДЖИМУРАТОВ УВАЙС АХМЕДОВИЧ</v>
      </c>
      <c r="D6" s="156" t="str">
        <f>VLOOKUP(B6,'пр.взв.'!B2:G326,3,FALSE)</f>
        <v>20.08.2001 1 РАЗРЯД</v>
      </c>
      <c r="E6" s="156" t="str">
        <f>VLOOKUP(B6,'пр.взв.'!B5:G236,4,FALSE)</f>
        <v>ЧР МИНСПОРТ</v>
      </c>
      <c r="F6" s="156">
        <f>VLOOKUP(B6,'пр.взв.'!B5:G346,5,FALSE)</f>
        <v>0</v>
      </c>
      <c r="G6" s="158" t="str">
        <f>VLOOKUP(B6,'пр.взв.'!B5:G326,6,FALSE)</f>
        <v>СУЛЕЙМАНОВ М.</v>
      </c>
    </row>
    <row r="7" spans="1:7" ht="11.25" customHeight="1">
      <c r="A7" s="161"/>
      <c r="B7" s="160"/>
      <c r="C7" s="159"/>
      <c r="D7" s="157"/>
      <c r="E7" s="157"/>
      <c r="F7" s="157"/>
      <c r="G7" s="159"/>
    </row>
    <row r="8" spans="1:7" ht="11.25" customHeight="1">
      <c r="A8" s="161" t="s">
        <v>106</v>
      </c>
      <c r="B8" s="160">
        <f>'пр.хода'!K25</f>
        <v>12</v>
      </c>
      <c r="C8" s="158" t="str">
        <f>VLOOKUP(B8,'пр.взв.'!B7:G70,2,FALSE)</f>
        <v>ПУГОЕВ ХАСАН ТАМЕРЛАНОВИЧ</v>
      </c>
      <c r="D8" s="156" t="str">
        <f>VLOOKUP(B8,'пр.взв.'!B7:G70,3,FALSE)</f>
        <v>18.03.2002 1 РАЗРЯД</v>
      </c>
      <c r="E8" s="156" t="str">
        <f>VLOOKUP(B8,'пр.взв.'!B7:G70,4,FALSE)</f>
        <v>РИ</v>
      </c>
      <c r="F8" s="156">
        <f>VLOOKUP(B8,'пр.взв.'!B7:G70,5,FALSE)</f>
        <v>0</v>
      </c>
      <c r="G8" s="158" t="str">
        <f>VLOOKUP(B8,'пр.взв.'!B7:G70,6,FALSE)</f>
        <v>МАЛЬСАГОВ М.</v>
      </c>
    </row>
    <row r="9" spans="1:7" ht="11.25" customHeight="1">
      <c r="A9" s="161"/>
      <c r="B9" s="160"/>
      <c r="C9" s="159"/>
      <c r="D9" s="157"/>
      <c r="E9" s="157"/>
      <c r="F9" s="157"/>
      <c r="G9" s="159"/>
    </row>
    <row r="10" spans="1:7" ht="11.25" customHeight="1">
      <c r="A10" s="161" t="s">
        <v>102</v>
      </c>
      <c r="B10" s="160">
        <f>'пр.хода'!O6</f>
        <v>17</v>
      </c>
      <c r="C10" s="158" t="str">
        <f>VLOOKUP(B10,'пр.взв.'!B7:G70,2,FALSE)</f>
        <v>КАРКУСОВ ГЕОРГИЙ АВТОНДИЛОВИЧ</v>
      </c>
      <c r="D10" s="156" t="str">
        <f>VLOOKUP(B10,'пр.взв.'!B7:G70,3,FALSE)</f>
        <v>16.10.2001 1 РАЗРЯД</v>
      </c>
      <c r="E10" s="156" t="str">
        <f>VLOOKUP(B10,'пр.взв.'!B7:G70,4,FALSE)</f>
        <v>РСО-А ДИНАМО</v>
      </c>
      <c r="F10" s="156">
        <f>VLOOKUP(B10,'пр.взв.'!B7:G70,5,FALSE)</f>
        <v>0</v>
      </c>
      <c r="G10" s="158" t="str">
        <f>VLOOKUP(B10,'пр.взв.'!B7:G70,6,FALSE)</f>
        <v>КОЛИЕВ И. В.</v>
      </c>
    </row>
    <row r="11" spans="1:7" ht="11.25" customHeight="1">
      <c r="A11" s="161"/>
      <c r="B11" s="160"/>
      <c r="C11" s="159"/>
      <c r="D11" s="157"/>
      <c r="E11" s="157"/>
      <c r="F11" s="157"/>
      <c r="G11" s="159"/>
    </row>
    <row r="12" spans="1:7" ht="11.25" customHeight="1">
      <c r="A12" s="161" t="s">
        <v>102</v>
      </c>
      <c r="B12" s="160">
        <f>'пр.хода'!P39</f>
        <v>3</v>
      </c>
      <c r="C12" s="158" t="str">
        <f>VLOOKUP(B12,'пр.взв.'!B7:G70,2,FALSE)</f>
        <v>МАГОМАДОВ АЛИ ШАРИПУЕВИЧ</v>
      </c>
      <c r="D12" s="156" t="str">
        <f>VLOOKUP(B12,'пр.взв.'!B7:G70,3,FALSE)</f>
        <v>23.12.2002 КМС</v>
      </c>
      <c r="E12" s="156" t="str">
        <f>VLOOKUP(B12,'пр.взв.'!B7:G70,4,FALSE)</f>
        <v>ЧР МИНСПОРТ</v>
      </c>
      <c r="F12" s="156">
        <f>VLOOKUP(B12,'пр.взв.'!B7:G70,5,FALSE)</f>
        <v>0</v>
      </c>
      <c r="G12" s="158" t="str">
        <f>VLOOKUP(B12,'пр.взв.'!B7:G70,6,FALSE)</f>
        <v>КАГЕРМАНОВ Т.</v>
      </c>
    </row>
    <row r="13" spans="1:7" ht="11.25" customHeight="1">
      <c r="A13" s="161"/>
      <c r="B13" s="160"/>
      <c r="C13" s="159"/>
      <c r="D13" s="157"/>
      <c r="E13" s="157"/>
      <c r="F13" s="157"/>
      <c r="G13" s="159"/>
    </row>
    <row r="14" spans="1:7" ht="11.25" customHeight="1">
      <c r="A14" s="161" t="s">
        <v>114</v>
      </c>
      <c r="B14" s="160">
        <v>2</v>
      </c>
      <c r="C14" s="158" t="str">
        <f>VLOOKUP(B14,'пр.взв.'!B7:G70,2,FALSE)</f>
        <v>ЯНГУЛЬБАЕВ КАЗБЕК АСЛАМБЕКОВИЧ</v>
      </c>
      <c r="D14" s="156" t="str">
        <f>VLOOKUP(B14,'пр.взв.'!B7:G70,3,FALSE)</f>
        <v>10.01.2001 1 РАЗРЯД</v>
      </c>
      <c r="E14" s="156" t="str">
        <f>VLOOKUP(B14,'пр.взв.'!B7:G70,4,FALSE)</f>
        <v>ЧР МИНСПОРТ</v>
      </c>
      <c r="F14" s="156">
        <f>VLOOKUP(B14,'пр.взв.'!B7:G70,5,FALSE)</f>
        <v>0</v>
      </c>
      <c r="G14" s="158" t="str">
        <f>VLOOKUP(B14,'пр.взв.'!B7:G70,6,FALSE)</f>
        <v>УСПАЕВ Б.</v>
      </c>
    </row>
    <row r="15" spans="1:7" ht="11.25" customHeight="1">
      <c r="A15" s="161"/>
      <c r="B15" s="160"/>
      <c r="C15" s="159"/>
      <c r="D15" s="157"/>
      <c r="E15" s="157"/>
      <c r="F15" s="157"/>
      <c r="G15" s="159"/>
    </row>
    <row r="16" spans="1:7" ht="11.25" customHeight="1">
      <c r="A16" s="161" t="s">
        <v>114</v>
      </c>
      <c r="B16" s="160">
        <v>16</v>
      </c>
      <c r="C16" s="158" t="str">
        <f>VLOOKUP(B16,'пр.взв.'!B7:G70,2,FALSE)</f>
        <v>МАГОМЕДСАИДОВ МАГОМЕД МАГОМЕДЗАКИРОВИЧ</v>
      </c>
      <c r="D16" s="156" t="str">
        <f>VLOOKUP(B16,'пр.взв.'!B7:G70,3,FALSE)</f>
        <v>03.03.2002 2 РАЗРЯД</v>
      </c>
      <c r="E16" s="156" t="str">
        <f>VLOOKUP(B16,'пр.взв.'!B7:G70,4,FALSE)</f>
        <v>СК</v>
      </c>
      <c r="F16" s="156">
        <f>VLOOKUP(B16,'пр.взв.'!B7:G70,5,FALSE)</f>
        <v>0</v>
      </c>
      <c r="G16" s="158" t="str">
        <f>VLOOKUP(B16,'пр.взв.'!B7:G70,6,FALSE)</f>
        <v>НУРБАГАНДОВ М. Н.</v>
      </c>
    </row>
    <row r="17" spans="1:7" ht="11.25" customHeight="1">
      <c r="A17" s="161"/>
      <c r="B17" s="160"/>
      <c r="C17" s="159"/>
      <c r="D17" s="157"/>
      <c r="E17" s="157"/>
      <c r="F17" s="157"/>
      <c r="G17" s="159"/>
    </row>
    <row r="18" spans="1:7" ht="11.25" customHeight="1">
      <c r="A18" s="161" t="s">
        <v>115</v>
      </c>
      <c r="B18" s="160">
        <v>15</v>
      </c>
      <c r="C18" s="158" t="str">
        <f>VLOOKUP(B18,'пр.взв.'!B7:G70,2,FALSE)</f>
        <v>ЖИЛОКОВ ТАМЕРЛАН БЕСЛАНОВИЧ</v>
      </c>
      <c r="D18" s="156" t="str">
        <f>VLOOKUP(B18,'пр.взв.'!B7:G70,3,FALSE)</f>
        <v>01.10.2002 1 РАЗРЯД</v>
      </c>
      <c r="E18" s="156" t="str">
        <f>VLOOKUP(B18,'пр.взв.'!B7:G70,4,FALSE)</f>
        <v>КБР ДИНАМО</v>
      </c>
      <c r="F18" s="156">
        <f>VLOOKUP(B18,'пр.взв.'!B7:G70,5,FALSE)</f>
        <v>0</v>
      </c>
      <c r="G18" s="158" t="str">
        <f>VLOOKUP(B18,'пр.взв.'!B7:G70,6,FALSE)</f>
        <v>МАХОВ О.</v>
      </c>
    </row>
    <row r="19" spans="1:7" ht="11.25" customHeight="1">
      <c r="A19" s="161"/>
      <c r="B19" s="160"/>
      <c r="C19" s="159"/>
      <c r="D19" s="157"/>
      <c r="E19" s="157"/>
      <c r="F19" s="157"/>
      <c r="G19" s="159"/>
    </row>
    <row r="20" spans="1:7" ht="11.25" customHeight="1">
      <c r="A20" s="161" t="s">
        <v>115</v>
      </c>
      <c r="B20" s="160">
        <v>18</v>
      </c>
      <c r="C20" s="158" t="str">
        <f>VLOOKUP(B20,'пр.взв.'!B7:G70,2,FALSE)</f>
        <v>ДЗАУРОВ ДЖОС МАГОМЕТОВИЧ</v>
      </c>
      <c r="D20" s="156" t="str">
        <f>VLOOKUP(B20,'пр.взв.'!B7:G70,3,FALSE)</f>
        <v>02.07.2002 1 РАЗРЯД</v>
      </c>
      <c r="E20" s="156" t="str">
        <f>VLOOKUP(B20,'пр.взв.'!B7:G70,4,FALSE)</f>
        <v>РИ</v>
      </c>
      <c r="F20" s="156">
        <f>VLOOKUP(B20,'пр.взв.'!B7:G70,5,FALSE)</f>
        <v>0</v>
      </c>
      <c r="G20" s="158" t="str">
        <f>VLOOKUP(B20,'пр.взв.'!B7:G70,6,FALSE)</f>
        <v>СУЛТЫГОВ М.</v>
      </c>
    </row>
    <row r="21" spans="1:7" ht="11.25" customHeight="1">
      <c r="A21" s="161"/>
      <c r="B21" s="160"/>
      <c r="C21" s="159"/>
      <c r="D21" s="157"/>
      <c r="E21" s="157"/>
      <c r="F21" s="157"/>
      <c r="G21" s="159"/>
    </row>
    <row r="22" spans="1:7" ht="11.25" customHeight="1">
      <c r="A22" s="161" t="s">
        <v>116</v>
      </c>
      <c r="B22" s="160">
        <v>4</v>
      </c>
      <c r="C22" s="158" t="str">
        <f>VLOOKUP(B22,'пр.взв.'!B7:G70,2,FALSE)</f>
        <v>ТАИПОВ МЯХДИ ИЛЬЯСОВИЧ</v>
      </c>
      <c r="D22" s="156" t="str">
        <f>VLOOKUP(B22,'пр.взв.'!B7:G70,3,FALSE)</f>
        <v>17.01.2002 1 РАЗРЯД</v>
      </c>
      <c r="E22" s="156" t="str">
        <f>VLOOKUP(B22,'пр.взв.'!B7:G70,4,FALSE)</f>
        <v>ЧР МИНСПОРТ</v>
      </c>
      <c r="F22" s="156">
        <f>VLOOKUP(B22,'пр.взв.'!B7:G70,5,FALSE)</f>
        <v>0</v>
      </c>
      <c r="G22" s="158" t="str">
        <f>VLOOKUP(B22,'пр.взв.'!B7:G70,6,FALSE)</f>
        <v>СУЛЕЙМАНОВ М.</v>
      </c>
    </row>
    <row r="23" spans="1:7" ht="11.25" customHeight="1">
      <c r="A23" s="161"/>
      <c r="B23" s="160"/>
      <c r="C23" s="159"/>
      <c r="D23" s="157"/>
      <c r="E23" s="157"/>
      <c r="F23" s="157"/>
      <c r="G23" s="159"/>
    </row>
    <row r="24" spans="1:7" ht="11.25" customHeight="1">
      <c r="A24" s="161" t="s">
        <v>116</v>
      </c>
      <c r="B24" s="160">
        <v>5</v>
      </c>
      <c r="C24" s="158" t="str">
        <f>VLOOKUP(B24,'пр.взв.'!B7:G70,2,FALSE)</f>
        <v>НУЦАЛХАНОВ САРИТ МУРТАЗАЛИГАДЖИЕВИЧ</v>
      </c>
      <c r="D24" s="156" t="str">
        <f>VLOOKUP(B24,'пр.взв.'!B7:G70,3,FALSE)</f>
        <v>26.08.2001 1 РАЗРЯД</v>
      </c>
      <c r="E24" s="156" t="str">
        <f>VLOOKUP(B24,'пр.взв.'!B7:G70,4,FALSE)</f>
        <v>РД ПР</v>
      </c>
      <c r="F24" s="156">
        <f>VLOOKUP(B24,'пр.взв.'!B7:G70,5,FALSE)</f>
        <v>0</v>
      </c>
      <c r="G24" s="158" t="str">
        <f>VLOOKUP(B24,'пр.взв.'!B7:G70,6,FALSE)</f>
        <v>МАГОМЕДОВ А. С., ИСАЕВ Б. И.</v>
      </c>
    </row>
    <row r="25" spans="1:7" ht="11.25" customHeight="1">
      <c r="A25" s="161"/>
      <c r="B25" s="160"/>
      <c r="C25" s="159"/>
      <c r="D25" s="157"/>
      <c r="E25" s="157"/>
      <c r="F25" s="157"/>
      <c r="G25" s="159"/>
    </row>
    <row r="26" spans="1:7" ht="11.25" customHeight="1">
      <c r="A26" s="161" t="s">
        <v>116</v>
      </c>
      <c r="B26" s="160">
        <v>6</v>
      </c>
      <c r="C26" s="158" t="str">
        <f>VLOOKUP(B26,'пр.взв.'!B7:G70,2,FALSE)</f>
        <v>ОСМАНОВ МАХМУД АЛИАСХАБОВИЧ</v>
      </c>
      <c r="D26" s="156" t="str">
        <f>VLOOKUP(B26,'пр.взв.'!B7:G70,3,FALSE)</f>
        <v>01.08.2003 1 РАЗРЯД</v>
      </c>
      <c r="E26" s="156" t="str">
        <f>VLOOKUP(B26,'пр.взв.'!B7:G70,4,FALSE)</f>
        <v>РД ПР</v>
      </c>
      <c r="F26" s="156">
        <f>VLOOKUP(B26,'пр.взв.'!B7:G70,5,FALSE)</f>
        <v>0</v>
      </c>
      <c r="G26" s="158" t="str">
        <f>VLOOKUP(B26,'пр.взв.'!B7:G70,6,FALSE)</f>
        <v>МАГОМЕДОВ А. С., ИСАЕВ Б. И.</v>
      </c>
    </row>
    <row r="27" spans="1:7" ht="11.25" customHeight="1">
      <c r="A27" s="161"/>
      <c r="B27" s="160"/>
      <c r="C27" s="159"/>
      <c r="D27" s="157"/>
      <c r="E27" s="157"/>
      <c r="F27" s="157"/>
      <c r="G27" s="159"/>
    </row>
    <row r="28" spans="1:7" ht="11.25" customHeight="1">
      <c r="A28" s="161" t="s">
        <v>116</v>
      </c>
      <c r="B28" s="160">
        <v>7</v>
      </c>
      <c r="C28" s="158" t="str">
        <f>VLOOKUP(B28,'пр.взв.'!B7:G70,2,FALSE)</f>
        <v>ГАСАНОВ ОМАР ГАСАНОВИЧ</v>
      </c>
      <c r="D28" s="156" t="str">
        <f>VLOOKUP(B28,'пр.взв.'!B7:G70,3,FALSE)</f>
        <v>31.01.2002 1 РАЗРЯД</v>
      </c>
      <c r="E28" s="156" t="str">
        <f>VLOOKUP(B28,'пр.взв.'!B7:G70,4,FALSE)</f>
        <v>РД ПР</v>
      </c>
      <c r="F28" s="156">
        <f>VLOOKUP(B28,'пр.взв.'!B7:G70,5,FALSE)</f>
        <v>0</v>
      </c>
      <c r="G28" s="158" t="str">
        <f>VLOOKUP(B28,'пр.взв.'!B7:G70,6,FALSE)</f>
        <v>ОМАРОВ Г. А.</v>
      </c>
    </row>
    <row r="29" spans="1:7" ht="11.25" customHeight="1">
      <c r="A29" s="161"/>
      <c r="B29" s="160"/>
      <c r="C29" s="159"/>
      <c r="D29" s="157"/>
      <c r="E29" s="157"/>
      <c r="F29" s="157"/>
      <c r="G29" s="159"/>
    </row>
    <row r="30" spans="1:7" ht="11.25" customHeight="1">
      <c r="A30" s="161" t="s">
        <v>116</v>
      </c>
      <c r="B30" s="160">
        <v>8</v>
      </c>
      <c r="C30" s="158" t="str">
        <f>VLOOKUP(B30,'пр.взв.'!B7:G70,2,FALSE)</f>
        <v>ГАСАНОВ МАГОМЕД ГАСАНОВИЧ</v>
      </c>
      <c r="D30" s="156" t="str">
        <f>VLOOKUP(B30,'пр.взв.'!B7:G70,3,FALSE)</f>
        <v>17.01.2001 1 РАЗРЯД</v>
      </c>
      <c r="E30" s="156" t="str">
        <f>VLOOKUP(B30,'пр.взв.'!B7:G70,4,FALSE)</f>
        <v>РД ПР</v>
      </c>
      <c r="F30" s="156">
        <f>VLOOKUP(B30,'пр.взв.'!B7:G70,5,FALSE)</f>
        <v>0</v>
      </c>
      <c r="G30" s="158" t="str">
        <f>VLOOKUP(B30,'пр.взв.'!B7:G70,6,FALSE)</f>
        <v>ОМАРОВ Г. А.</v>
      </c>
    </row>
    <row r="31" spans="1:7" ht="11.25" customHeight="1">
      <c r="A31" s="161"/>
      <c r="B31" s="160"/>
      <c r="C31" s="159"/>
      <c r="D31" s="157"/>
      <c r="E31" s="157"/>
      <c r="F31" s="157"/>
      <c r="G31" s="159"/>
    </row>
    <row r="32" spans="1:7" ht="11.25" customHeight="1">
      <c r="A32" s="161" t="s">
        <v>116</v>
      </c>
      <c r="B32" s="160">
        <v>9</v>
      </c>
      <c r="C32" s="158" t="str">
        <f>VLOOKUP(B32,'пр.взв.'!B7:G70,2,FALSE)</f>
        <v>АБДУЛАЗИЗОВ ШАЙИХМАГОМЕД ГАДЖИМУРАДОВИЧ</v>
      </c>
      <c r="D32" s="156" t="str">
        <f>VLOOKUP(B32,'пр.взв.'!B7:G70,3,FALSE)</f>
        <v>24.02.2001 1 РАЗРЯД</v>
      </c>
      <c r="E32" s="156" t="str">
        <f>VLOOKUP(B32,'пр.взв.'!B7:G70,4,FALSE)</f>
        <v>РД ПР</v>
      </c>
      <c r="F32" s="156">
        <f>VLOOKUP(B32,'пр.взв.'!B7:G70,5,FALSE)</f>
        <v>0</v>
      </c>
      <c r="G32" s="158" t="str">
        <f>VLOOKUP(B32,'пр.взв.'!B7:G70,6,FALSE)</f>
        <v>ГАСАНХАНОВ З. М.</v>
      </c>
    </row>
    <row r="33" spans="1:7" ht="11.25" customHeight="1">
      <c r="A33" s="161"/>
      <c r="B33" s="160"/>
      <c r="C33" s="159"/>
      <c r="D33" s="157"/>
      <c r="E33" s="157"/>
      <c r="F33" s="157"/>
      <c r="G33" s="159"/>
    </row>
    <row r="34" spans="1:7" ht="11.25" customHeight="1">
      <c r="A34" s="161" t="s">
        <v>116</v>
      </c>
      <c r="B34" s="160">
        <v>10</v>
      </c>
      <c r="C34" s="158" t="str">
        <f>VLOOKUP(B34,'пр.взв.'!B7:G70,2,FALSE)</f>
        <v>БАБХОЕВ МИКАИЛ ИБРАГИМОВИЧ</v>
      </c>
      <c r="D34" s="156" t="str">
        <f>VLOOKUP(B34,'пр.взв.'!B7:G70,3,FALSE)</f>
        <v>18.11.2001 1 РАЗРЯД</v>
      </c>
      <c r="E34" s="156" t="str">
        <f>VLOOKUP(B34,'пр.взв.'!B7:G70,4,FALSE)</f>
        <v>РИ</v>
      </c>
      <c r="F34" s="156">
        <f>VLOOKUP(B34,'пр.взв.'!B7:G70,5,FALSE)</f>
        <v>0</v>
      </c>
      <c r="G34" s="158" t="str">
        <f>VLOOKUP(B34,'пр.взв.'!B7:G70,6,FALSE)</f>
        <v>ЧАХКИЕВ И. М.</v>
      </c>
    </row>
    <row r="35" spans="1:7" ht="11.25" customHeight="1">
      <c r="A35" s="161"/>
      <c r="B35" s="160"/>
      <c r="C35" s="159"/>
      <c r="D35" s="157"/>
      <c r="E35" s="157"/>
      <c r="F35" s="157"/>
      <c r="G35" s="159"/>
    </row>
    <row r="36" spans="1:7" ht="11.25" customHeight="1">
      <c r="A36" s="161" t="s">
        <v>116</v>
      </c>
      <c r="B36" s="160">
        <v>11</v>
      </c>
      <c r="C36" s="158" t="str">
        <f>VLOOKUP(B36,'пр.взв.'!B7:G70,2,FALSE)</f>
        <v>АЛБОГАЧИЕВ САЛМАН БЕСЛАНОВИЧ</v>
      </c>
      <c r="D36" s="156" t="str">
        <f>VLOOKUP(B36,'пр.взв.'!B7:G70,3,FALSE)</f>
        <v>12.03.2001 1 РАЗРЯД</v>
      </c>
      <c r="E36" s="156" t="str">
        <f>VLOOKUP(B36,'пр.взв.'!B7:G70,4,FALSE)</f>
        <v>РИ</v>
      </c>
      <c r="F36" s="156">
        <f>VLOOKUP(B36,'пр.взв.'!B7:G70,5,FALSE)</f>
        <v>0</v>
      </c>
      <c r="G36" s="158" t="str">
        <f>VLOOKUP(B36,'пр.взв.'!B7:G70,6,FALSE)</f>
        <v>ЧАХКИЕВ И. М.</v>
      </c>
    </row>
    <row r="37" spans="1:7" ht="11.25" customHeight="1">
      <c r="A37" s="161"/>
      <c r="B37" s="160"/>
      <c r="C37" s="159"/>
      <c r="D37" s="157"/>
      <c r="E37" s="157"/>
      <c r="F37" s="157"/>
      <c r="G37" s="159"/>
    </row>
    <row r="38" spans="1:7" ht="11.25" customHeight="1">
      <c r="A38" s="161" t="s">
        <v>116</v>
      </c>
      <c r="B38" s="160">
        <v>13</v>
      </c>
      <c r="C38" s="158" t="str">
        <f>VLOOKUP(B38,'пр.взв.'!B7:G70,2,FALSE)</f>
        <v>АКУБАРДИЯ ДАВИД ЕЛГУДЖОВИЧ</v>
      </c>
      <c r="D38" s="156" t="str">
        <f>VLOOKUP(B38,'пр.взв.'!B7:G70,3,FALSE)</f>
        <v>07.10.2001 1 РАЗРЯД</v>
      </c>
      <c r="E38" s="156" t="str">
        <f>VLOOKUP(B38,'пр.взв.'!B7:G70,4,FALSE)</f>
        <v>КЧР ВС</v>
      </c>
      <c r="F38" s="156">
        <f>VLOOKUP(B38,'пр.взв.'!B7:G70,5,FALSE)</f>
        <v>0</v>
      </c>
      <c r="G38" s="158" t="str">
        <f>VLOOKUP(B38,'пр.взв.'!B7:G70,6,FALSE)</f>
        <v>ТОТОЕВ Р. Р.</v>
      </c>
    </row>
    <row r="39" spans="1:7" ht="11.25" customHeight="1">
      <c r="A39" s="161"/>
      <c r="B39" s="160"/>
      <c r="C39" s="159"/>
      <c r="D39" s="157"/>
      <c r="E39" s="157"/>
      <c r="F39" s="157"/>
      <c r="G39" s="159"/>
    </row>
    <row r="40" spans="1:7" ht="11.25" customHeight="1">
      <c r="A40" s="161" t="s">
        <v>116</v>
      </c>
      <c r="B40" s="160">
        <v>14</v>
      </c>
      <c r="C40" s="158" t="str">
        <f>VLOOKUP(B40,'пр.взв.'!B7:G70,2,FALSE)</f>
        <v>СЕМЕНОВ ИСЛАМ СОЛТАНОВИЧ</v>
      </c>
      <c r="D40" s="156" t="str">
        <f>VLOOKUP(B40,'пр.взв.'!B7:G70,3,FALSE)</f>
        <v>12.08.2001 КМС</v>
      </c>
      <c r="E40" s="156" t="str">
        <f>VLOOKUP(B40,'пр.взв.'!B7:G70,4,FALSE)</f>
        <v>КЧР ВС</v>
      </c>
      <c r="F40" s="156">
        <f>VLOOKUP(B40,'пр.взв.'!B7:G70,5,FALSE)</f>
        <v>0</v>
      </c>
      <c r="G40" s="158" t="str">
        <f>VLOOKUP(B40,'пр.взв.'!B7:G70,6,FALSE)</f>
        <v>САЛПАГАРОВ М. С.</v>
      </c>
    </row>
    <row r="41" spans="1:7" ht="11.25" customHeight="1">
      <c r="A41" s="161"/>
      <c r="B41" s="160"/>
      <c r="C41" s="159"/>
      <c r="D41" s="157"/>
      <c r="E41" s="157"/>
      <c r="F41" s="157"/>
      <c r="G41" s="159"/>
    </row>
    <row r="42" spans="1:7" ht="11.25" customHeight="1" hidden="1">
      <c r="A42" s="161"/>
      <c r="B42" s="160">
        <v>19</v>
      </c>
      <c r="C42" s="158" t="e">
        <f>VLOOKUP(B42,'пр.взв.'!B7:G70,2,FALSE)</f>
        <v>#N/A</v>
      </c>
      <c r="D42" s="156" t="e">
        <f>VLOOKUP(B42,'пр.взв.'!B7:G70,3,FALSE)</f>
        <v>#N/A</v>
      </c>
      <c r="E42" s="156" t="e">
        <f>VLOOKUP(B42,'пр.взв.'!B7:G70,4,FALSE)</f>
        <v>#N/A</v>
      </c>
      <c r="F42" s="156" t="e">
        <f>VLOOKUP(B42,'пр.взв.'!B7:G70,5,FALSE)</f>
        <v>#N/A</v>
      </c>
      <c r="G42" s="158" t="e">
        <f>VLOOKUP(B42,'пр.взв.'!B7:G70,6,FALSE)</f>
        <v>#N/A</v>
      </c>
    </row>
    <row r="43" spans="1:7" ht="11.25" customHeight="1" hidden="1">
      <c r="A43" s="161"/>
      <c r="B43" s="160"/>
      <c r="C43" s="159"/>
      <c r="D43" s="157"/>
      <c r="E43" s="157"/>
      <c r="F43" s="157"/>
      <c r="G43" s="159"/>
    </row>
    <row r="44" spans="1:7" ht="11.25" customHeight="1" hidden="1">
      <c r="A44" s="161"/>
      <c r="B44" s="160"/>
      <c r="C44" s="158" t="e">
        <f>VLOOKUP(B44,'пр.взв.'!B7:G70,2,FALSE)</f>
        <v>#N/A</v>
      </c>
      <c r="D44" s="156" t="e">
        <f>VLOOKUP(B44,'пр.взв.'!B7:G70,3,FALSE)</f>
        <v>#N/A</v>
      </c>
      <c r="E44" s="156" t="e">
        <f>VLOOKUP(B44,'пр.взв.'!B7:G70,4,FALSE)</f>
        <v>#N/A</v>
      </c>
      <c r="F44" s="156" t="e">
        <f>VLOOKUP(B44,'пр.взв.'!B7:G70,5,FALSE)</f>
        <v>#N/A</v>
      </c>
      <c r="G44" s="158" t="e">
        <f>VLOOKUP(B44,'пр.взв.'!B7:G70,6,FALSE)</f>
        <v>#N/A</v>
      </c>
    </row>
    <row r="45" spans="1:7" ht="11.25" customHeight="1" hidden="1">
      <c r="A45" s="161"/>
      <c r="B45" s="160"/>
      <c r="C45" s="159"/>
      <c r="D45" s="157"/>
      <c r="E45" s="157"/>
      <c r="F45" s="157"/>
      <c r="G45" s="159"/>
    </row>
    <row r="46" spans="1:7" ht="11.25" customHeight="1" hidden="1">
      <c r="A46" s="161"/>
      <c r="B46" s="160"/>
      <c r="C46" s="158" t="e">
        <f>VLOOKUP(B46,'пр.взв.'!B7:G70,2,FALSE)</f>
        <v>#N/A</v>
      </c>
      <c r="D46" s="156" t="e">
        <f>VLOOKUP(B46,'пр.взв.'!B7:G70,3,FALSE)</f>
        <v>#N/A</v>
      </c>
      <c r="E46" s="156" t="e">
        <f>VLOOKUP(B46,'пр.взв.'!B7:G70,4,FALSE)</f>
        <v>#N/A</v>
      </c>
      <c r="F46" s="156" t="e">
        <f>VLOOKUP(B46,'пр.взв.'!B7:G70,5,FALSE)</f>
        <v>#N/A</v>
      </c>
      <c r="G46" s="158" t="e">
        <f>VLOOKUP(B46,'пр.взв.'!B7:G70,6,FALSE)</f>
        <v>#N/A</v>
      </c>
    </row>
    <row r="47" spans="1:7" ht="11.25" customHeight="1" hidden="1">
      <c r="A47" s="161"/>
      <c r="B47" s="160"/>
      <c r="C47" s="159"/>
      <c r="D47" s="157"/>
      <c r="E47" s="157"/>
      <c r="F47" s="157"/>
      <c r="G47" s="159"/>
    </row>
    <row r="48" spans="1:7" ht="11.25" customHeight="1" hidden="1">
      <c r="A48" s="161"/>
      <c r="B48" s="160"/>
      <c r="C48" s="158" t="e">
        <f>VLOOKUP(B48,'пр.взв.'!B7:G70,2,FALSE)</f>
        <v>#N/A</v>
      </c>
      <c r="D48" s="156" t="e">
        <f>VLOOKUP(B48,'пр.взв.'!B7:G70,3,FALSE)</f>
        <v>#N/A</v>
      </c>
      <c r="E48" s="156" t="e">
        <f>VLOOKUP(B48,'пр.взв.'!B7:G70,4,FALSE)</f>
        <v>#N/A</v>
      </c>
      <c r="F48" s="156" t="e">
        <f>VLOOKUP(B48,'пр.взв.'!B7:G70,5,FALSE)</f>
        <v>#N/A</v>
      </c>
      <c r="G48" s="158" t="e">
        <f>VLOOKUP(B48,'пр.взв.'!B7:G70,6,FALSE)</f>
        <v>#N/A</v>
      </c>
    </row>
    <row r="49" spans="1:7" ht="11.25" customHeight="1" hidden="1">
      <c r="A49" s="161"/>
      <c r="B49" s="160"/>
      <c r="C49" s="159"/>
      <c r="D49" s="157"/>
      <c r="E49" s="157"/>
      <c r="F49" s="157"/>
      <c r="G49" s="159"/>
    </row>
    <row r="50" spans="1:7" ht="11.25" customHeight="1" hidden="1">
      <c r="A50" s="161"/>
      <c r="B50" s="160"/>
      <c r="C50" s="158" t="e">
        <f>VLOOKUP(B50,'пр.взв.'!B7:G70,2,FALSE)</f>
        <v>#N/A</v>
      </c>
      <c r="D50" s="156" t="e">
        <f>VLOOKUP(B50,'пр.взв.'!B7:G70,3,FALSE)</f>
        <v>#N/A</v>
      </c>
      <c r="E50" s="156" t="e">
        <f>VLOOKUP(B50,'пр.взв.'!B7:G70,4,FALSE)</f>
        <v>#N/A</v>
      </c>
      <c r="F50" s="156" t="e">
        <f>VLOOKUP(B50,'пр.взв.'!B7:G70,5,FALSE)</f>
        <v>#N/A</v>
      </c>
      <c r="G50" s="158" t="e">
        <f>VLOOKUP(B50,'пр.взв.'!B7:G70,6,FALSE)</f>
        <v>#N/A</v>
      </c>
    </row>
    <row r="51" spans="1:7" ht="11.25" customHeight="1" hidden="1">
      <c r="A51" s="161"/>
      <c r="B51" s="160"/>
      <c r="C51" s="159"/>
      <c r="D51" s="157"/>
      <c r="E51" s="157"/>
      <c r="F51" s="157"/>
      <c r="G51" s="159"/>
    </row>
    <row r="52" spans="1:7" ht="11.25" customHeight="1" hidden="1">
      <c r="A52" s="161"/>
      <c r="B52" s="160"/>
      <c r="C52" s="158" t="e">
        <f>VLOOKUP(B52,'пр.взв.'!B7:G70,2,FALSE)</f>
        <v>#N/A</v>
      </c>
      <c r="D52" s="156" t="e">
        <f>VLOOKUP(B52,'пр.взв.'!B7:G70,3,FALSE)</f>
        <v>#N/A</v>
      </c>
      <c r="E52" s="156" t="e">
        <f>VLOOKUP(B52,'пр.взв.'!B7:G70,4,FALSE)</f>
        <v>#N/A</v>
      </c>
      <c r="F52" s="156" t="e">
        <f>VLOOKUP(B52,'пр.взв.'!B7:G70,5,FALSE)</f>
        <v>#N/A</v>
      </c>
      <c r="G52" s="158" t="e">
        <f>VLOOKUP(B52,'пр.взв.'!B7:G70,6,FALSE)</f>
        <v>#N/A</v>
      </c>
    </row>
    <row r="53" spans="1:7" ht="11.25" customHeight="1" hidden="1">
      <c r="A53" s="161"/>
      <c r="B53" s="160"/>
      <c r="C53" s="159"/>
      <c r="D53" s="157"/>
      <c r="E53" s="157"/>
      <c r="F53" s="157"/>
      <c r="G53" s="159"/>
    </row>
    <row r="54" spans="1:7" ht="11.25" customHeight="1" hidden="1">
      <c r="A54" s="161"/>
      <c r="B54" s="160"/>
      <c r="C54" s="158" t="e">
        <f>VLOOKUP(B54,'пр.взв.'!B7:G70,2,FALSE)</f>
        <v>#N/A</v>
      </c>
      <c r="D54" s="156" t="e">
        <f>VLOOKUP(B54,'пр.взв.'!B7:G70,3,FALSE)</f>
        <v>#N/A</v>
      </c>
      <c r="E54" s="156" t="e">
        <f>VLOOKUP(B54,'пр.взв.'!B7:G70,4,FALSE)</f>
        <v>#N/A</v>
      </c>
      <c r="F54" s="156" t="e">
        <f>VLOOKUP(B54,'пр.взв.'!B7:G70,5,FALSE)</f>
        <v>#N/A</v>
      </c>
      <c r="G54" s="158" t="e">
        <f>VLOOKUP(B54,'пр.взв.'!B7:G70,6,FALSE)</f>
        <v>#N/A</v>
      </c>
    </row>
    <row r="55" spans="1:7" ht="11.25" customHeight="1" hidden="1">
      <c r="A55" s="161"/>
      <c r="B55" s="160"/>
      <c r="C55" s="159"/>
      <c r="D55" s="157"/>
      <c r="E55" s="157"/>
      <c r="F55" s="157"/>
      <c r="G55" s="159"/>
    </row>
    <row r="56" spans="1:7" ht="11.25" customHeight="1" hidden="1">
      <c r="A56" s="161"/>
      <c r="B56" s="160"/>
      <c r="C56" s="158" t="e">
        <f>VLOOKUP(B56,'пр.взв.'!B7:G70,2,FALSE)</f>
        <v>#N/A</v>
      </c>
      <c r="D56" s="156" t="e">
        <f>VLOOKUP(B56,'пр.взв.'!B7:G70,3,FALSE)</f>
        <v>#N/A</v>
      </c>
      <c r="E56" s="156" t="e">
        <f>VLOOKUP(B56,'пр.взв.'!B7:G70,4,FALSE)</f>
        <v>#N/A</v>
      </c>
      <c r="F56" s="156" t="e">
        <f>VLOOKUP(B56,'пр.взв.'!B7:G70,5,FALSE)</f>
        <v>#N/A</v>
      </c>
      <c r="G56" s="158" t="e">
        <f>VLOOKUP(B56,'пр.взв.'!B7:G70,6,FALSE)</f>
        <v>#N/A</v>
      </c>
    </row>
    <row r="57" spans="1:7" ht="11.25" customHeight="1" hidden="1">
      <c r="A57" s="161"/>
      <c r="B57" s="160"/>
      <c r="C57" s="159"/>
      <c r="D57" s="157"/>
      <c r="E57" s="157"/>
      <c r="F57" s="157"/>
      <c r="G57" s="159"/>
    </row>
    <row r="58" spans="1:7" ht="11.25" customHeight="1" hidden="1">
      <c r="A58" s="161"/>
      <c r="B58" s="160"/>
      <c r="C58" s="158" t="e">
        <f>VLOOKUP(B58,'пр.взв.'!B7:G70,2,FALSE)</f>
        <v>#N/A</v>
      </c>
      <c r="D58" s="156" t="e">
        <f>VLOOKUP(B58,'пр.взв.'!B7:G70,3,FALSE)</f>
        <v>#N/A</v>
      </c>
      <c r="E58" s="156" t="e">
        <f>VLOOKUP(B58,'пр.взв.'!B7:G70,4,FALSE)</f>
        <v>#N/A</v>
      </c>
      <c r="F58" s="156" t="e">
        <f>VLOOKUP(B58,'пр.взв.'!B7:G70,5,FALSE)</f>
        <v>#N/A</v>
      </c>
      <c r="G58" s="158" t="e">
        <f>VLOOKUP(B58,'пр.взв.'!B7:G70,6,FALSE)</f>
        <v>#N/A</v>
      </c>
    </row>
    <row r="59" spans="1:7" ht="11.25" customHeight="1" hidden="1">
      <c r="A59" s="161"/>
      <c r="B59" s="160"/>
      <c r="C59" s="159"/>
      <c r="D59" s="157"/>
      <c r="E59" s="157"/>
      <c r="F59" s="157"/>
      <c r="G59" s="159"/>
    </row>
    <row r="60" spans="1:7" ht="11.25" customHeight="1" hidden="1">
      <c r="A60" s="161"/>
      <c r="B60" s="160"/>
      <c r="C60" s="158" t="e">
        <f>VLOOKUP(B60,'пр.взв.'!B7:G70,2,FALSE)</f>
        <v>#N/A</v>
      </c>
      <c r="D60" s="156" t="e">
        <f>VLOOKUP(B60,'пр.взв.'!B7:G70,3,FALSE)</f>
        <v>#N/A</v>
      </c>
      <c r="E60" s="156" t="e">
        <f>VLOOKUP(B60,'пр.взв.'!B7:G70,4,FALSE)</f>
        <v>#N/A</v>
      </c>
      <c r="F60" s="156" t="e">
        <f>VLOOKUP(B60,'пр.взв.'!B7:G70,5,FALSE)</f>
        <v>#N/A</v>
      </c>
      <c r="G60" s="158" t="e">
        <f>VLOOKUP(B60,'пр.взв.'!B7:G70,6,FALSE)</f>
        <v>#N/A</v>
      </c>
    </row>
    <row r="61" spans="1:7" ht="11.25" customHeight="1" hidden="1">
      <c r="A61" s="161"/>
      <c r="B61" s="160"/>
      <c r="C61" s="159"/>
      <c r="D61" s="157"/>
      <c r="E61" s="157"/>
      <c r="F61" s="157"/>
      <c r="G61" s="159"/>
    </row>
    <row r="62" spans="1:7" ht="11.25" customHeight="1" hidden="1">
      <c r="A62" s="161"/>
      <c r="B62" s="160"/>
      <c r="C62" s="158" t="e">
        <f>VLOOKUP(B62,'пр.взв.'!B7:G70,2,FALSE)</f>
        <v>#N/A</v>
      </c>
      <c r="D62" s="156" t="e">
        <f>VLOOKUP(B62,'пр.взв.'!B7:G70,3,FALSE)</f>
        <v>#N/A</v>
      </c>
      <c r="E62" s="156" t="e">
        <f>VLOOKUP(B62,'пр.взв.'!B7:G70,4,FALSE)</f>
        <v>#N/A</v>
      </c>
      <c r="F62" s="156" t="e">
        <f>VLOOKUP(B62,'пр.взв.'!B7:G70,5,FALSE)</f>
        <v>#N/A</v>
      </c>
      <c r="G62" s="158" t="e">
        <f>VLOOKUP(B62,'пр.взв.'!B7:G70,6,FALSE)</f>
        <v>#N/A</v>
      </c>
    </row>
    <row r="63" spans="1:7" ht="11.25" customHeight="1" hidden="1">
      <c r="A63" s="161"/>
      <c r="B63" s="160"/>
      <c r="C63" s="159"/>
      <c r="D63" s="157"/>
      <c r="E63" s="157"/>
      <c r="F63" s="157"/>
      <c r="G63" s="159"/>
    </row>
    <row r="64" spans="1:7" ht="11.25" customHeight="1" hidden="1">
      <c r="A64" s="161"/>
      <c r="B64" s="160"/>
      <c r="C64" s="158" t="e">
        <f>VLOOKUP(B64,'пр.взв.'!B7:G70,2,FALSE)</f>
        <v>#N/A</v>
      </c>
      <c r="D64" s="156" t="e">
        <f>VLOOKUP(B64,'пр.взв.'!B7:G70,3,FALSE)</f>
        <v>#N/A</v>
      </c>
      <c r="E64" s="156" t="e">
        <f>VLOOKUP(B64,'пр.взв.'!B7:G70,4,FALSE)</f>
        <v>#N/A</v>
      </c>
      <c r="F64" s="156" t="e">
        <f>VLOOKUP(B64,'пр.взв.'!B7:G70,5,FALSE)</f>
        <v>#N/A</v>
      </c>
      <c r="G64" s="158" t="e">
        <f>VLOOKUP(B64,'пр.взв.'!B7:G70,6,FALSE)</f>
        <v>#N/A</v>
      </c>
    </row>
    <row r="65" spans="1:7" ht="11.25" customHeight="1" hidden="1">
      <c r="A65" s="161"/>
      <c r="B65" s="160"/>
      <c r="C65" s="159"/>
      <c r="D65" s="157"/>
      <c r="E65" s="157"/>
      <c r="F65" s="157"/>
      <c r="G65" s="159"/>
    </row>
    <row r="66" spans="1:7" ht="11.25" customHeight="1" hidden="1">
      <c r="A66" s="161"/>
      <c r="B66" s="160"/>
      <c r="C66" s="158" t="e">
        <f>VLOOKUP(B66,'пр.взв.'!B7:G70,2,FALSE)</f>
        <v>#N/A</v>
      </c>
      <c r="D66" s="156" t="e">
        <f>VLOOKUP(B66,'пр.взв.'!B7:G70,3,FALSE)</f>
        <v>#N/A</v>
      </c>
      <c r="E66" s="156" t="e">
        <f>VLOOKUP(B66,'пр.взв.'!B7:G70,4,FALSE)</f>
        <v>#N/A</v>
      </c>
      <c r="F66" s="156" t="e">
        <f>VLOOKUP(B66,'пр.взв.'!B7:G70,5,FALSE)</f>
        <v>#N/A</v>
      </c>
      <c r="G66" s="158" t="e">
        <f>VLOOKUP(B66,'пр.взв.'!B7:G70,6,FALSE)</f>
        <v>#N/A</v>
      </c>
    </row>
    <row r="67" spans="1:7" ht="11.25" customHeight="1" hidden="1">
      <c r="A67" s="161"/>
      <c r="B67" s="160"/>
      <c r="C67" s="159"/>
      <c r="D67" s="157"/>
      <c r="E67" s="157"/>
      <c r="F67" s="157"/>
      <c r="G67" s="159"/>
    </row>
    <row r="68" spans="1:7" ht="11.25" customHeight="1" hidden="1">
      <c r="A68" s="161"/>
      <c r="B68" s="160"/>
      <c r="C68" s="158" t="e">
        <f>VLOOKUP(B68,'пр.взв.'!B7:G70,2,FALSE)</f>
        <v>#N/A</v>
      </c>
      <c r="D68" s="156" t="e">
        <f>VLOOKUP(B68,'пр.взв.'!B7:G70,3,FALSE)</f>
        <v>#N/A</v>
      </c>
      <c r="E68" s="156" t="e">
        <f>VLOOKUP(B68,'пр.взв.'!B7:G70,4,FALSE)</f>
        <v>#N/A</v>
      </c>
      <c r="F68" s="156" t="e">
        <f>VLOOKUP(B68,'пр.взв.'!B7:G70,5,FALSE)</f>
        <v>#N/A</v>
      </c>
      <c r="G68" s="158" t="e">
        <f>VLOOKUP(B68,'пр.взв.'!B7:G70,6,FALSE)</f>
        <v>#N/A</v>
      </c>
    </row>
    <row r="69" spans="1:7" ht="11.25" customHeight="1" hidden="1">
      <c r="A69" s="161"/>
      <c r="B69" s="160"/>
      <c r="C69" s="159"/>
      <c r="D69" s="157"/>
      <c r="E69" s="157"/>
      <c r="F69" s="157"/>
      <c r="G69" s="159"/>
    </row>
    <row r="70" spans="1:6" ht="12.75">
      <c r="A70" s="134" t="str">
        <f>HYPERLINK('[1]реквизиты'!$A$6)</f>
        <v>Гл. судья, судья ВК</v>
      </c>
      <c r="B70" s="32"/>
      <c r="C70" s="136"/>
      <c r="D70" s="143"/>
      <c r="E70" s="137" t="str">
        <f>HYPERLINK('[1]реквизиты'!$G$6)</f>
        <v>Джанбеков Т. А.</v>
      </c>
      <c r="F70" s="138" t="str">
        <f>HYPERLINK('[1]реквизиты'!$G$7)</f>
        <v>/г. Каспийск/</v>
      </c>
    </row>
    <row r="71" spans="1:7" ht="12.75">
      <c r="A71" s="134" t="str">
        <f>HYPERLINK('[1]реквизиты'!$A$8)</f>
        <v>Гл. секретарь, судья ВК</v>
      </c>
      <c r="B71" s="32"/>
      <c r="C71" s="136"/>
      <c r="D71" s="143"/>
      <c r="E71" s="137" t="str">
        <f>HYPERLINK('[1]реквизиты'!$G$8)</f>
        <v>Ляликова С Я.</v>
      </c>
      <c r="F71" s="138" t="str">
        <f>HYPERLINK('[1]реквизиты'!$G$9)</f>
        <v>/г.Владикавказ/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B24:B25"/>
    <mergeCell ref="C24:C25"/>
    <mergeCell ref="D24:D25"/>
    <mergeCell ref="D22:D23"/>
    <mergeCell ref="A22:A23"/>
    <mergeCell ref="G22:G23"/>
    <mergeCell ref="E22:E23"/>
    <mergeCell ref="B22:B23"/>
    <mergeCell ref="A20:A21"/>
    <mergeCell ref="B20:B21"/>
    <mergeCell ref="C20:C21"/>
    <mergeCell ref="D20:D21"/>
    <mergeCell ref="F20:F21"/>
    <mergeCell ref="E20:E21"/>
    <mergeCell ref="A14:A15"/>
    <mergeCell ref="B14:B15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A4:A5"/>
    <mergeCell ref="B4:B5"/>
    <mergeCell ref="C4:C5"/>
    <mergeCell ref="D4:D5"/>
    <mergeCell ref="E4:E5"/>
    <mergeCell ref="G4:G5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B66:B67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2:E63"/>
    <mergeCell ref="F62:F63"/>
    <mergeCell ref="E60:E61"/>
    <mergeCell ref="F60:F61"/>
    <mergeCell ref="E58:E59"/>
    <mergeCell ref="F58:F5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9">
      <selection activeCell="C45" sqref="C45:C4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8" t="s">
        <v>27</v>
      </c>
      <c r="B1" s="168"/>
      <c r="C1" s="168"/>
      <c r="D1" s="168"/>
      <c r="E1" s="168"/>
      <c r="F1" s="168"/>
      <c r="G1" s="168"/>
    </row>
    <row r="2" spans="3:9" ht="27.75" customHeight="1" thickBot="1">
      <c r="C2" s="169" t="str">
        <f>HYPERLINK('[1]реквизиты'!$A$2)</f>
        <v>ПЕРВЕНСТВО СЕВЕРО-КАВКАЗСКОГО ФЕДЕРАЛЬНОГО ОКРУГА ПО САМБО СРЕДИ ЮНИОРОВ И ЮНИОРОК 2001-2003 ГГР</v>
      </c>
      <c r="D2" s="170"/>
      <c r="E2" s="170"/>
      <c r="F2" s="171"/>
      <c r="G2" s="125"/>
      <c r="H2" s="125"/>
      <c r="I2" s="125"/>
    </row>
    <row r="3" spans="1:7" ht="12.75" customHeight="1">
      <c r="A3" s="186" t="str">
        <f>HYPERLINK('[1]реквизиты'!$A$3)</f>
        <v>21-23.11.2020   г.Нальчик</v>
      </c>
      <c r="B3" s="186"/>
      <c r="C3" s="186"/>
      <c r="D3" s="186"/>
      <c r="E3" s="186"/>
      <c r="F3" s="186"/>
      <c r="G3" s="186"/>
    </row>
    <row r="4" spans="4:5" ht="12.75">
      <c r="D4" s="187" t="s">
        <v>90</v>
      </c>
      <c r="E4" s="187"/>
    </row>
    <row r="5" spans="1:7" ht="12.75" customHeight="1">
      <c r="A5" s="173" t="s">
        <v>4</v>
      </c>
      <c r="B5" s="173" t="s">
        <v>5</v>
      </c>
      <c r="C5" s="173" t="s">
        <v>6</v>
      </c>
      <c r="D5" s="173" t="s">
        <v>7</v>
      </c>
      <c r="E5" s="173" t="s">
        <v>8</v>
      </c>
      <c r="F5" s="173" t="s">
        <v>11</v>
      </c>
      <c r="G5" s="173" t="s">
        <v>9</v>
      </c>
    </row>
    <row r="6" spans="1:7" ht="12.75" customHeight="1" thickBot="1">
      <c r="A6" s="174"/>
      <c r="B6" s="174"/>
      <c r="C6" s="174"/>
      <c r="D6" s="174"/>
      <c r="E6" s="174"/>
      <c r="F6" s="174"/>
      <c r="G6" s="174"/>
    </row>
    <row r="7" spans="1:7" ht="12.75" customHeight="1">
      <c r="A7" s="172"/>
      <c r="B7" s="178">
        <v>1</v>
      </c>
      <c r="C7" s="182" t="s">
        <v>91</v>
      </c>
      <c r="D7" s="185" t="s">
        <v>49</v>
      </c>
      <c r="E7" s="180" t="s">
        <v>40</v>
      </c>
      <c r="F7" s="175"/>
      <c r="G7" s="182" t="s">
        <v>50</v>
      </c>
    </row>
    <row r="8" spans="1:7" ht="15" customHeight="1" thickBot="1">
      <c r="A8" s="172"/>
      <c r="B8" s="179"/>
      <c r="C8" s="183"/>
      <c r="D8" s="157"/>
      <c r="E8" s="181"/>
      <c r="F8" s="176"/>
      <c r="G8" s="184"/>
    </row>
    <row r="9" spans="1:7" ht="12.75" customHeight="1">
      <c r="A9" s="172"/>
      <c r="B9" s="178">
        <v>2</v>
      </c>
      <c r="C9" s="182" t="s">
        <v>79</v>
      </c>
      <c r="D9" s="185" t="s">
        <v>80</v>
      </c>
      <c r="E9" s="180" t="s">
        <v>40</v>
      </c>
      <c r="F9" s="175"/>
      <c r="G9" s="182" t="s">
        <v>81</v>
      </c>
    </row>
    <row r="10" spans="1:7" ht="15" customHeight="1" thickBot="1">
      <c r="A10" s="172"/>
      <c r="B10" s="179"/>
      <c r="C10" s="183"/>
      <c r="D10" s="157"/>
      <c r="E10" s="181"/>
      <c r="F10" s="176"/>
      <c r="G10" s="184"/>
    </row>
    <row r="11" spans="1:7" ht="15" customHeight="1">
      <c r="A11" s="172"/>
      <c r="B11" s="178">
        <v>3</v>
      </c>
      <c r="C11" s="182" t="s">
        <v>52</v>
      </c>
      <c r="D11" s="185" t="s">
        <v>93</v>
      </c>
      <c r="E11" s="180" t="s">
        <v>40</v>
      </c>
      <c r="F11" s="175"/>
      <c r="G11" s="182" t="s">
        <v>53</v>
      </c>
    </row>
    <row r="12" spans="1:7" ht="15.75" customHeight="1" thickBot="1">
      <c r="A12" s="172"/>
      <c r="B12" s="179"/>
      <c r="C12" s="183"/>
      <c r="D12" s="157"/>
      <c r="E12" s="181"/>
      <c r="F12" s="176"/>
      <c r="G12" s="184"/>
    </row>
    <row r="13" spans="1:7" ht="12.75" customHeight="1">
      <c r="A13" s="172"/>
      <c r="B13" s="178">
        <v>4</v>
      </c>
      <c r="C13" s="182" t="s">
        <v>51</v>
      </c>
      <c r="D13" s="185" t="s">
        <v>92</v>
      </c>
      <c r="E13" s="180" t="s">
        <v>40</v>
      </c>
      <c r="F13" s="175"/>
      <c r="G13" s="182" t="s">
        <v>50</v>
      </c>
    </row>
    <row r="14" spans="1:7" ht="15" customHeight="1" thickBot="1">
      <c r="A14" s="172"/>
      <c r="B14" s="179"/>
      <c r="C14" s="183"/>
      <c r="D14" s="157"/>
      <c r="E14" s="181"/>
      <c r="F14" s="176"/>
      <c r="G14" s="184"/>
    </row>
    <row r="15" spans="1:7" ht="12.75" customHeight="1">
      <c r="A15" s="172"/>
      <c r="B15" s="178">
        <v>5</v>
      </c>
      <c r="C15" s="182" t="s">
        <v>54</v>
      </c>
      <c r="D15" s="185" t="s">
        <v>55</v>
      </c>
      <c r="E15" s="180" t="s">
        <v>43</v>
      </c>
      <c r="F15" s="175"/>
      <c r="G15" s="182" t="s">
        <v>56</v>
      </c>
    </row>
    <row r="16" spans="1:7" ht="15" customHeight="1" thickBot="1">
      <c r="A16" s="172"/>
      <c r="B16" s="179"/>
      <c r="C16" s="183"/>
      <c r="D16" s="157"/>
      <c r="E16" s="181"/>
      <c r="F16" s="176"/>
      <c r="G16" s="184"/>
    </row>
    <row r="17" spans="1:7" ht="12.75" customHeight="1">
      <c r="A17" s="172"/>
      <c r="B17" s="178">
        <v>6</v>
      </c>
      <c r="C17" s="182" t="s">
        <v>57</v>
      </c>
      <c r="D17" s="185" t="s">
        <v>58</v>
      </c>
      <c r="E17" s="180" t="s">
        <v>43</v>
      </c>
      <c r="F17" s="175"/>
      <c r="G17" s="182" t="s">
        <v>56</v>
      </c>
    </row>
    <row r="18" spans="1:7" ht="15" customHeight="1" thickBot="1">
      <c r="A18" s="172"/>
      <c r="B18" s="179"/>
      <c r="C18" s="183"/>
      <c r="D18" s="157"/>
      <c r="E18" s="181"/>
      <c r="F18" s="176"/>
      <c r="G18" s="184"/>
    </row>
    <row r="19" spans="1:7" ht="12.75" customHeight="1">
      <c r="A19" s="172"/>
      <c r="B19" s="178">
        <v>7</v>
      </c>
      <c r="C19" s="182" t="s">
        <v>59</v>
      </c>
      <c r="D19" s="185" t="s">
        <v>60</v>
      </c>
      <c r="E19" s="180" t="s">
        <v>43</v>
      </c>
      <c r="F19" s="175"/>
      <c r="G19" s="182" t="s">
        <v>61</v>
      </c>
    </row>
    <row r="20" spans="1:7" ht="15" customHeight="1" thickBot="1">
      <c r="A20" s="172"/>
      <c r="B20" s="179"/>
      <c r="C20" s="183"/>
      <c r="D20" s="157"/>
      <c r="E20" s="181"/>
      <c r="F20" s="176"/>
      <c r="G20" s="184"/>
    </row>
    <row r="21" spans="1:7" ht="12.75" customHeight="1">
      <c r="A21" s="172"/>
      <c r="B21" s="178">
        <v>8</v>
      </c>
      <c r="C21" s="182" t="s">
        <v>62</v>
      </c>
      <c r="D21" s="185" t="s">
        <v>63</v>
      </c>
      <c r="E21" s="180" t="s">
        <v>43</v>
      </c>
      <c r="F21" s="175"/>
      <c r="G21" s="182" t="s">
        <v>61</v>
      </c>
    </row>
    <row r="22" spans="1:7" ht="15" customHeight="1" thickBot="1">
      <c r="A22" s="172"/>
      <c r="B22" s="179"/>
      <c r="C22" s="183"/>
      <c r="D22" s="157"/>
      <c r="E22" s="181"/>
      <c r="F22" s="176"/>
      <c r="G22" s="184"/>
    </row>
    <row r="23" spans="1:7" ht="12.75" customHeight="1">
      <c r="A23" s="172"/>
      <c r="B23" s="178">
        <v>9</v>
      </c>
      <c r="C23" s="182" t="s">
        <v>64</v>
      </c>
      <c r="D23" s="185" t="s">
        <v>65</v>
      </c>
      <c r="E23" s="180" t="s">
        <v>43</v>
      </c>
      <c r="F23" s="175"/>
      <c r="G23" s="182" t="s">
        <v>66</v>
      </c>
    </row>
    <row r="24" spans="1:7" ht="15" customHeight="1" thickBot="1">
      <c r="A24" s="172"/>
      <c r="B24" s="179"/>
      <c r="C24" s="183"/>
      <c r="D24" s="157"/>
      <c r="E24" s="181"/>
      <c r="F24" s="176"/>
      <c r="G24" s="184"/>
    </row>
    <row r="25" spans="1:7" ht="12.75" customHeight="1">
      <c r="A25" s="172"/>
      <c r="B25" s="178">
        <v>10</v>
      </c>
      <c r="C25" s="182" t="s">
        <v>47</v>
      </c>
      <c r="D25" s="185" t="s">
        <v>48</v>
      </c>
      <c r="E25" s="180" t="s">
        <v>42</v>
      </c>
      <c r="F25" s="175"/>
      <c r="G25" s="182" t="s">
        <v>45</v>
      </c>
    </row>
    <row r="26" spans="1:7" ht="15" customHeight="1" thickBot="1">
      <c r="A26" s="172"/>
      <c r="B26" s="179"/>
      <c r="C26" s="183"/>
      <c r="D26" s="157"/>
      <c r="E26" s="181"/>
      <c r="F26" s="176"/>
      <c r="G26" s="184"/>
    </row>
    <row r="27" spans="1:7" ht="12.75" customHeight="1">
      <c r="A27" s="172"/>
      <c r="B27" s="178">
        <v>11</v>
      </c>
      <c r="C27" s="182" t="s">
        <v>85</v>
      </c>
      <c r="D27" s="185" t="s">
        <v>86</v>
      </c>
      <c r="E27" s="180" t="s">
        <v>42</v>
      </c>
      <c r="F27" s="175"/>
      <c r="G27" s="182" t="s">
        <v>45</v>
      </c>
    </row>
    <row r="28" spans="1:7" ht="15" customHeight="1" thickBot="1">
      <c r="A28" s="172"/>
      <c r="B28" s="179"/>
      <c r="C28" s="183"/>
      <c r="D28" s="157"/>
      <c r="E28" s="181"/>
      <c r="F28" s="176"/>
      <c r="G28" s="184"/>
    </row>
    <row r="29" spans="1:7" ht="15.75" customHeight="1">
      <c r="A29" s="172"/>
      <c r="B29" s="178">
        <v>12</v>
      </c>
      <c r="C29" s="182" t="s">
        <v>87</v>
      </c>
      <c r="D29" s="185" t="s">
        <v>88</v>
      </c>
      <c r="E29" s="180" t="s">
        <v>42</v>
      </c>
      <c r="F29" s="175"/>
      <c r="G29" s="182" t="s">
        <v>89</v>
      </c>
    </row>
    <row r="30" spans="1:7" ht="15" customHeight="1" thickBot="1">
      <c r="A30" s="172"/>
      <c r="B30" s="179"/>
      <c r="C30" s="183"/>
      <c r="D30" s="157"/>
      <c r="E30" s="181"/>
      <c r="F30" s="176"/>
      <c r="G30" s="184"/>
    </row>
    <row r="31" spans="1:7" ht="12.75" customHeight="1">
      <c r="A31" s="172"/>
      <c r="B31" s="178">
        <v>13</v>
      </c>
      <c r="C31" s="182" t="s">
        <v>74</v>
      </c>
      <c r="D31" s="185" t="s">
        <v>75</v>
      </c>
      <c r="E31" s="180" t="s">
        <v>72</v>
      </c>
      <c r="F31" s="175"/>
      <c r="G31" s="182" t="s">
        <v>76</v>
      </c>
    </row>
    <row r="32" spans="1:7" ht="15" customHeight="1" thickBot="1">
      <c r="A32" s="172"/>
      <c r="B32" s="179"/>
      <c r="C32" s="183"/>
      <c r="D32" s="157"/>
      <c r="E32" s="181"/>
      <c r="F32" s="176"/>
      <c r="G32" s="184"/>
    </row>
    <row r="33" spans="1:7" ht="12.75" customHeight="1">
      <c r="A33" s="172"/>
      <c r="B33" s="178">
        <v>14</v>
      </c>
      <c r="C33" s="182" t="s">
        <v>70</v>
      </c>
      <c r="D33" s="185" t="s">
        <v>71</v>
      </c>
      <c r="E33" s="180" t="s">
        <v>72</v>
      </c>
      <c r="F33" s="175"/>
      <c r="G33" s="182" t="s">
        <v>73</v>
      </c>
    </row>
    <row r="34" spans="1:7" ht="15" customHeight="1" thickBot="1">
      <c r="A34" s="172"/>
      <c r="B34" s="179"/>
      <c r="C34" s="183"/>
      <c r="D34" s="157"/>
      <c r="E34" s="181"/>
      <c r="F34" s="176"/>
      <c r="G34" s="184"/>
    </row>
    <row r="35" spans="1:7" ht="12.75" customHeight="1">
      <c r="A35" s="172"/>
      <c r="B35" s="178">
        <v>15</v>
      </c>
      <c r="C35" s="182" t="s">
        <v>82</v>
      </c>
      <c r="D35" s="185" t="s">
        <v>83</v>
      </c>
      <c r="E35" s="180" t="s">
        <v>41</v>
      </c>
      <c r="F35" s="175"/>
      <c r="G35" s="182" t="s">
        <v>84</v>
      </c>
    </row>
    <row r="36" spans="1:7" ht="15" customHeight="1" thickBot="1">
      <c r="A36" s="172"/>
      <c r="B36" s="179"/>
      <c r="C36" s="183"/>
      <c r="D36" s="157"/>
      <c r="E36" s="181"/>
      <c r="F36" s="176"/>
      <c r="G36" s="184"/>
    </row>
    <row r="37" spans="1:7" ht="15.75" customHeight="1">
      <c r="A37" s="172"/>
      <c r="B37" s="178">
        <v>16</v>
      </c>
      <c r="C37" s="182" t="s">
        <v>77</v>
      </c>
      <c r="D37" s="185" t="s">
        <v>94</v>
      </c>
      <c r="E37" s="180" t="s">
        <v>78</v>
      </c>
      <c r="F37" s="175"/>
      <c r="G37" s="182" t="s">
        <v>46</v>
      </c>
    </row>
    <row r="38" spans="1:7" ht="12.75" customHeight="1" thickBot="1">
      <c r="A38" s="172"/>
      <c r="B38" s="179"/>
      <c r="C38" s="183"/>
      <c r="D38" s="157"/>
      <c r="E38" s="181"/>
      <c r="F38" s="176"/>
      <c r="G38" s="184"/>
    </row>
    <row r="39" spans="1:7" ht="12.75" customHeight="1">
      <c r="A39" s="172"/>
      <c r="B39" s="178">
        <v>17</v>
      </c>
      <c r="C39" s="182" t="s">
        <v>67</v>
      </c>
      <c r="D39" s="185" t="s">
        <v>68</v>
      </c>
      <c r="E39" s="180" t="s">
        <v>44</v>
      </c>
      <c r="F39" s="175"/>
      <c r="G39" s="182" t="s">
        <v>69</v>
      </c>
    </row>
    <row r="40" spans="1:7" ht="12.75" customHeight="1" thickBot="1">
      <c r="A40" s="172"/>
      <c r="B40" s="179"/>
      <c r="C40" s="183"/>
      <c r="D40" s="157"/>
      <c r="E40" s="181"/>
      <c r="F40" s="176"/>
      <c r="G40" s="184"/>
    </row>
    <row r="41" spans="1:7" ht="12.75" customHeight="1">
      <c r="A41" s="172"/>
      <c r="B41" s="178">
        <v>18</v>
      </c>
      <c r="C41" s="182" t="s">
        <v>95</v>
      </c>
      <c r="D41" s="185" t="s">
        <v>96</v>
      </c>
      <c r="E41" s="180" t="s">
        <v>42</v>
      </c>
      <c r="F41" s="175"/>
      <c r="G41" s="182" t="s">
        <v>97</v>
      </c>
    </row>
    <row r="42" spans="1:7" ht="12.75" customHeight="1" thickBot="1">
      <c r="A42" s="172"/>
      <c r="B42" s="179"/>
      <c r="C42" s="183"/>
      <c r="D42" s="157"/>
      <c r="E42" s="181"/>
      <c r="F42" s="176"/>
      <c r="G42" s="184"/>
    </row>
    <row r="43" spans="1:7" ht="12.75" customHeight="1">
      <c r="A43" s="172"/>
      <c r="B43" s="178"/>
      <c r="C43" s="182"/>
      <c r="D43" s="185"/>
      <c r="E43" s="180"/>
      <c r="F43" s="175"/>
      <c r="G43" s="182"/>
    </row>
    <row r="44" spans="1:7" ht="12.75" customHeight="1" thickBot="1">
      <c r="A44" s="172"/>
      <c r="B44" s="179"/>
      <c r="C44" s="183"/>
      <c r="D44" s="157"/>
      <c r="E44" s="181"/>
      <c r="F44" s="176"/>
      <c r="G44" s="184"/>
    </row>
    <row r="45" spans="1:7" ht="12.75" customHeight="1">
      <c r="A45" s="172"/>
      <c r="B45" s="178"/>
      <c r="C45" s="182"/>
      <c r="D45" s="185"/>
      <c r="E45" s="180"/>
      <c r="F45" s="175"/>
      <c r="G45" s="182"/>
    </row>
    <row r="46" spans="1:7" ht="12.75" customHeight="1" thickBot="1">
      <c r="A46" s="172"/>
      <c r="B46" s="179"/>
      <c r="C46" s="183"/>
      <c r="D46" s="157"/>
      <c r="E46" s="181"/>
      <c r="F46" s="176"/>
      <c r="G46" s="184"/>
    </row>
    <row r="47" spans="1:7" ht="12.75" customHeight="1">
      <c r="A47" s="172"/>
      <c r="B47" s="178"/>
      <c r="C47" s="182"/>
      <c r="D47" s="185"/>
      <c r="E47" s="180"/>
      <c r="F47" s="175"/>
      <c r="G47" s="182"/>
    </row>
    <row r="48" spans="1:7" ht="12.75" customHeight="1" thickBot="1">
      <c r="A48" s="172"/>
      <c r="B48" s="179"/>
      <c r="C48" s="183"/>
      <c r="D48" s="157"/>
      <c r="E48" s="181"/>
      <c r="F48" s="176"/>
      <c r="G48" s="184"/>
    </row>
    <row r="49" spans="1:7" ht="12.75" customHeight="1">
      <c r="A49" s="172"/>
      <c r="B49" s="178"/>
      <c r="C49" s="182"/>
      <c r="D49" s="185"/>
      <c r="E49" s="180"/>
      <c r="F49" s="175"/>
      <c r="G49" s="182"/>
    </row>
    <row r="50" spans="1:7" ht="12.75" customHeight="1" thickBot="1">
      <c r="A50" s="172"/>
      <c r="B50" s="179"/>
      <c r="C50" s="183"/>
      <c r="D50" s="157"/>
      <c r="E50" s="181"/>
      <c r="F50" s="176"/>
      <c r="G50" s="184"/>
    </row>
    <row r="51" spans="1:7" ht="12.75" customHeight="1">
      <c r="A51" s="172"/>
      <c r="B51" s="178"/>
      <c r="C51" s="182"/>
      <c r="D51" s="185"/>
      <c r="E51" s="180"/>
      <c r="F51" s="175"/>
      <c r="G51" s="182"/>
    </row>
    <row r="52" spans="1:7" ht="12.75" customHeight="1" thickBot="1">
      <c r="A52" s="172"/>
      <c r="B52" s="179"/>
      <c r="C52" s="183"/>
      <c r="D52" s="157"/>
      <c r="E52" s="181"/>
      <c r="F52" s="176"/>
      <c r="G52" s="184"/>
    </row>
    <row r="53" spans="1:7" ht="12.75" customHeight="1">
      <c r="A53" s="172"/>
      <c r="B53" s="178"/>
      <c r="C53" s="182"/>
      <c r="D53" s="185"/>
      <c r="E53" s="180"/>
      <c r="F53" s="175"/>
      <c r="G53" s="182"/>
    </row>
    <row r="54" spans="1:7" ht="12.75" customHeight="1" thickBot="1">
      <c r="A54" s="172"/>
      <c r="B54" s="179"/>
      <c r="C54" s="183"/>
      <c r="D54" s="157"/>
      <c r="E54" s="181"/>
      <c r="F54" s="176"/>
      <c r="G54" s="184"/>
    </row>
    <row r="55" spans="1:7" ht="12.75" customHeight="1">
      <c r="A55" s="172"/>
      <c r="B55" s="178"/>
      <c r="C55" s="182"/>
      <c r="D55" s="185"/>
      <c r="E55" s="180"/>
      <c r="F55" s="175"/>
      <c r="G55" s="182"/>
    </row>
    <row r="56" spans="1:7" ht="12.75" customHeight="1" thickBot="1">
      <c r="A56" s="172"/>
      <c r="B56" s="179"/>
      <c r="C56" s="183"/>
      <c r="D56" s="157"/>
      <c r="E56" s="181"/>
      <c r="F56" s="176"/>
      <c r="G56" s="184"/>
    </row>
    <row r="57" spans="1:7" ht="12.75" customHeight="1">
      <c r="A57" s="172"/>
      <c r="B57" s="178"/>
      <c r="C57" s="182"/>
      <c r="D57" s="185"/>
      <c r="E57" s="180"/>
      <c r="F57" s="175"/>
      <c r="G57" s="182"/>
    </row>
    <row r="58" spans="1:7" ht="12.75" customHeight="1" thickBot="1">
      <c r="A58" s="172"/>
      <c r="B58" s="179"/>
      <c r="C58" s="183"/>
      <c r="D58" s="157"/>
      <c r="E58" s="181"/>
      <c r="F58" s="176"/>
      <c r="G58" s="184"/>
    </row>
    <row r="59" spans="1:7" ht="12.75" customHeight="1">
      <c r="A59" s="172"/>
      <c r="B59" s="178"/>
      <c r="C59" s="182"/>
      <c r="D59" s="185"/>
      <c r="E59" s="180"/>
      <c r="F59" s="175"/>
      <c r="G59" s="182"/>
    </row>
    <row r="60" spans="1:7" ht="12.75" customHeight="1" thickBot="1">
      <c r="A60" s="172"/>
      <c r="B60" s="179"/>
      <c r="C60" s="183"/>
      <c r="D60" s="157"/>
      <c r="E60" s="181"/>
      <c r="F60" s="176"/>
      <c r="G60" s="184"/>
    </row>
    <row r="61" spans="1:7" ht="12.75" customHeight="1">
      <c r="A61" s="172"/>
      <c r="B61" s="178"/>
      <c r="C61" s="182"/>
      <c r="D61" s="185"/>
      <c r="E61" s="180"/>
      <c r="F61" s="175"/>
      <c r="G61" s="182"/>
    </row>
    <row r="62" spans="1:7" ht="12.75" customHeight="1" thickBot="1">
      <c r="A62" s="172"/>
      <c r="B62" s="179"/>
      <c r="C62" s="183"/>
      <c r="D62" s="157"/>
      <c r="E62" s="181"/>
      <c r="F62" s="176"/>
      <c r="G62" s="184"/>
    </row>
    <row r="63" spans="1:7" ht="12.75" customHeight="1">
      <c r="A63" s="172" t="s">
        <v>25</v>
      </c>
      <c r="B63" s="178"/>
      <c r="C63" s="182"/>
      <c r="D63" s="185"/>
      <c r="E63" s="180"/>
      <c r="F63" s="175"/>
      <c r="G63" s="182"/>
    </row>
    <row r="64" spans="1:7" ht="12.75" customHeight="1" thickBot="1">
      <c r="A64" s="172"/>
      <c r="B64" s="179"/>
      <c r="C64" s="183"/>
      <c r="D64" s="157"/>
      <c r="E64" s="181"/>
      <c r="F64" s="176"/>
      <c r="G64" s="184"/>
    </row>
    <row r="65" spans="1:7" ht="12.75" customHeight="1">
      <c r="A65" s="172" t="s">
        <v>26</v>
      </c>
      <c r="B65" s="178"/>
      <c r="C65" s="182"/>
      <c r="D65" s="185"/>
      <c r="E65" s="180"/>
      <c r="F65" s="175"/>
      <c r="G65" s="182"/>
    </row>
    <row r="66" spans="1:7" ht="12.75" customHeight="1" thickBot="1">
      <c r="A66" s="172"/>
      <c r="B66" s="179"/>
      <c r="C66" s="183"/>
      <c r="D66" s="157"/>
      <c r="E66" s="181"/>
      <c r="F66" s="176"/>
      <c r="G66" s="184"/>
    </row>
    <row r="67" spans="1:7" ht="12.75" customHeight="1">
      <c r="A67" s="177" t="s">
        <v>25</v>
      </c>
      <c r="B67" s="178"/>
      <c r="C67" s="182"/>
      <c r="D67" s="185"/>
      <c r="E67" s="180"/>
      <c r="F67" s="175"/>
      <c r="G67" s="182"/>
    </row>
    <row r="68" spans="1:7" ht="13.5" thickBot="1">
      <c r="A68" s="177"/>
      <c r="B68" s="179"/>
      <c r="C68" s="183"/>
      <c r="D68" s="157"/>
      <c r="E68" s="181"/>
      <c r="F68" s="176"/>
      <c r="G68" s="184"/>
    </row>
    <row r="69" spans="1:7" ht="12.75" customHeight="1">
      <c r="A69" s="177" t="s">
        <v>26</v>
      </c>
      <c r="B69" s="178"/>
      <c r="C69" s="182"/>
      <c r="D69" s="185"/>
      <c r="E69" s="180"/>
      <c r="F69" s="175"/>
      <c r="G69" s="182"/>
    </row>
    <row r="70" spans="1:7" ht="12.75">
      <c r="A70" s="177"/>
      <c r="B70" s="179"/>
      <c r="C70" s="183"/>
      <c r="D70" s="157"/>
      <c r="E70" s="181"/>
      <c r="F70" s="176"/>
      <c r="G70" s="184"/>
    </row>
  </sheetData>
  <sheetProtection/>
  <mergeCells count="235"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B25:B26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D17:D18"/>
    <mergeCell ref="A15:A16"/>
    <mergeCell ref="B15:B16"/>
    <mergeCell ref="C15:C16"/>
    <mergeCell ref="D15:D16"/>
    <mergeCell ref="A17:A18"/>
    <mergeCell ref="B17:B18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F63:F64"/>
    <mergeCell ref="F65:F66"/>
    <mergeCell ref="G63:G64"/>
    <mergeCell ref="A63:A64"/>
    <mergeCell ref="B63:B64"/>
    <mergeCell ref="E63:E64"/>
    <mergeCell ref="C63:C64"/>
    <mergeCell ref="D63:D64"/>
    <mergeCell ref="E67:E68"/>
    <mergeCell ref="A65:A66"/>
    <mergeCell ref="B65:B66"/>
    <mergeCell ref="C65:C66"/>
    <mergeCell ref="G67:G68"/>
    <mergeCell ref="E65:E66"/>
    <mergeCell ref="G65:G6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88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88"/>
      <c r="C1" s="188"/>
      <c r="D1" s="188"/>
      <c r="E1" s="188"/>
      <c r="F1" s="188"/>
      <c r="G1" s="188"/>
      <c r="H1" s="188"/>
    </row>
    <row r="2" spans="4:6" ht="15.75">
      <c r="D2" s="90"/>
      <c r="E2" s="189" t="str">
        <f>HYPERLINK('пр.взв.'!D4)</f>
        <v>в.к. 64  кг.</v>
      </c>
      <c r="F2" s="189"/>
    </row>
    <row r="3" ht="12.75">
      <c r="C3" s="91" t="s">
        <v>33</v>
      </c>
    </row>
    <row r="4" ht="12.75">
      <c r="C4" s="92" t="s">
        <v>14</v>
      </c>
    </row>
    <row r="5" spans="1:8" ht="12.75">
      <c r="A5" s="162" t="s">
        <v>15</v>
      </c>
      <c r="B5" s="162" t="s">
        <v>5</v>
      </c>
      <c r="C5" s="174" t="s">
        <v>6</v>
      </c>
      <c r="D5" s="162" t="s">
        <v>16</v>
      </c>
      <c r="E5" s="162" t="s">
        <v>17</v>
      </c>
      <c r="F5" s="162" t="s">
        <v>18</v>
      </c>
      <c r="G5" s="162" t="s">
        <v>19</v>
      </c>
      <c r="H5" s="162" t="s">
        <v>20</v>
      </c>
    </row>
    <row r="6" spans="1:8" ht="12.75">
      <c r="A6" s="173"/>
      <c r="B6" s="173"/>
      <c r="C6" s="173"/>
      <c r="D6" s="173"/>
      <c r="E6" s="173"/>
      <c r="F6" s="173"/>
      <c r="G6" s="173"/>
      <c r="H6" s="173"/>
    </row>
    <row r="7" spans="1:8" ht="12.75">
      <c r="A7" s="190"/>
      <c r="B7" s="191"/>
      <c r="C7" s="192" t="e">
        <f>VLOOKUP(B7,'пр.взв.'!B7:C70,2,FALSE)</f>
        <v>#N/A</v>
      </c>
      <c r="D7" s="193" t="e">
        <f>VLOOKUP(B7,'пр.взв.'!B7:D70,3,FALSE)</f>
        <v>#N/A</v>
      </c>
      <c r="E7" s="193" t="e">
        <f>VLOOKUP(B7,'пр.взв.'!B7:E70,4,FALSE)</f>
        <v>#N/A</v>
      </c>
      <c r="F7" s="194"/>
      <c r="G7" s="195"/>
      <c r="H7" s="162"/>
    </row>
    <row r="8" spans="1:8" ht="12.75">
      <c r="A8" s="190"/>
      <c r="B8" s="162"/>
      <c r="C8" s="192"/>
      <c r="D8" s="193"/>
      <c r="E8" s="193"/>
      <c r="F8" s="194"/>
      <c r="G8" s="195"/>
      <c r="H8" s="162"/>
    </row>
    <row r="9" spans="1:8" ht="12.75">
      <c r="A9" s="196"/>
      <c r="B9" s="191"/>
      <c r="C9" s="192" t="e">
        <f>VLOOKUP(B9,'пр.взв.'!B7:C72,2,FALSE)</f>
        <v>#N/A</v>
      </c>
      <c r="D9" s="193" t="e">
        <f>VLOOKUP(B9,'пр.взв.'!B7:D72,3,FALSE)</f>
        <v>#N/A</v>
      </c>
      <c r="E9" s="193" t="e">
        <f>VLOOKUP(B9,'пр.взв.'!B7:E72,4,FALSE)</f>
        <v>#N/A</v>
      </c>
      <c r="F9" s="194"/>
      <c r="G9" s="162"/>
      <c r="H9" s="162"/>
    </row>
    <row r="10" spans="1:8" ht="12.75">
      <c r="A10" s="196"/>
      <c r="B10" s="162"/>
      <c r="C10" s="192"/>
      <c r="D10" s="193"/>
      <c r="E10" s="193"/>
      <c r="F10" s="194"/>
      <c r="G10" s="162"/>
      <c r="H10" s="162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33</v>
      </c>
    </row>
    <row r="16" spans="3:6" ht="15.75">
      <c r="C16" s="92" t="s">
        <v>22</v>
      </c>
      <c r="E16" s="189" t="str">
        <f>HYPERLINK('пр.взв.'!D4)</f>
        <v>в.к. 64  кг.</v>
      </c>
      <c r="F16" s="189"/>
    </row>
    <row r="17" spans="1:8" ht="12.75">
      <c r="A17" s="162" t="s">
        <v>15</v>
      </c>
      <c r="B17" s="162" t="s">
        <v>5</v>
      </c>
      <c r="C17" s="174" t="s">
        <v>6</v>
      </c>
      <c r="D17" s="162" t="s">
        <v>16</v>
      </c>
      <c r="E17" s="162" t="s">
        <v>17</v>
      </c>
      <c r="F17" s="162" t="s">
        <v>18</v>
      </c>
      <c r="G17" s="162" t="s">
        <v>19</v>
      </c>
      <c r="H17" s="162" t="s">
        <v>20</v>
      </c>
    </row>
    <row r="18" spans="1:8" ht="12.75">
      <c r="A18" s="173"/>
      <c r="B18" s="173"/>
      <c r="C18" s="173"/>
      <c r="D18" s="173"/>
      <c r="E18" s="173"/>
      <c r="F18" s="173"/>
      <c r="G18" s="173"/>
      <c r="H18" s="173"/>
    </row>
    <row r="19" spans="1:8" ht="12.75">
      <c r="A19" s="190"/>
      <c r="B19" s="191"/>
      <c r="C19" s="192" t="e">
        <f>VLOOKUP(B19,'пр.взв.'!B7:C70,2,FALSE)</f>
        <v>#N/A</v>
      </c>
      <c r="D19" s="193" t="e">
        <f>VLOOKUP(B19,'пр.взв.'!B7:D82,3,FALSE)</f>
        <v>#N/A</v>
      </c>
      <c r="E19" s="193" t="e">
        <f>VLOOKUP(B19,'пр.взв.'!B7:E82,4,FALSE)</f>
        <v>#N/A</v>
      </c>
      <c r="F19" s="194"/>
      <c r="G19" s="195"/>
      <c r="H19" s="162"/>
    </row>
    <row r="20" spans="1:8" ht="12.75">
      <c r="A20" s="190"/>
      <c r="B20" s="162"/>
      <c r="C20" s="192"/>
      <c r="D20" s="193"/>
      <c r="E20" s="193"/>
      <c r="F20" s="194"/>
      <c r="G20" s="195"/>
      <c r="H20" s="162"/>
    </row>
    <row r="21" spans="1:8" ht="12.75">
      <c r="A21" s="196"/>
      <c r="B21" s="191"/>
      <c r="C21" s="192" t="e">
        <f>VLOOKUP(B21,'пр.взв.'!B9:C72,2,FALSE)</f>
        <v>#N/A</v>
      </c>
      <c r="D21" s="193" t="e">
        <f>VLOOKUP(B21,'пр.взв.'!B7:D84,3,FALSE)</f>
        <v>#N/A</v>
      </c>
      <c r="E21" s="193" t="e">
        <f>VLOOKUP(B21,'пр.взв.'!B7:E84,4,FALSE)</f>
        <v>#N/A</v>
      </c>
      <c r="F21" s="194"/>
      <c r="G21" s="162"/>
      <c r="H21" s="162"/>
    </row>
    <row r="22" spans="1:8" ht="12.75">
      <c r="A22" s="196"/>
      <c r="B22" s="162"/>
      <c r="C22" s="192"/>
      <c r="D22" s="193"/>
      <c r="E22" s="193"/>
      <c r="F22" s="194"/>
      <c r="G22" s="162"/>
      <c r="H22" s="162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89" t="str">
        <f>HYPERLINK('пр.взв.'!D4)</f>
        <v>в.к. 64  кг.</v>
      </c>
      <c r="F29" s="189"/>
    </row>
    <row r="30" spans="1:8" ht="12.75">
      <c r="A30" s="162" t="s">
        <v>15</v>
      </c>
      <c r="B30" s="162" t="s">
        <v>5</v>
      </c>
      <c r="C30" s="174" t="s">
        <v>6</v>
      </c>
      <c r="D30" s="162" t="s">
        <v>16</v>
      </c>
      <c r="E30" s="162" t="s">
        <v>17</v>
      </c>
      <c r="F30" s="162" t="s">
        <v>18</v>
      </c>
      <c r="G30" s="162" t="s">
        <v>19</v>
      </c>
      <c r="H30" s="162" t="s">
        <v>20</v>
      </c>
    </row>
    <row r="31" spans="1:8" ht="12.75">
      <c r="A31" s="173"/>
      <c r="B31" s="173"/>
      <c r="C31" s="173"/>
      <c r="D31" s="173"/>
      <c r="E31" s="173"/>
      <c r="F31" s="173"/>
      <c r="G31" s="173"/>
      <c r="H31" s="173"/>
    </row>
    <row r="32" spans="1:8" ht="12.75">
      <c r="A32" s="190"/>
      <c r="B32" s="191"/>
      <c r="C32" s="192" t="e">
        <f>VLOOKUP(B32,'пр.взв.'!B7:C70,2,FALSE)</f>
        <v>#N/A</v>
      </c>
      <c r="D32" s="193" t="e">
        <f>VLOOKUP(B32,'пр.взв.'!B7:D95,3,FALSE)</f>
        <v>#N/A</v>
      </c>
      <c r="E32" s="193" t="e">
        <f>VLOOKUP(B32,'пр.взв.'!B7:E95,4,FALSE)</f>
        <v>#N/A</v>
      </c>
      <c r="F32" s="194"/>
      <c r="G32" s="195"/>
      <c r="H32" s="162"/>
    </row>
    <row r="33" spans="1:8" ht="12.75">
      <c r="A33" s="190"/>
      <c r="B33" s="162"/>
      <c r="C33" s="192"/>
      <c r="D33" s="193"/>
      <c r="E33" s="193"/>
      <c r="F33" s="194"/>
      <c r="G33" s="195"/>
      <c r="H33" s="162"/>
    </row>
    <row r="34" spans="1:8" ht="12.75">
      <c r="A34" s="196"/>
      <c r="B34" s="191"/>
      <c r="C34" s="192" t="e">
        <f>VLOOKUP(B34,'пр.взв.'!B9:C72,2,FALSE)</f>
        <v>#N/A</v>
      </c>
      <c r="D34" s="193" t="e">
        <f>VLOOKUP(B34,'пр.взв.'!B7:D97,3,FALSE)</f>
        <v>#N/A</v>
      </c>
      <c r="E34" s="193" t="e">
        <f>VLOOKUP(B34,'пр.взв.'!B7:E97,4,FALSE)</f>
        <v>#N/A</v>
      </c>
      <c r="F34" s="194"/>
      <c r="G34" s="162"/>
      <c r="H34" s="162"/>
    </row>
    <row r="35" spans="1:8" ht="12.75">
      <c r="A35" s="196"/>
      <c r="B35" s="162"/>
      <c r="C35" s="192"/>
      <c r="D35" s="193"/>
      <c r="E35" s="193"/>
      <c r="F35" s="194"/>
      <c r="G35" s="162"/>
      <c r="H35" s="162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4">
      <selection activeCell="J19" sqref="J19:J2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6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66"/>
      <c r="C1" s="166"/>
      <c r="D1" s="166"/>
      <c r="E1" s="166"/>
      <c r="F1" s="166"/>
      <c r="G1" s="166"/>
      <c r="H1" s="166" t="str">
        <f>HYPERLINK('[1]реквизиты'!$A$2)</f>
        <v>ПЕРВЕНСТВО СЕВЕРО-КАВКАЗСКОГО ФЕДЕРАЛЬНОГО ОКРУГА ПО САМБО СРЕДИ ЮНИОРОВ И ЮНИОРОК 2001-2003 ГГР</v>
      </c>
      <c r="I1" s="166"/>
      <c r="J1" s="166"/>
      <c r="K1" s="166"/>
      <c r="L1" s="166"/>
      <c r="M1" s="166"/>
      <c r="N1" s="166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6">
        <f>HYPERLINK('[1]реквизиты'!$A$15)</f>
      </c>
      <c r="B2" s="212"/>
      <c r="C2" s="212"/>
      <c r="D2" s="212"/>
      <c r="E2" s="212"/>
      <c r="F2" s="212"/>
      <c r="G2" s="212"/>
      <c r="H2" s="186">
        <f>HYPERLINK('[1]реквизиты'!$A$15)</f>
      </c>
      <c r="I2" s="212"/>
      <c r="J2" s="212"/>
      <c r="K2" s="212"/>
      <c r="L2" s="212"/>
      <c r="M2" s="212"/>
      <c r="N2" s="212"/>
      <c r="O2" s="40"/>
      <c r="P2" s="40"/>
      <c r="Q2" s="40"/>
      <c r="R2" s="31"/>
      <c r="S2" s="31"/>
    </row>
    <row r="3" spans="2:14" ht="15.75">
      <c r="B3" s="38" t="s">
        <v>12</v>
      </c>
      <c r="C3" s="189" t="str">
        <f>HYPERLINK('пр.взв.'!D4)</f>
        <v>в.к. 64  кг.</v>
      </c>
      <c r="D3" s="189"/>
      <c r="E3" s="78"/>
      <c r="F3" s="78"/>
      <c r="G3" s="78"/>
      <c r="I3" s="38" t="s">
        <v>13</v>
      </c>
      <c r="J3" s="189" t="str">
        <f>HYPERLINK('пр.взв.'!D4)</f>
        <v>в.к. 64  кг.</v>
      </c>
      <c r="K3" s="189"/>
      <c r="L3" s="78"/>
      <c r="M3" s="78"/>
      <c r="N3" s="78"/>
    </row>
    <row r="4" spans="1:2" ht="16.5" thickBot="1">
      <c r="A4" s="211"/>
      <c r="B4" s="211"/>
    </row>
    <row r="5" spans="1:11" ht="12.75" customHeight="1">
      <c r="A5" s="206">
        <v>1</v>
      </c>
      <c r="B5" s="207" t="str">
        <f>VLOOKUP(A5,'пр.взв.'!B5:C68,2,FALSE)</f>
        <v>ХАДЖИМУРАТОВ УВАЙС АХМЕДОВИЧ</v>
      </c>
      <c r="C5" s="207" t="str">
        <f>VLOOKUP(A5,'пр.взв.'!B5:G68,3,FALSE)</f>
        <v>20.08.2001 1 РАЗРЯД</v>
      </c>
      <c r="D5" s="207" t="str">
        <f>VLOOKUP(A5,'пр.взв.'!B5:G68,4,FALSE)</f>
        <v>ЧР МИНСПОРТ</v>
      </c>
      <c r="G5" s="19"/>
      <c r="H5" s="209">
        <v>2</v>
      </c>
      <c r="I5" s="205" t="str">
        <f>VLOOKUP(H5,'пр.взв.'!B7:C70,2,FALSE)</f>
        <v>ЯНГУЛЬБАЕВ КАЗБЕК АСЛАМБЕКОВИЧ</v>
      </c>
      <c r="J5" s="205" t="str">
        <f>VLOOKUP(H5,'пр.взв.'!B7:E70,3,FALSE)</f>
        <v>10.01.2001 1 РАЗРЯД</v>
      </c>
      <c r="K5" s="205" t="str">
        <f>VLOOKUP(H5,'пр.взв.'!B7:E70,4,FALSE)</f>
        <v>ЧР МИНСПОРТ</v>
      </c>
    </row>
    <row r="6" spans="1:11" ht="15.75">
      <c r="A6" s="199"/>
      <c r="B6" s="208"/>
      <c r="C6" s="208"/>
      <c r="D6" s="208"/>
      <c r="E6" s="2"/>
      <c r="F6" s="2"/>
      <c r="G6" s="12"/>
      <c r="H6" s="210"/>
      <c r="I6" s="201"/>
      <c r="J6" s="201"/>
      <c r="K6" s="201"/>
    </row>
    <row r="7" spans="1:13" ht="15.75">
      <c r="A7" s="199">
        <v>17</v>
      </c>
      <c r="B7" s="201" t="str">
        <f>VLOOKUP(A7,'пр.взв.'!B7:C70,2,FALSE)</f>
        <v>КАРКУСОВ ГЕОРГИЙ АВТОНДИЛОВИЧ</v>
      </c>
      <c r="C7" s="201" t="str">
        <f>VLOOKUP(A7,'пр.взв.'!B5:G68,3,FALSE)</f>
        <v>16.10.2001 1 РАЗРЯД</v>
      </c>
      <c r="D7" s="201" t="str">
        <f>VLOOKUP(A7,'пр.взв.'!B5:G68,4,FALSE)</f>
        <v>РСО-А ДИНАМО</v>
      </c>
      <c r="E7" s="4"/>
      <c r="F7" s="2"/>
      <c r="G7" s="2"/>
      <c r="H7" s="203">
        <v>18</v>
      </c>
      <c r="I7" s="197" t="str">
        <f>VLOOKUP(H7,'пр.взв.'!B9:C72,2,FALSE)</f>
        <v>ДЗАУРОВ ДЖОС МАГОМЕТОВИЧ</v>
      </c>
      <c r="J7" s="197" t="str">
        <f>VLOOKUP(H7,'пр.взв.'!B9:E72,3,FALSE)</f>
        <v>02.07.2002 1 РАЗРЯД</v>
      </c>
      <c r="K7" s="197" t="str">
        <f>VLOOKUP(H7,'пр.взв.'!B9:E72,4,FALSE)</f>
        <v>РИ</v>
      </c>
      <c r="L7" s="80"/>
      <c r="M7" s="82"/>
    </row>
    <row r="8" spans="1:13" ht="16.5" thickBot="1">
      <c r="A8" s="200"/>
      <c r="B8" s="208"/>
      <c r="C8" s="208"/>
      <c r="D8" s="208"/>
      <c r="E8" s="5"/>
      <c r="F8" s="9"/>
      <c r="G8" s="2"/>
      <c r="H8" s="210"/>
      <c r="I8" s="198"/>
      <c r="J8" s="198"/>
      <c r="K8" s="198"/>
      <c r="L8" s="81"/>
      <c r="M8" s="82"/>
    </row>
    <row r="9" spans="1:13" ht="15.75">
      <c r="A9" s="206">
        <v>9</v>
      </c>
      <c r="B9" s="207" t="str">
        <f>VLOOKUP(A9,'пр.взв.'!B1:C72,2,FALSE)</f>
        <v>АБДУЛАЗИЗОВ ШАЙИХМАГОМЕД ГАДЖИМУРАДОВИЧ</v>
      </c>
      <c r="C9" s="207" t="str">
        <f>VLOOKUP(A9,'пр.взв.'!B5:G68,3,FALSE)</f>
        <v>24.02.2001 1 РАЗРЯД</v>
      </c>
      <c r="D9" s="207" t="str">
        <f>VLOOKUP(A9,'пр.взв.'!B5:G68,4,FALSE)</f>
        <v>РД ПР</v>
      </c>
      <c r="E9" s="5"/>
      <c r="F9" s="6"/>
      <c r="G9" s="2"/>
      <c r="H9" s="209">
        <v>10</v>
      </c>
      <c r="I9" s="205" t="str">
        <f>VLOOKUP(H9,'пр.взв.'!B11:C74,2,FALSE)</f>
        <v>БАБХОЕВ МИКАИЛ ИБРАГИМОВИЧ</v>
      </c>
      <c r="J9" s="205" t="str">
        <f>VLOOKUP(H9,'пр.взв.'!B11:E74,3,FALSE)</f>
        <v>18.11.2001 1 РАЗРЯД</v>
      </c>
      <c r="K9" s="205" t="str">
        <f>VLOOKUP(H9,'пр.взв.'!B11:E74,4,FALSE)</f>
        <v>РИ</v>
      </c>
      <c r="L9" s="81"/>
      <c r="M9" s="83"/>
    </row>
    <row r="10" spans="1:13" ht="15.75">
      <c r="A10" s="199"/>
      <c r="B10" s="208"/>
      <c r="C10" s="208"/>
      <c r="D10" s="208"/>
      <c r="E10" s="10"/>
      <c r="F10" s="7"/>
      <c r="G10" s="2"/>
      <c r="H10" s="210"/>
      <c r="I10" s="201"/>
      <c r="J10" s="201"/>
      <c r="K10" s="201"/>
      <c r="L10" s="79"/>
      <c r="M10" s="84"/>
    </row>
    <row r="11" spans="1:13" ht="15.75">
      <c r="A11" s="199">
        <v>25</v>
      </c>
      <c r="B11" s="201" t="e">
        <f>VLOOKUP(A11,'пр.взв.'!B11:C74,2,FALSE)</f>
        <v>#N/A</v>
      </c>
      <c r="C11" s="201" t="e">
        <f>VLOOKUP(A11,'пр.взв.'!B5:G68,3,FALSE)</f>
        <v>#N/A</v>
      </c>
      <c r="D11" s="201" t="e">
        <f>VLOOKUP(A11,'пр.взв.'!B5:G68,4,FALSE)</f>
        <v>#N/A</v>
      </c>
      <c r="E11" s="3"/>
      <c r="F11" s="7"/>
      <c r="G11" s="2"/>
      <c r="H11" s="203">
        <v>26</v>
      </c>
      <c r="I11" s="197" t="e">
        <f>VLOOKUP(H11,'пр.взв.'!B13:C76,2,FALSE)</f>
        <v>#N/A</v>
      </c>
      <c r="J11" s="197" t="e">
        <f>VLOOKUP(H11,'пр.взв.'!B13:E76,3,FALSE)</f>
        <v>#N/A</v>
      </c>
      <c r="K11" s="197" t="e">
        <f>VLOOKUP(H11,'пр.взв.'!B13:E76,4,FALSE)</f>
        <v>#N/A</v>
      </c>
      <c r="M11" s="85"/>
    </row>
    <row r="12" spans="1:13" ht="16.5" thickBot="1">
      <c r="A12" s="200"/>
      <c r="B12" s="208"/>
      <c r="C12" s="208"/>
      <c r="D12" s="208"/>
      <c r="E12" s="2"/>
      <c r="F12" s="7"/>
      <c r="G12" s="9"/>
      <c r="H12" s="210"/>
      <c r="I12" s="198"/>
      <c r="J12" s="198"/>
      <c r="K12" s="198"/>
      <c r="M12" s="85"/>
    </row>
    <row r="13" spans="1:14" ht="15.75">
      <c r="A13" s="206">
        <v>5</v>
      </c>
      <c r="B13" s="207" t="str">
        <f>VLOOKUP(A13,'пр.взв.'!B13:C76,2,FALSE)</f>
        <v>НУЦАЛХАНОВ САРИТ МУРТАЗАЛИГАДЖИЕВИЧ</v>
      </c>
      <c r="C13" s="207" t="str">
        <f>VLOOKUP(A13,'пр.взв.'!B5:G68,3,FALSE)</f>
        <v>26.08.2001 1 РАЗРЯД</v>
      </c>
      <c r="D13" s="207" t="str">
        <f>VLOOKUP(A13,'пр.взв.'!B5:G68,4,FALSE)</f>
        <v>РД ПР</v>
      </c>
      <c r="E13" s="2"/>
      <c r="F13" s="7"/>
      <c r="G13" s="13"/>
      <c r="H13" s="209">
        <v>6</v>
      </c>
      <c r="I13" s="205" t="str">
        <f>VLOOKUP(H13,'пр.взв.'!B1:C78,2,FALSE)</f>
        <v>ОСМАНОВ МАХМУД АЛИАСХАБОВИЧ</v>
      </c>
      <c r="J13" s="205" t="str">
        <f>VLOOKUP(H13,'пр.взв.'!B1:E78,3,FALSE)</f>
        <v>01.08.2003 1 РАЗРЯД</v>
      </c>
      <c r="K13" s="205" t="str">
        <f>VLOOKUP(H13,'пр.взв.'!B1:E78,4,FALSE)</f>
        <v>РД ПР</v>
      </c>
      <c r="M13" s="85"/>
      <c r="N13" s="87"/>
    </row>
    <row r="14" spans="1:14" ht="15.75">
      <c r="A14" s="199"/>
      <c r="B14" s="208"/>
      <c r="C14" s="208"/>
      <c r="D14" s="208"/>
      <c r="E14" s="8"/>
      <c r="F14" s="7"/>
      <c r="G14" s="2"/>
      <c r="H14" s="210"/>
      <c r="I14" s="201"/>
      <c r="J14" s="201"/>
      <c r="K14" s="201"/>
      <c r="L14" s="80"/>
      <c r="M14" s="84"/>
      <c r="N14" s="85"/>
    </row>
    <row r="15" spans="1:14" ht="15.75">
      <c r="A15" s="199">
        <v>21</v>
      </c>
      <c r="B15" s="201" t="e">
        <f>VLOOKUP(A15,'пр.взв.'!B15:C78,2,FALSE)</f>
        <v>#N/A</v>
      </c>
      <c r="C15" s="201" t="e">
        <f>VLOOKUP(A15,'пр.взв.'!B5:G68,3,FALSE)</f>
        <v>#N/A</v>
      </c>
      <c r="D15" s="201" t="e">
        <f>VLOOKUP(A15,'пр.взв.'!B5:G68,4,FALSE)</f>
        <v>#N/A</v>
      </c>
      <c r="E15" s="4"/>
      <c r="F15" s="7"/>
      <c r="G15" s="2"/>
      <c r="H15" s="203">
        <v>22</v>
      </c>
      <c r="I15" s="197" t="e">
        <f>VLOOKUP(H15,'пр.взв.'!B17:C80,2,FALSE)</f>
        <v>#N/A</v>
      </c>
      <c r="J15" s="197" t="e">
        <f>VLOOKUP(H15,'пр.взв.'!B17:E80,3,FALSE)</f>
        <v>#N/A</v>
      </c>
      <c r="K15" s="197" t="e">
        <f>VLOOKUP(H15,'пр.взв.'!B17:E80,4,FALSE)</f>
        <v>#N/A</v>
      </c>
      <c r="L15" s="81"/>
      <c r="M15" s="84"/>
      <c r="N15" s="85"/>
    </row>
    <row r="16" spans="1:14" ht="16.5" thickBot="1">
      <c r="A16" s="200"/>
      <c r="B16" s="208"/>
      <c r="C16" s="208"/>
      <c r="D16" s="208"/>
      <c r="E16" s="5"/>
      <c r="F16" s="11"/>
      <c r="G16" s="2"/>
      <c r="H16" s="210"/>
      <c r="I16" s="198"/>
      <c r="J16" s="198"/>
      <c r="K16" s="198"/>
      <c r="L16" s="81"/>
      <c r="M16" s="86"/>
      <c r="N16" s="85"/>
    </row>
    <row r="17" spans="1:14" ht="15.75">
      <c r="A17" s="206">
        <v>13</v>
      </c>
      <c r="B17" s="207" t="str">
        <f>VLOOKUP(A17,'пр.взв.'!B17:C80,2,FALSE)</f>
        <v>АКУБАРДИЯ ДАВИД ЕЛГУДЖОВИЧ</v>
      </c>
      <c r="C17" s="207" t="str">
        <f>VLOOKUP(A17,'пр.взв.'!B5:G68,3,FALSE)</f>
        <v>07.10.2001 1 РАЗРЯД</v>
      </c>
      <c r="D17" s="207" t="str">
        <f>VLOOKUP(A17,'пр.взв.'!B5:G68,4,FALSE)</f>
        <v>КЧР ВС</v>
      </c>
      <c r="E17" s="5"/>
      <c r="F17" s="2"/>
      <c r="G17" s="2"/>
      <c r="H17" s="209">
        <v>14</v>
      </c>
      <c r="I17" s="205" t="str">
        <f>VLOOKUP(H17,'пр.взв.'!B19:C82,2,FALSE)</f>
        <v>СЕМЕНОВ ИСЛАМ СОЛТАНОВИЧ</v>
      </c>
      <c r="J17" s="205" t="str">
        <f>VLOOKUP(H17,'пр.взв.'!B19:E82,3,FALSE)</f>
        <v>12.08.2001 КМС</v>
      </c>
      <c r="K17" s="205" t="str">
        <f>VLOOKUP(H17,'пр.взв.'!B19:E82,4,FALSE)</f>
        <v>КЧР ВС</v>
      </c>
      <c r="L17" s="81"/>
      <c r="M17" s="82"/>
      <c r="N17" s="85"/>
    </row>
    <row r="18" spans="1:14" ht="15.75">
      <c r="A18" s="199"/>
      <c r="B18" s="208"/>
      <c r="C18" s="208"/>
      <c r="D18" s="208"/>
      <c r="E18" s="10"/>
      <c r="F18" s="2"/>
      <c r="G18" s="2"/>
      <c r="H18" s="210"/>
      <c r="I18" s="201"/>
      <c r="J18" s="201"/>
      <c r="K18" s="201"/>
      <c r="L18" s="79"/>
      <c r="M18" s="82"/>
      <c r="N18" s="85"/>
    </row>
    <row r="19" spans="1:14" ht="15.75">
      <c r="A19" s="199">
        <v>29</v>
      </c>
      <c r="B19" s="201" t="e">
        <f>VLOOKUP(A19,'пр.взв.'!B19:C82,2,FALSE)</f>
        <v>#N/A</v>
      </c>
      <c r="C19" s="201" t="e">
        <f>VLOOKUP(A19,'пр.взв.'!B5:G68,3,FALSE)</f>
        <v>#N/A</v>
      </c>
      <c r="D19" s="201" t="e">
        <f>VLOOKUP(A19,'пр.взв.'!B5:G68,4,FALSE)</f>
        <v>#N/A</v>
      </c>
      <c r="E19" s="3"/>
      <c r="F19" s="2"/>
      <c r="G19" s="2"/>
      <c r="H19" s="203">
        <v>30</v>
      </c>
      <c r="I19" s="197" t="e">
        <f>VLOOKUP(H19,'пр.взв.'!B21:C84,2,FALSE)</f>
        <v>#N/A</v>
      </c>
      <c r="J19" s="197" t="e">
        <f>VLOOKUP(H19,'пр.взв.'!B21:E84,3,FALSE)</f>
        <v>#N/A</v>
      </c>
      <c r="K19" s="197" t="e">
        <f>VLOOKUP(H19,'пр.взв.'!B21:E84,4,FALSE)</f>
        <v>#N/A</v>
      </c>
      <c r="N19" s="85"/>
    </row>
    <row r="20" spans="1:14" ht="16.5" thickBot="1">
      <c r="A20" s="200"/>
      <c r="B20" s="208"/>
      <c r="C20" s="208"/>
      <c r="D20" s="208"/>
      <c r="E20" s="2"/>
      <c r="F20" s="2"/>
      <c r="G20" s="45"/>
      <c r="H20" s="210"/>
      <c r="I20" s="198"/>
      <c r="J20" s="198"/>
      <c r="K20" s="198"/>
      <c r="N20" s="88"/>
    </row>
    <row r="21" spans="1:14" ht="15.75">
      <c r="A21" s="206">
        <v>3</v>
      </c>
      <c r="B21" s="207" t="str">
        <f>VLOOKUP(A21,'пр.взв.'!B5:C68,2,FALSE)</f>
        <v>МАГОМАДОВ АЛИ ШАРИПУЕВИЧ</v>
      </c>
      <c r="C21" s="207" t="str">
        <f>VLOOKUP(A21,'пр.взв.'!B5:G68,3,FALSE)</f>
        <v>23.12.2002 КМС</v>
      </c>
      <c r="D21" s="207" t="str">
        <f>VLOOKUP(A21,'пр.взв.'!B5:G68,4,FALSE)</f>
        <v>ЧР МИНСПОРТ</v>
      </c>
      <c r="E21" s="2"/>
      <c r="F21" s="2"/>
      <c r="G21" s="2"/>
      <c r="H21" s="209">
        <v>4</v>
      </c>
      <c r="I21" s="205" t="str">
        <f>VLOOKUP(H21,'пр.взв.'!B7:C70,2,FALSE)</f>
        <v>ТАИПОВ МЯХДИ ИЛЬЯСОВИЧ</v>
      </c>
      <c r="J21" s="205" t="str">
        <f>VLOOKUP(H21,'пр.взв.'!B7:E70,3,FALSE)</f>
        <v>17.01.2002 1 РАЗРЯД</v>
      </c>
      <c r="K21" s="205" t="str">
        <f>VLOOKUP(H21,'пр.взв.'!B7:E70,4,FALSE)</f>
        <v>ЧР МИНСПОРТ</v>
      </c>
      <c r="N21" s="85"/>
    </row>
    <row r="22" spans="1:14" ht="15.75">
      <c r="A22" s="199"/>
      <c r="B22" s="208"/>
      <c r="C22" s="208"/>
      <c r="D22" s="208"/>
      <c r="E22" s="8"/>
      <c r="F22" s="2"/>
      <c r="G22" s="2"/>
      <c r="H22" s="210"/>
      <c r="I22" s="201"/>
      <c r="J22" s="201"/>
      <c r="K22" s="201"/>
      <c r="N22" s="85"/>
    </row>
    <row r="23" spans="1:14" ht="15.75">
      <c r="A23" s="199">
        <v>19</v>
      </c>
      <c r="B23" s="201" t="e">
        <f>VLOOKUP(A23,'пр.взв.'!B23:C86,2,FALSE)</f>
        <v>#N/A</v>
      </c>
      <c r="C23" s="201" t="e">
        <f>VLOOKUP(A23,'пр.взв.'!B5:G68,3,FALSE)</f>
        <v>#N/A</v>
      </c>
      <c r="D23" s="201" t="e">
        <f>VLOOKUP(A23,'пр.взв.'!B5:G68,4,FALSE)</f>
        <v>#N/A</v>
      </c>
      <c r="E23" s="4"/>
      <c r="F23" s="2"/>
      <c r="G23" s="2"/>
      <c r="H23" s="203">
        <v>20</v>
      </c>
      <c r="I23" s="197" t="e">
        <f>VLOOKUP(H23,'пр.взв.'!B25:C88,2,FALSE)</f>
        <v>#N/A</v>
      </c>
      <c r="J23" s="197" t="e">
        <f>VLOOKUP(H23,'пр.взв.'!B25:E88,3,FALSE)</f>
        <v>#N/A</v>
      </c>
      <c r="K23" s="197" t="e">
        <f>VLOOKUP(H23,'пр.взв.'!B25:E88,4,FALSE)</f>
        <v>#N/A</v>
      </c>
      <c r="L23" s="80"/>
      <c r="M23" s="82"/>
      <c r="N23" s="85"/>
    </row>
    <row r="24" spans="1:14" ht="16.5" thickBot="1">
      <c r="A24" s="200"/>
      <c r="B24" s="208"/>
      <c r="C24" s="208"/>
      <c r="D24" s="208"/>
      <c r="E24" s="5"/>
      <c r="F24" s="9"/>
      <c r="G24" s="2"/>
      <c r="H24" s="210"/>
      <c r="I24" s="198"/>
      <c r="J24" s="198"/>
      <c r="K24" s="198"/>
      <c r="L24" s="81"/>
      <c r="M24" s="82"/>
      <c r="N24" s="85"/>
    </row>
    <row r="25" spans="1:14" ht="15.75">
      <c r="A25" s="206">
        <v>11</v>
      </c>
      <c r="B25" s="207" t="str">
        <f>VLOOKUP(A25,'пр.взв.'!B2:C88,2,FALSE)</f>
        <v>АЛБОГАЧИЕВ САЛМАН БЕСЛАНОВИЧ</v>
      </c>
      <c r="C25" s="207" t="str">
        <f>VLOOKUP(A25,'пр.взв.'!B5:G68,3,FALSE)</f>
        <v>12.03.2001 1 РАЗРЯД</v>
      </c>
      <c r="D25" s="207" t="str">
        <f>VLOOKUP(A25,'пр.взв.'!B5:G68,4,FALSE)</f>
        <v>РИ</v>
      </c>
      <c r="E25" s="5"/>
      <c r="F25" s="6"/>
      <c r="G25" s="2"/>
      <c r="H25" s="209">
        <v>12</v>
      </c>
      <c r="I25" s="205" t="str">
        <f>VLOOKUP(H25,'пр.взв.'!B2:C90,2,FALSE)</f>
        <v>ПУГОЕВ ХАСАН ТАМЕРЛАНОВИЧ</v>
      </c>
      <c r="J25" s="205" t="str">
        <f>VLOOKUP(H25,'пр.взв.'!B2:E90,3,FALSE)</f>
        <v>18.03.2002 1 РАЗРЯД</v>
      </c>
      <c r="K25" s="205" t="str">
        <f>VLOOKUP(H25,'пр.взв.'!B2:E90,4,FALSE)</f>
        <v>РИ</v>
      </c>
      <c r="L25" s="81"/>
      <c r="M25" s="83"/>
      <c r="N25" s="85"/>
    </row>
    <row r="26" spans="1:14" ht="15.75">
      <c r="A26" s="199"/>
      <c r="B26" s="208"/>
      <c r="C26" s="208"/>
      <c r="D26" s="208"/>
      <c r="E26" s="10"/>
      <c r="F26" s="7"/>
      <c r="G26" s="2"/>
      <c r="H26" s="210"/>
      <c r="I26" s="201"/>
      <c r="J26" s="201"/>
      <c r="K26" s="201"/>
      <c r="L26" s="79"/>
      <c r="M26" s="84"/>
      <c r="N26" s="85"/>
    </row>
    <row r="27" spans="1:14" ht="15.75">
      <c r="A27" s="199">
        <v>27</v>
      </c>
      <c r="B27" s="201" t="e">
        <f>VLOOKUP(A27,'пр.взв.'!B27:C90,2,FALSE)</f>
        <v>#N/A</v>
      </c>
      <c r="C27" s="201" t="e">
        <f>VLOOKUP(A27,'пр.взв.'!B5:G68,3,FALSE)</f>
        <v>#N/A</v>
      </c>
      <c r="D27" s="201" t="e">
        <f>VLOOKUP(A27,'пр.взв.'!B5:G68,4,FALSE)</f>
        <v>#N/A</v>
      </c>
      <c r="E27" s="3"/>
      <c r="F27" s="7"/>
      <c r="G27" s="2"/>
      <c r="H27" s="203">
        <v>28</v>
      </c>
      <c r="I27" s="197" t="e">
        <f>VLOOKUP(H27,'пр.взв.'!B29:C92,2,FALSE)</f>
        <v>#N/A</v>
      </c>
      <c r="J27" s="197" t="e">
        <f>VLOOKUP(H27,'пр.взв.'!B29:E92,3,FALSE)</f>
        <v>#N/A</v>
      </c>
      <c r="K27" s="197" t="e">
        <f>VLOOKUP(H27,'пр.взв.'!B29:E92,4,FALSE)</f>
        <v>#N/A</v>
      </c>
      <c r="M27" s="85"/>
      <c r="N27" s="85"/>
    </row>
    <row r="28" spans="1:14" ht="16.5" thickBot="1">
      <c r="A28" s="200"/>
      <c r="B28" s="208"/>
      <c r="C28" s="208"/>
      <c r="D28" s="208"/>
      <c r="E28" s="2"/>
      <c r="F28" s="7"/>
      <c r="G28" s="2"/>
      <c r="H28" s="210"/>
      <c r="I28" s="198"/>
      <c r="J28" s="198"/>
      <c r="K28" s="198"/>
      <c r="M28" s="85"/>
      <c r="N28" s="85"/>
    </row>
    <row r="29" spans="1:14" ht="15.75">
      <c r="A29" s="206">
        <v>7</v>
      </c>
      <c r="B29" s="207" t="str">
        <f>VLOOKUP(A29,'пр.взв.'!B5:C68,2,FALSE)</f>
        <v>ГАСАНОВ ОМАР ГАСАНОВИЧ</v>
      </c>
      <c r="C29" s="207" t="str">
        <f>VLOOKUP(A29,'пр.взв.'!B5:G68,3,FALSE)</f>
        <v>31.01.2002 1 РАЗРЯД</v>
      </c>
      <c r="D29" s="207" t="str">
        <f>VLOOKUP(A29,'пр.взв.'!B5:G68,4,FALSE)</f>
        <v>РД ПР</v>
      </c>
      <c r="E29" s="2"/>
      <c r="F29" s="7"/>
      <c r="G29" s="89"/>
      <c r="H29" s="209">
        <v>8</v>
      </c>
      <c r="I29" s="205" t="str">
        <f>VLOOKUP(H29,'пр.взв.'!B7:C70,2,FALSE)</f>
        <v>ГАСАНОВ МАГОМЕД ГАСАНОВИЧ</v>
      </c>
      <c r="J29" s="205" t="str">
        <f>VLOOKUP(H29,'пр.взв.'!B7:E70,3,FALSE)</f>
        <v>17.01.2001 1 РАЗРЯД</v>
      </c>
      <c r="K29" s="205" t="str">
        <f>VLOOKUP(H29,'пр.взв.'!B7:E70,4,FALSE)</f>
        <v>РД ПР</v>
      </c>
      <c r="M29" s="85"/>
      <c r="N29" s="88"/>
    </row>
    <row r="30" spans="1:13" ht="15.75">
      <c r="A30" s="199"/>
      <c r="B30" s="208"/>
      <c r="C30" s="208"/>
      <c r="D30" s="208"/>
      <c r="E30" s="8"/>
      <c r="F30" s="7"/>
      <c r="G30" s="2"/>
      <c r="H30" s="210"/>
      <c r="I30" s="201"/>
      <c r="J30" s="201"/>
      <c r="K30" s="201"/>
      <c r="M30" s="85"/>
    </row>
    <row r="31" spans="1:13" ht="15.75">
      <c r="A31" s="199">
        <v>23</v>
      </c>
      <c r="B31" s="201" t="e">
        <f>VLOOKUP(A31,'пр.взв.'!B31:C94,2,FALSE)</f>
        <v>#N/A</v>
      </c>
      <c r="C31" s="201" t="e">
        <f>VLOOKUP(A31,'пр.взв.'!B5:G68,3,FALSE)</f>
        <v>#N/A</v>
      </c>
      <c r="D31" s="201" t="e">
        <f>VLOOKUP(A31,'пр.взв.'!B5:G68,4,FALSE)</f>
        <v>#N/A</v>
      </c>
      <c r="E31" s="4"/>
      <c r="F31" s="7"/>
      <c r="G31" s="2"/>
      <c r="H31" s="203">
        <v>24</v>
      </c>
      <c r="I31" s="197" t="e">
        <f>VLOOKUP(H31,'пр.взв.'!B33:C96,2,FALSE)</f>
        <v>#N/A</v>
      </c>
      <c r="J31" s="197" t="e">
        <f>VLOOKUP(H31,'пр.взв.'!B33:E96,3,FALSE)</f>
        <v>#N/A</v>
      </c>
      <c r="K31" s="197" t="e">
        <f>VLOOKUP(H31,'пр.взв.'!B33:E96,4,FALSE)</f>
        <v>#N/A</v>
      </c>
      <c r="L31" s="80"/>
      <c r="M31" s="84"/>
    </row>
    <row r="32" spans="1:13" ht="16.5" thickBot="1">
      <c r="A32" s="200"/>
      <c r="B32" s="208"/>
      <c r="C32" s="208"/>
      <c r="D32" s="208"/>
      <c r="E32" s="5"/>
      <c r="F32" s="11"/>
      <c r="G32" s="2"/>
      <c r="H32" s="210"/>
      <c r="I32" s="198"/>
      <c r="J32" s="198"/>
      <c r="K32" s="198"/>
      <c r="L32" s="81"/>
      <c r="M32" s="86"/>
    </row>
    <row r="33" spans="1:13" ht="15.75">
      <c r="A33" s="206">
        <v>15</v>
      </c>
      <c r="B33" s="207" t="str">
        <f>VLOOKUP(A33,'пр.взв.'!B3:C96,2,FALSE)</f>
        <v>ЖИЛОКОВ ТАМЕРЛАН БЕСЛАНОВИЧ</v>
      </c>
      <c r="C33" s="207" t="str">
        <f>VLOOKUP(A33,'пр.взв.'!B5:G68,3,FALSE)</f>
        <v>01.10.2002 1 РАЗРЯД</v>
      </c>
      <c r="D33" s="207" t="str">
        <f>VLOOKUP(A33,'пр.взв.'!B5:G68,4,FALSE)</f>
        <v>КБР ДИНАМО</v>
      </c>
      <c r="E33" s="5"/>
      <c r="F33" s="2"/>
      <c r="G33" s="2"/>
      <c r="H33" s="209">
        <v>16</v>
      </c>
      <c r="I33" s="205" t="str">
        <f>VLOOKUP(H33,'пр.взв.'!B3:C98,2,FALSE)</f>
        <v>МАГОМЕДСАИДОВ МАГОМЕД МАГОМЕДЗАКИРОВИЧ</v>
      </c>
      <c r="J33" s="205" t="str">
        <f>VLOOKUP(H33,'пр.взв.'!B3:E98,3,FALSE)</f>
        <v>03.03.2002 2 РАЗРЯД</v>
      </c>
      <c r="K33" s="205" t="str">
        <f>VLOOKUP(H33,'пр.взв.'!B3:E98,4,FALSE)</f>
        <v>СК</v>
      </c>
      <c r="L33" s="81"/>
      <c r="M33" s="82"/>
    </row>
    <row r="34" spans="1:13" ht="15.75">
      <c r="A34" s="199"/>
      <c r="B34" s="208"/>
      <c r="C34" s="208"/>
      <c r="D34" s="208"/>
      <c r="E34" s="10"/>
      <c r="F34" s="2"/>
      <c r="G34" s="2"/>
      <c r="H34" s="210"/>
      <c r="I34" s="201"/>
      <c r="J34" s="201"/>
      <c r="K34" s="201"/>
      <c r="L34" s="79"/>
      <c r="M34" s="82"/>
    </row>
    <row r="35" spans="1:11" ht="15.75">
      <c r="A35" s="199">
        <v>31</v>
      </c>
      <c r="B35" s="201" t="e">
        <f>VLOOKUP(A35,'пр.взв.'!B35:C98,2,FALSE)</f>
        <v>#N/A</v>
      </c>
      <c r="C35" s="201" t="e">
        <f>VLOOKUP(A35,'пр.взв.'!B5:G68,3,FALSE)</f>
        <v>#N/A</v>
      </c>
      <c r="D35" s="201" t="e">
        <f>VLOOKUP(A35,'пр.взв.'!B5:G68,4,FALSE)</f>
        <v>#N/A</v>
      </c>
      <c r="E35" s="3"/>
      <c r="F35" s="2"/>
      <c r="G35" s="2"/>
      <c r="H35" s="203">
        <v>32</v>
      </c>
      <c r="I35" s="197" t="e">
        <f>VLOOKUP(H35,'пр.взв.'!B37:C100,2,FALSE)</f>
        <v>#N/A</v>
      </c>
      <c r="J35" s="197" t="e">
        <f>VLOOKUP(H35,'пр.взв.'!B37:E100,3,FALSE)</f>
        <v>#N/A</v>
      </c>
      <c r="K35" s="197" t="e">
        <f>VLOOKUP(H35,'пр.взв.'!B37:E100,4,FALSE)</f>
        <v>#N/A</v>
      </c>
    </row>
    <row r="36" spans="1:11" ht="13.5" customHeight="1" thickBot="1">
      <c r="A36" s="200"/>
      <c r="B36" s="202"/>
      <c r="C36" s="202"/>
      <c r="D36" s="202"/>
      <c r="H36" s="204"/>
      <c r="I36" s="198"/>
      <c r="J36" s="198"/>
      <c r="K36" s="198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4">
      <selection activeCell="P21" sqref="P2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ht="13.5" customHeight="1" thickBot="1">
      <c r="A2" s="168" t="s">
        <v>29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4:19" ht="27.75" customHeight="1" thickBot="1">
      <c r="D3" s="145"/>
      <c r="E3" s="145"/>
      <c r="F3" s="237" t="str">
        <f>HYPERLINK('[1]реквизиты'!$A$2)</f>
        <v>ПЕРВЕНСТВО СЕВЕРО-КАВКАЗСКОГО ФЕДЕРАЛЬНОГО ОКРУГА ПО САМБО СРЕДИ ЮНИОРОВ И ЮНИОРОК 2001-2003 ГГР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</row>
    <row r="4" spans="1:23" ht="15" customHeight="1" thickBot="1">
      <c r="A4" s="126"/>
      <c r="B4" s="126"/>
      <c r="F4" s="241" t="str">
        <f>HYPERLINK('[1]реквизиты'!$A$3)</f>
        <v>21-23.11.2020   г.Нальчик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147"/>
      <c r="U4" s="147"/>
      <c r="V4" s="233" t="str">
        <f>HYPERLINK('пр.взв.'!D4)</f>
        <v>в.к. 64  кг.</v>
      </c>
      <c r="W4" s="234"/>
    </row>
    <row r="5" spans="1:24" ht="14.25" customHeight="1" thickBot="1">
      <c r="A5" s="167" t="s">
        <v>0</v>
      </c>
      <c r="H5" s="78"/>
      <c r="I5" s="167" t="s">
        <v>2</v>
      </c>
      <c r="K5">
        <v>17</v>
      </c>
      <c r="P5" s="213" t="str">
        <f>VLOOKUP(O6,'пр.взв.'!B7:E70,2,FALSE)</f>
        <v>КАРКУСОВ ГЕОРГИЙ АВТОНДИЛОВИЧ</v>
      </c>
      <c r="Q5" s="214"/>
      <c r="R5" s="214"/>
      <c r="S5" s="215"/>
      <c r="V5" s="235"/>
      <c r="W5" s="236"/>
      <c r="X5" s="167" t="s">
        <v>1</v>
      </c>
    </row>
    <row r="6" spans="1:26" ht="14.25" customHeight="1" thickBot="1">
      <c r="A6" s="240"/>
      <c r="B6" s="105"/>
      <c r="E6" s="30"/>
      <c r="F6" s="30"/>
      <c r="G6" s="30"/>
      <c r="H6" s="30"/>
      <c r="I6" s="167"/>
      <c r="J6" s="15"/>
      <c r="K6" s="119"/>
      <c r="L6" s="98">
        <v>17</v>
      </c>
      <c r="M6" s="15"/>
      <c r="N6" s="111"/>
      <c r="O6" s="113">
        <v>17</v>
      </c>
      <c r="P6" s="216"/>
      <c r="Q6" s="217"/>
      <c r="R6" s="217"/>
      <c r="S6" s="218"/>
      <c r="X6" s="240"/>
      <c r="Z6" s="39"/>
    </row>
    <row r="7" spans="1:24" ht="12.75" customHeight="1" thickBot="1">
      <c r="A7" s="206">
        <v>1</v>
      </c>
      <c r="B7" s="207" t="str">
        <f>VLOOKUP(A7,'пр.взв.'!B7:C70,2,FALSE)</f>
        <v>ХАДЖИМУРАТОВ УВАЙС АХМЕДОВИЧ</v>
      </c>
      <c r="C7" s="207" t="str">
        <f>VLOOKUP(A7,'пр.взв.'!B7:G70,3,FALSE)</f>
        <v>20.08.2001 1 РАЗРЯД</v>
      </c>
      <c r="D7" s="207" t="str">
        <f>VLOOKUP(A7,'пр.взв.'!B7:G70,4,FALSE)</f>
        <v>ЧР МИНСПОРТ</v>
      </c>
      <c r="E7" s="30"/>
      <c r="F7" s="30"/>
      <c r="G7" s="48"/>
      <c r="I7" s="100"/>
      <c r="J7" s="15"/>
      <c r="K7" s="18">
        <v>9</v>
      </c>
      <c r="L7" s="119"/>
      <c r="M7" s="98">
        <v>17</v>
      </c>
      <c r="N7" s="117"/>
      <c r="O7" s="118"/>
      <c r="P7" s="53"/>
      <c r="Q7" s="56" t="s">
        <v>24</v>
      </c>
      <c r="R7" s="30"/>
      <c r="S7" s="30"/>
      <c r="T7" s="30"/>
      <c r="U7" s="207" t="str">
        <f>VLOOKUP(X7,'пр.взв.'!B7:G70,2,FALSE)</f>
        <v>ЯНГУЛЬБАЕВ КАЗБЕК АСЛАМБЕКОВИЧ</v>
      </c>
      <c r="V7" s="207" t="str">
        <f>VLOOKUP(X7,'пр.взв.'!B7:G70,3,FALSE)</f>
        <v>10.01.2001 1 РАЗРЯД</v>
      </c>
      <c r="W7" s="207" t="str">
        <f>VLOOKUP(X7,'пр.взв.'!B7:G70,4,FALSE)</f>
        <v>ЧР МИНСПОРТ</v>
      </c>
      <c r="X7" s="209">
        <v>2</v>
      </c>
    </row>
    <row r="8" spans="1:24" ht="12.75" customHeight="1">
      <c r="A8" s="199"/>
      <c r="B8" s="208"/>
      <c r="C8" s="208"/>
      <c r="D8" s="208"/>
      <c r="E8" s="46" t="s">
        <v>98</v>
      </c>
      <c r="F8" s="41"/>
      <c r="G8" s="51"/>
      <c r="H8" s="52"/>
      <c r="I8" s="53"/>
      <c r="J8" s="15"/>
      <c r="K8" s="116"/>
      <c r="L8" s="23">
        <v>5</v>
      </c>
      <c r="M8" s="119"/>
      <c r="N8" s="26"/>
      <c r="O8" s="56"/>
      <c r="P8" s="56"/>
      <c r="R8" s="30"/>
      <c r="S8" s="30"/>
      <c r="T8" s="46" t="s">
        <v>106</v>
      </c>
      <c r="U8" s="208"/>
      <c r="V8" s="208"/>
      <c r="W8" s="208"/>
      <c r="X8" s="210"/>
    </row>
    <row r="9" spans="1:24" ht="12.75" customHeight="1" thickBot="1">
      <c r="A9" s="199">
        <v>17</v>
      </c>
      <c r="B9" s="201" t="str">
        <f>VLOOKUP(A9,'пр.взв.'!B9:C72,2,FALSE)</f>
        <v>КАРКУСОВ ГЕОРГИЙ АВТОНДИЛОВИЧ</v>
      </c>
      <c r="C9" s="201" t="str">
        <f>VLOOKUP(A9,'пр.взв.'!B7:G70,3,FALSE)</f>
        <v>16.10.2001 1 РАЗРЯД</v>
      </c>
      <c r="D9" s="201" t="str">
        <f>VLOOKUP(A9,'пр.взв.'!B7:G70,4,FALSE)</f>
        <v>РСО-А ДИНАМО</v>
      </c>
      <c r="E9" s="47"/>
      <c r="F9" s="57"/>
      <c r="G9" s="41"/>
      <c r="H9" s="58"/>
      <c r="I9" s="55"/>
      <c r="J9" s="15"/>
      <c r="K9" s="98"/>
      <c r="L9" s="116"/>
      <c r="M9" s="25"/>
      <c r="N9" s="98">
        <v>17</v>
      </c>
      <c r="O9" s="56"/>
      <c r="P9" s="56"/>
      <c r="Q9" s="56"/>
      <c r="R9" s="74"/>
      <c r="S9" s="72"/>
      <c r="T9" s="47"/>
      <c r="U9" s="201" t="str">
        <f>VLOOKUP(X9,'пр.взв.'!B7:G70,2,FALSE)</f>
        <v>ДЗАУРОВ ДЖОС МАГОМЕТОВИЧ</v>
      </c>
      <c r="V9" s="201" t="str">
        <f>VLOOKUP(X9,'пр.взв.'!B7:G70,3,FALSE)</f>
        <v>02.07.2002 1 РАЗРЯД</v>
      </c>
      <c r="W9" s="201" t="str">
        <f>VLOOKUP(X9,'пр.взв.'!B7:G70,4,FALSE)</f>
        <v>РИ</v>
      </c>
      <c r="X9" s="210">
        <v>18</v>
      </c>
    </row>
    <row r="10" spans="1:24" ht="12.75" customHeight="1" thickBot="1">
      <c r="A10" s="200"/>
      <c r="B10" s="208"/>
      <c r="C10" s="208"/>
      <c r="D10" s="208"/>
      <c r="E10" s="41"/>
      <c r="F10" s="42"/>
      <c r="G10" s="46" t="s">
        <v>98</v>
      </c>
      <c r="H10" s="54"/>
      <c r="I10" s="53"/>
      <c r="J10" s="15"/>
      <c r="K10" s="119"/>
      <c r="L10" s="98">
        <v>11</v>
      </c>
      <c r="M10" s="85"/>
      <c r="N10" s="119"/>
      <c r="O10" s="15"/>
      <c r="P10" s="15"/>
      <c r="Q10" s="15"/>
      <c r="R10" s="46" t="s">
        <v>106</v>
      </c>
      <c r="S10" s="43"/>
      <c r="T10" s="41"/>
      <c r="U10" s="208"/>
      <c r="V10" s="208"/>
      <c r="W10" s="208"/>
      <c r="X10" s="204"/>
    </row>
    <row r="11" spans="1:24" ht="12.75" customHeight="1" thickBot="1">
      <c r="A11" s="206">
        <v>9</v>
      </c>
      <c r="B11" s="207" t="str">
        <f>VLOOKUP(A11,'пр.взв.'!B11:C74,2,FALSE)</f>
        <v>АБДУЛАЗИЗОВ ШАЙИХМАГОМЕД ГАДЖИМУРАДОВИЧ</v>
      </c>
      <c r="C11" s="207" t="str">
        <f>VLOOKUP(A11,'пр.взв.'!B7:G70,3,FALSE)</f>
        <v>24.02.2001 1 РАЗРЯД</v>
      </c>
      <c r="D11" s="207" t="str">
        <f>VLOOKUP(A11,'пр.взв.'!B7:G70,4,FALSE)</f>
        <v>РД ПР</v>
      </c>
      <c r="E11" s="30"/>
      <c r="F11" s="41"/>
      <c r="G11" s="47"/>
      <c r="H11" s="106"/>
      <c r="I11" s="107"/>
      <c r="J11" s="15"/>
      <c r="K11" s="18"/>
      <c r="L11" s="119"/>
      <c r="M11" s="18">
        <v>15</v>
      </c>
      <c r="N11" s="85"/>
      <c r="O11" s="122">
        <v>17</v>
      </c>
      <c r="P11" s="15"/>
      <c r="Q11" s="103"/>
      <c r="R11" s="47"/>
      <c r="S11" s="43"/>
      <c r="T11" s="30"/>
      <c r="U11" s="207" t="str">
        <f>VLOOKUP(X11,'пр.взв.'!B7:G70,2,FALSE)</f>
        <v>БАБХОЕВ МИКАИЛ ИБРАГИМОВИЧ</v>
      </c>
      <c r="V11" s="207" t="str">
        <f>VLOOKUP(X11,'пр.взв.'!B7:G70,3,FALSE)</f>
        <v>18.11.2001 1 РАЗРЯД</v>
      </c>
      <c r="W11" s="207" t="str">
        <f>VLOOKUP(X11,'пр.взв.'!B7:G70,4,FALSE)</f>
        <v>РИ</v>
      </c>
      <c r="X11" s="209">
        <v>10</v>
      </c>
    </row>
    <row r="12" spans="1:24" ht="12.75" customHeight="1">
      <c r="A12" s="199"/>
      <c r="B12" s="208"/>
      <c r="C12" s="208"/>
      <c r="D12" s="208"/>
      <c r="E12" s="46" t="s">
        <v>99</v>
      </c>
      <c r="F12" s="59"/>
      <c r="G12" s="41"/>
      <c r="H12" s="52"/>
      <c r="I12" s="108"/>
      <c r="J12" s="26"/>
      <c r="K12" s="116"/>
      <c r="L12" s="18">
        <v>15</v>
      </c>
      <c r="M12" s="58"/>
      <c r="N12" s="99"/>
      <c r="O12" s="58"/>
      <c r="P12" s="56"/>
      <c r="Q12" s="76"/>
      <c r="R12" s="75"/>
      <c r="S12" s="44"/>
      <c r="T12" s="46" t="s">
        <v>107</v>
      </c>
      <c r="U12" s="208"/>
      <c r="V12" s="208"/>
      <c r="W12" s="208"/>
      <c r="X12" s="210"/>
    </row>
    <row r="13" spans="1:24" ht="12.75" customHeight="1" thickBot="1">
      <c r="A13" s="199">
        <v>25</v>
      </c>
      <c r="B13" s="279" t="e">
        <f>VLOOKUP(A13,'пр.взв.'!B13:C76,2,FALSE)</f>
        <v>#N/A</v>
      </c>
      <c r="C13" s="279" t="e">
        <f>VLOOKUP(A13,'пр.взв.'!B7:G70,3,FALSE)</f>
        <v>#N/A</v>
      </c>
      <c r="D13" s="279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2</v>
      </c>
      <c r="O13" s="15"/>
      <c r="P13" s="56"/>
      <c r="Q13" s="101"/>
      <c r="R13" s="30"/>
      <c r="S13" s="30"/>
      <c r="T13" s="123"/>
      <c r="U13" s="279" t="e">
        <f>VLOOKUP(X13,'пр.взв.'!B7:G70,2,FALSE)</f>
        <v>#N/A</v>
      </c>
      <c r="V13" s="279" t="e">
        <f>VLOOKUP(X13,'пр.взв.'!B7:G70,3,FALSE)</f>
        <v>#N/A</v>
      </c>
      <c r="W13" s="279" t="e">
        <f>VLOOKUP(X13,'пр.взв.'!B7:G70,4,FALSE)</f>
        <v>#N/A</v>
      </c>
      <c r="X13" s="210">
        <v>26</v>
      </c>
    </row>
    <row r="14" spans="1:24" ht="12.75" customHeight="1" thickBot="1">
      <c r="A14" s="200"/>
      <c r="B14" s="280"/>
      <c r="C14" s="280"/>
      <c r="D14" s="280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80"/>
      <c r="V14" s="280"/>
      <c r="W14" s="280"/>
      <c r="X14" s="204"/>
    </row>
    <row r="15" spans="1:24" ht="12.75" customHeight="1" thickBot="1">
      <c r="A15" s="206">
        <v>5</v>
      </c>
      <c r="B15" s="207" t="str">
        <f>VLOOKUP(A15,'пр.взв.'!B15:C78,2,FALSE)</f>
        <v>НУЦАЛХАНОВ САРИТ МУРТАЗАЛИГАДЖИЕВИЧ</v>
      </c>
      <c r="C15" s="207" t="str">
        <f>VLOOKUP(A15,'пр.взв.'!B7:G70,3,FALSE)</f>
        <v>26.08.2001 1 РАЗРЯД</v>
      </c>
      <c r="D15" s="207" t="str">
        <f>VLOOKUP(A15,'пр.взв.'!B7:G70,4,FALSE)</f>
        <v>РД ПР</v>
      </c>
      <c r="E15" s="30"/>
      <c r="F15" s="30"/>
      <c r="G15" s="41"/>
      <c r="H15" s="53"/>
      <c r="I15" s="46" t="s">
        <v>98</v>
      </c>
      <c r="J15" s="79"/>
      <c r="K15" s="98"/>
      <c r="L15" s="15"/>
      <c r="M15" s="15"/>
      <c r="N15" s="15"/>
      <c r="O15" s="14"/>
      <c r="P15" s="46" t="s">
        <v>106</v>
      </c>
      <c r="Q15" s="102"/>
      <c r="R15" s="30"/>
      <c r="S15" s="30"/>
      <c r="T15" s="30"/>
      <c r="U15" s="207" t="str">
        <f>VLOOKUP(X15,'пр.взв.'!B7:G70,2,FALSE)</f>
        <v>ОСМАНОВ МАХМУД АЛИАСХАБОВИЧ</v>
      </c>
      <c r="V15" s="207" t="str">
        <f>VLOOKUP(X15,'пр.взв.'!B7:G70,3,FALSE)</f>
        <v>01.08.2003 1 РАЗРЯД</v>
      </c>
      <c r="W15" s="207" t="str">
        <f>VLOOKUP(X15,'пр.взв.'!B7:G70,4,FALSE)</f>
        <v>РД ПР</v>
      </c>
      <c r="X15" s="209">
        <v>6</v>
      </c>
    </row>
    <row r="16" spans="1:24" ht="12.75" customHeight="1" thickBot="1">
      <c r="A16" s="199"/>
      <c r="B16" s="208"/>
      <c r="C16" s="208"/>
      <c r="D16" s="208"/>
      <c r="E16" s="46" t="s">
        <v>100</v>
      </c>
      <c r="F16" s="41"/>
      <c r="G16" s="41"/>
      <c r="H16" s="66"/>
      <c r="I16" s="115"/>
      <c r="J16" s="15"/>
      <c r="K16" s="82"/>
      <c r="L16" s="219" t="s">
        <v>31</v>
      </c>
      <c r="M16" s="219"/>
      <c r="N16" s="15"/>
      <c r="O16" s="102"/>
      <c r="P16" s="47"/>
      <c r="Q16" s="82"/>
      <c r="R16" s="30"/>
      <c r="S16" s="30"/>
      <c r="T16" s="46" t="s">
        <v>108</v>
      </c>
      <c r="U16" s="208"/>
      <c r="V16" s="208"/>
      <c r="W16" s="208"/>
      <c r="X16" s="210"/>
    </row>
    <row r="17" spans="1:24" ht="12.75" customHeight="1" thickBot="1">
      <c r="A17" s="199">
        <v>21</v>
      </c>
      <c r="B17" s="279" t="e">
        <f>VLOOKUP(A17,'пр.взв.'!B17:C80,2,FALSE)</f>
        <v>#N/A</v>
      </c>
      <c r="C17" s="279" t="e">
        <f>VLOOKUP(A17,'пр.взв.'!B7:G70,3,FALSE)</f>
        <v>#N/A</v>
      </c>
      <c r="D17" s="279" t="e">
        <f>VLOOKUP(A17,'пр.взв.'!B7:G70,4,FALSE)</f>
        <v>#N/A</v>
      </c>
      <c r="E17" s="115"/>
      <c r="F17" s="57"/>
      <c r="G17" s="41"/>
      <c r="H17" s="65"/>
      <c r="I17" s="43"/>
      <c r="J17" s="43"/>
      <c r="K17" s="146">
        <v>1</v>
      </c>
      <c r="L17" s="111"/>
      <c r="M17" s="111"/>
      <c r="N17" s="112"/>
      <c r="O17" s="43"/>
      <c r="P17" s="43"/>
      <c r="Q17" s="82"/>
      <c r="R17" s="74"/>
      <c r="S17" s="72"/>
      <c r="T17" s="47"/>
      <c r="U17" s="279" t="e">
        <f>VLOOKUP(X17,'пр.взв.'!B7:G70,2,FALSE)</f>
        <v>#N/A</v>
      </c>
      <c r="V17" s="279" t="e">
        <f>VLOOKUP(X17,'пр.взв.'!B7:G70,3,FALSE)</f>
        <v>#N/A</v>
      </c>
      <c r="W17" s="279" t="e">
        <f>VLOOKUP(X17,'пр.взв.'!B7:G70,4,FALSE)</f>
        <v>#N/A</v>
      </c>
      <c r="X17" s="210">
        <v>22</v>
      </c>
    </row>
    <row r="18" spans="1:24" ht="12.75" customHeight="1" thickBot="1">
      <c r="A18" s="200"/>
      <c r="B18" s="280"/>
      <c r="C18" s="280"/>
      <c r="D18" s="280"/>
      <c r="E18" s="41"/>
      <c r="F18" s="42"/>
      <c r="G18" s="46" t="s">
        <v>100</v>
      </c>
      <c r="H18" s="67"/>
      <c r="I18" s="43"/>
      <c r="J18" s="43"/>
      <c r="K18" s="227" t="str">
        <f>VLOOKUP(K17,'пр.взв.'!B7:D70,2,FALSE)</f>
        <v>ХАДЖИМУРАТОВ УВАЙС АХМЕДОВИЧ</v>
      </c>
      <c r="L18" s="228"/>
      <c r="M18" s="228"/>
      <c r="N18" s="229"/>
      <c r="O18" s="56"/>
      <c r="P18" s="43"/>
      <c r="Q18" s="104"/>
      <c r="R18" s="46" t="s">
        <v>108</v>
      </c>
      <c r="S18" s="43"/>
      <c r="T18" s="41"/>
      <c r="U18" s="280"/>
      <c r="V18" s="280"/>
      <c r="W18" s="280"/>
      <c r="X18" s="204"/>
    </row>
    <row r="19" spans="1:24" ht="12.75" customHeight="1" thickBot="1">
      <c r="A19" s="206">
        <v>13</v>
      </c>
      <c r="B19" s="207" t="str">
        <f>VLOOKUP(A19,'пр.взв.'!B19:C82,2,FALSE)</f>
        <v>АКУБАРДИЯ ДАВИД ЕЛГУДЖОВИЧ</v>
      </c>
      <c r="C19" s="207" t="str">
        <f>VLOOKUP(A19,'пр.взв.'!B7:G70,3,FALSE)</f>
        <v>07.10.2001 1 РАЗРЯД</v>
      </c>
      <c r="D19" s="207" t="str">
        <f>VLOOKUP(A19,'пр.взв.'!B7:G70,4,FALSE)</f>
        <v>КЧР ВС</v>
      </c>
      <c r="E19" s="30"/>
      <c r="F19" s="41"/>
      <c r="G19" s="47"/>
      <c r="H19" s="58"/>
      <c r="I19" s="43"/>
      <c r="J19" s="43"/>
      <c r="K19" s="230"/>
      <c r="L19" s="231"/>
      <c r="M19" s="231"/>
      <c r="N19" s="232"/>
      <c r="O19" s="56"/>
      <c r="P19" s="43"/>
      <c r="Q19" s="43"/>
      <c r="R19" s="47"/>
      <c r="S19" s="43"/>
      <c r="T19" s="30"/>
      <c r="U19" s="207" t="str">
        <f>VLOOKUP(X19,'пр.взв.'!B7:G70,2,FALSE)</f>
        <v>СЕМЕНОВ ИСЛАМ СОЛТАНОВИЧ</v>
      </c>
      <c r="V19" s="207" t="str">
        <f>VLOOKUP(X19,'пр.взв.'!B7:G70,3,FALSE)</f>
        <v>12.08.2001 КМС</v>
      </c>
      <c r="W19" s="207" t="str">
        <f>VLOOKUP(X19,'пр.взв.'!B7:G70,4,FALSE)</f>
        <v>КЧР ВС</v>
      </c>
      <c r="X19" s="209">
        <v>14</v>
      </c>
    </row>
    <row r="20" spans="1:24" ht="12.75" customHeight="1">
      <c r="A20" s="199"/>
      <c r="B20" s="208"/>
      <c r="C20" s="208"/>
      <c r="D20" s="208"/>
      <c r="E20" s="46" t="s">
        <v>101</v>
      </c>
      <c r="F20" s="59"/>
      <c r="G20" s="41"/>
      <c r="H20" s="52"/>
      <c r="I20" s="43"/>
      <c r="J20" s="43"/>
      <c r="K20" s="70"/>
      <c r="L20" s="226"/>
      <c r="M20" s="226"/>
      <c r="N20" s="56"/>
      <c r="O20" s="76"/>
      <c r="P20" s="43"/>
      <c r="Q20" s="30"/>
      <c r="R20" s="75"/>
      <c r="S20" s="44"/>
      <c r="T20" s="46" t="s">
        <v>109</v>
      </c>
      <c r="U20" s="208"/>
      <c r="V20" s="208"/>
      <c r="W20" s="208"/>
      <c r="X20" s="210"/>
    </row>
    <row r="21" spans="1:24" ht="12.75" customHeight="1" thickBot="1">
      <c r="A21" s="199">
        <v>29</v>
      </c>
      <c r="B21" s="279" t="e">
        <f>VLOOKUP(A21,'пр.взв.'!B21:C84,2,FALSE)</f>
        <v>#N/A</v>
      </c>
      <c r="C21" s="279" t="e">
        <f>VLOOKUP(A21,'пр.взв.'!B7:G70,3,FALSE)</f>
        <v>#N/A</v>
      </c>
      <c r="D21" s="279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79" t="e">
        <f>VLOOKUP(X21,'пр.взв.'!B7:G70,2,FALSE)</f>
        <v>#N/A</v>
      </c>
      <c r="V21" s="279" t="e">
        <f>VLOOKUP(X21,'пр.взв.'!B7:G70,3,FALSE)</f>
        <v>#N/A</v>
      </c>
      <c r="W21" s="279" t="e">
        <f>VLOOKUP(X21,'пр.взв.'!B7:G70,4,FALSE)</f>
        <v>#N/A</v>
      </c>
      <c r="X21" s="210">
        <v>30</v>
      </c>
    </row>
    <row r="22" spans="1:24" ht="12.75" customHeight="1" thickBot="1">
      <c r="A22" s="200"/>
      <c r="B22" s="280"/>
      <c r="C22" s="280"/>
      <c r="D22" s="280"/>
      <c r="E22" s="41"/>
      <c r="F22" s="41"/>
      <c r="G22" s="41"/>
      <c r="H22" s="52"/>
      <c r="I22" s="43"/>
      <c r="J22" s="43"/>
      <c r="K22" s="46" t="s">
        <v>98</v>
      </c>
      <c r="L22" s="43"/>
      <c r="M22" s="56"/>
      <c r="N22" s="46" t="s">
        <v>111</v>
      </c>
      <c r="O22" s="76"/>
      <c r="P22" s="43"/>
      <c r="Q22" s="30"/>
      <c r="R22" s="30"/>
      <c r="S22" s="30"/>
      <c r="T22" s="41"/>
      <c r="U22" s="280"/>
      <c r="V22" s="280"/>
      <c r="W22" s="280"/>
      <c r="X22" s="204"/>
    </row>
    <row r="23" spans="1:24" ht="12.75" customHeight="1" thickBot="1">
      <c r="A23" s="206">
        <v>3</v>
      </c>
      <c r="B23" s="207" t="str">
        <f>VLOOKUP(A23,'пр.взв.'!B7:C70,2,FALSE)</f>
        <v>МАГОМАДОВ АЛИ ШАРИПУЕВИЧ</v>
      </c>
      <c r="C23" s="207" t="str">
        <f>VLOOKUP(A23,'пр.взв.'!B7:G70,3,FALSE)</f>
        <v>23.12.2002 КМС</v>
      </c>
      <c r="D23" s="207" t="str">
        <f>VLOOKUP(A23,'пр.взв.'!B7:G70,4,FALSE)</f>
        <v>ЧР МИНСПОРТ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30"/>
      <c r="U23" s="207" t="str">
        <f>VLOOKUP(X23,'пр.взв.'!B7:G70,2,FALSE)</f>
        <v>ТАИПОВ МЯХДИ ИЛЬЯСОВИЧ</v>
      </c>
      <c r="V23" s="207" t="str">
        <f>VLOOKUP(X23,'пр.взв.'!B7:G70,3,FALSE)</f>
        <v>17.01.2002 1 РАЗРЯД</v>
      </c>
      <c r="W23" s="207" t="str">
        <f>VLOOKUP(X23,'пр.взв.'!B7:G70,4,FALSE)</f>
        <v>ЧР МИНСПОРТ</v>
      </c>
      <c r="X23" s="209">
        <v>4</v>
      </c>
    </row>
    <row r="24" spans="1:24" ht="12.75" customHeight="1">
      <c r="A24" s="199"/>
      <c r="B24" s="208"/>
      <c r="C24" s="208"/>
      <c r="D24" s="208"/>
      <c r="E24" s="46" t="s">
        <v>102</v>
      </c>
      <c r="F24" s="41"/>
      <c r="G24" s="51"/>
      <c r="H24" s="52"/>
      <c r="I24" s="53"/>
      <c r="J24" s="54"/>
      <c r="K24" s="69"/>
      <c r="L24" s="219" t="s">
        <v>32</v>
      </c>
      <c r="M24" s="219"/>
      <c r="N24" s="56"/>
      <c r="O24" s="76"/>
      <c r="P24" s="43"/>
      <c r="Q24" s="30"/>
      <c r="R24" s="30"/>
      <c r="S24" s="30"/>
      <c r="T24" s="46" t="s">
        <v>110</v>
      </c>
      <c r="U24" s="208"/>
      <c r="V24" s="208"/>
      <c r="W24" s="208"/>
      <c r="X24" s="210"/>
    </row>
    <row r="25" spans="1:24" ht="12.75" customHeight="1" thickBot="1">
      <c r="A25" s="199">
        <v>19</v>
      </c>
      <c r="B25" s="279" t="e">
        <f>VLOOKUP(A25,'пр.взв.'!B25:C88,2,FALSE)</f>
        <v>#N/A</v>
      </c>
      <c r="C25" s="279" t="e">
        <f>VLOOKUP(A25,'пр.взв.'!B7:G70,3,FALSE)</f>
        <v>#N/A</v>
      </c>
      <c r="D25" s="279" t="e">
        <f>VLOOKUP(A25,'пр.взв.'!B7:G70,4,FALSE)</f>
        <v>#N/A</v>
      </c>
      <c r="E25" s="115"/>
      <c r="F25" s="57"/>
      <c r="G25" s="41"/>
      <c r="H25" s="58"/>
      <c r="I25" s="55"/>
      <c r="J25" s="53"/>
      <c r="K25" s="146">
        <v>12</v>
      </c>
      <c r="L25" s="111"/>
      <c r="M25" s="111"/>
      <c r="N25" s="112"/>
      <c r="O25" s="76"/>
      <c r="P25" s="43"/>
      <c r="Q25" s="30"/>
      <c r="R25" s="74"/>
      <c r="S25" s="72"/>
      <c r="T25" s="47"/>
      <c r="U25" s="279" t="e">
        <f>VLOOKUP(X25,'пр.взв.'!B7:G70,2,FALSE)</f>
        <v>#N/A</v>
      </c>
      <c r="V25" s="279" t="e">
        <f>VLOOKUP(X25,'пр.взв.'!B7:G70,3,FALSE)</f>
        <v>#N/A</v>
      </c>
      <c r="W25" s="279" t="e">
        <f>VLOOKUP(X25,'пр.взв.'!B7:G70,4,FALSE)</f>
        <v>#N/A</v>
      </c>
      <c r="X25" s="210">
        <v>20</v>
      </c>
    </row>
    <row r="26" spans="1:24" ht="12.75" customHeight="1" thickBot="1">
      <c r="A26" s="200"/>
      <c r="B26" s="280"/>
      <c r="C26" s="280"/>
      <c r="D26" s="280"/>
      <c r="E26" s="41"/>
      <c r="F26" s="42"/>
      <c r="G26" s="46" t="s">
        <v>102</v>
      </c>
      <c r="H26" s="54"/>
      <c r="I26" s="53"/>
      <c r="J26" s="149"/>
      <c r="K26" s="220" t="str">
        <f>VLOOKUP(K25,'пр.взв.'!B7:D78,2,FALSE)</f>
        <v>ПУГОЕВ ХАСАН ТАМЕРЛАНОВИЧ</v>
      </c>
      <c r="L26" s="221"/>
      <c r="M26" s="221"/>
      <c r="N26" s="222"/>
      <c r="O26" s="56"/>
      <c r="P26" s="43"/>
      <c r="Q26" s="30"/>
      <c r="R26" s="46" t="s">
        <v>111</v>
      </c>
      <c r="S26" s="43"/>
      <c r="T26" s="41"/>
      <c r="U26" s="280"/>
      <c r="V26" s="280"/>
      <c r="W26" s="280"/>
      <c r="X26" s="204"/>
    </row>
    <row r="27" spans="1:24" ht="12.75" customHeight="1" thickBot="1">
      <c r="A27" s="206">
        <v>11</v>
      </c>
      <c r="B27" s="207" t="str">
        <f>VLOOKUP(A27,'пр.взв.'!B27:C90,2,FALSE)</f>
        <v>АЛБОГАЧИЕВ САЛМАН БЕСЛАНОВИЧ</v>
      </c>
      <c r="C27" s="207" t="str">
        <f>VLOOKUP(A27,'пр.взв.'!B7:G70,3,FALSE)</f>
        <v>12.03.2001 1 РАЗРЯД</v>
      </c>
      <c r="D27" s="207" t="str">
        <f>VLOOKUP(A27,'пр.взв.'!B7:G70,4,FALSE)</f>
        <v>РИ</v>
      </c>
      <c r="E27" s="30"/>
      <c r="F27" s="41"/>
      <c r="G27" s="47"/>
      <c r="H27" s="63"/>
      <c r="I27" s="54"/>
      <c r="J27" s="149"/>
      <c r="K27" s="223"/>
      <c r="L27" s="224"/>
      <c r="M27" s="224"/>
      <c r="N27" s="225"/>
      <c r="O27" s="56"/>
      <c r="P27" s="73"/>
      <c r="Q27" s="72"/>
      <c r="R27" s="47"/>
      <c r="S27" s="43"/>
      <c r="T27" s="30"/>
      <c r="U27" s="207" t="str">
        <f>VLOOKUP(X27,'пр.взв.'!B7:G70,2,FALSE)</f>
        <v>ПУГОЕВ ХАСАН ТАМЕРЛАНОВИЧ</v>
      </c>
      <c r="V27" s="207" t="str">
        <f>VLOOKUP(X27,'пр.взв.'!B7:G70,3,FALSE)</f>
        <v>18.03.2002 1 РАЗРЯД</v>
      </c>
      <c r="W27" s="207" t="str">
        <f>VLOOKUP(X27,'пр.взв.'!B7:G70,4,FALSE)</f>
        <v>РИ</v>
      </c>
      <c r="X27" s="209">
        <v>12</v>
      </c>
    </row>
    <row r="28" spans="1:24" ht="12.75" customHeight="1">
      <c r="A28" s="199"/>
      <c r="B28" s="208"/>
      <c r="C28" s="208"/>
      <c r="D28" s="208"/>
      <c r="E28" s="46" t="s">
        <v>103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111</v>
      </c>
      <c r="U28" s="208"/>
      <c r="V28" s="208"/>
      <c r="W28" s="208"/>
      <c r="X28" s="210"/>
    </row>
    <row r="29" spans="1:24" ht="12.75" customHeight="1" thickBot="1">
      <c r="A29" s="199">
        <v>27</v>
      </c>
      <c r="B29" s="279" t="e">
        <f>VLOOKUP(A29,'пр.взв.'!B29:C92,2,FALSE)</f>
        <v>#N/A</v>
      </c>
      <c r="C29" s="279" t="e">
        <f>VLOOKUP(A29,'пр.взв.'!B7:G70,3,FALSE)</f>
        <v>#N/A</v>
      </c>
      <c r="D29" s="279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79" t="e">
        <f>VLOOKUP(X29,'пр.взв.'!B7:G70,2,FALSE)</f>
        <v>#N/A</v>
      </c>
      <c r="V29" s="279" t="e">
        <f>VLOOKUP(X29,'пр.взв.'!B7:G70,3,FALSE)</f>
        <v>#N/A</v>
      </c>
      <c r="W29" s="279" t="e">
        <f>VLOOKUP(X29,'пр.взв.'!B7:G70,4,FALSE)</f>
        <v>#N/A</v>
      </c>
      <c r="X29" s="210">
        <v>28</v>
      </c>
    </row>
    <row r="30" spans="1:24" ht="12.75" customHeight="1" thickBot="1">
      <c r="A30" s="200"/>
      <c r="B30" s="280"/>
      <c r="C30" s="280"/>
      <c r="D30" s="280"/>
      <c r="E30" s="41"/>
      <c r="F30" s="41"/>
      <c r="G30" s="42"/>
      <c r="H30" s="55"/>
      <c r="I30" s="46" t="s">
        <v>102</v>
      </c>
      <c r="J30" s="68"/>
      <c r="K30" s="70"/>
      <c r="L30" s="43"/>
      <c r="M30" s="56"/>
      <c r="N30" s="56"/>
      <c r="O30" s="77"/>
      <c r="P30" s="46" t="s">
        <v>111</v>
      </c>
      <c r="Q30" s="43"/>
      <c r="R30" s="30"/>
      <c r="S30" s="30"/>
      <c r="T30" s="41"/>
      <c r="U30" s="280"/>
      <c r="V30" s="280"/>
      <c r="W30" s="280"/>
      <c r="X30" s="204"/>
    </row>
    <row r="31" spans="1:24" ht="12.75" customHeight="1" thickBot="1">
      <c r="A31" s="206">
        <v>7</v>
      </c>
      <c r="B31" s="207" t="str">
        <f>VLOOKUP(A31,'пр.взв.'!B7:C70,2,FALSE)</f>
        <v>ГАСАНОВ ОМАР ГАСАНОВИЧ</v>
      </c>
      <c r="C31" s="207" t="str">
        <f>VLOOKUP(A31,'пр.взв.'!B7:G70,3,FALSE)</f>
        <v>31.01.2002 1 РАЗРЯД</v>
      </c>
      <c r="D31" s="207" t="str">
        <f>VLOOKUP(A31,'пр.взв.'!B7:G70,4,FALSE)</f>
        <v>РД ПР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07" t="str">
        <f>VLOOKUP(X31,'пр.взв.'!B7:G70,2,FALSE)</f>
        <v>ГАСАНОВ МАГОМЕД ГАСАНОВИЧ</v>
      </c>
      <c r="V31" s="207" t="str">
        <f>VLOOKUP(X31,'пр.взв.'!B7:G70,3,FALSE)</f>
        <v>17.01.2001 1 РАЗРЯД</v>
      </c>
      <c r="W31" s="207" t="str">
        <f>VLOOKUP(X31,'пр.взв.'!B7:G70,4,FALSE)</f>
        <v>РД ПР</v>
      </c>
      <c r="X31" s="209">
        <v>8</v>
      </c>
    </row>
    <row r="32" spans="1:24" ht="12.75" customHeight="1">
      <c r="A32" s="199"/>
      <c r="B32" s="208"/>
      <c r="C32" s="208"/>
      <c r="D32" s="208"/>
      <c r="E32" s="46" t="s">
        <v>104</v>
      </c>
      <c r="F32" s="41"/>
      <c r="G32" s="41"/>
      <c r="H32" s="66"/>
      <c r="I32" s="43"/>
      <c r="J32" s="167" t="s">
        <v>3</v>
      </c>
      <c r="P32" s="43"/>
      <c r="Q32" s="70"/>
      <c r="R32" s="30"/>
      <c r="S32" s="30"/>
      <c r="T32" s="46" t="s">
        <v>112</v>
      </c>
      <c r="U32" s="208"/>
      <c r="V32" s="208"/>
      <c r="W32" s="208"/>
      <c r="X32" s="210"/>
    </row>
    <row r="33" spans="1:24" ht="12.75" customHeight="1" thickBot="1">
      <c r="A33" s="199">
        <v>23</v>
      </c>
      <c r="B33" s="279" t="e">
        <f>VLOOKUP(A33,'пр.взв.'!B33:C96,2,FALSE)</f>
        <v>#N/A</v>
      </c>
      <c r="C33" s="279" t="e">
        <f>VLOOKUP(A33,'пр.взв.'!B7:G70,3,FALSE)</f>
        <v>#N/A</v>
      </c>
      <c r="D33" s="279" t="e">
        <f>VLOOKUP(A33,'пр.взв.'!B7:G70,4,FALSE)</f>
        <v>#N/A</v>
      </c>
      <c r="E33" s="115"/>
      <c r="F33" s="57"/>
      <c r="G33" s="41"/>
      <c r="H33" s="65"/>
      <c r="I33" s="43"/>
      <c r="J33" s="167"/>
      <c r="K33" s="114">
        <v>18</v>
      </c>
      <c r="L33" s="121"/>
      <c r="M33" s="121"/>
      <c r="N33" s="121"/>
      <c r="O33" s="121"/>
      <c r="Q33" s="70"/>
      <c r="R33" s="74"/>
      <c r="S33" s="72"/>
      <c r="T33" s="47"/>
      <c r="U33" s="279" t="e">
        <f>VLOOKUP(X33,'пр.взв.'!B7:G70,2,FALSE)</f>
        <v>#N/A</v>
      </c>
      <c r="V33" s="279" t="e">
        <f>VLOOKUP(X33,'пр.взв.'!B7:G70,3,FALSE)</f>
        <v>#N/A</v>
      </c>
      <c r="W33" s="279" t="e">
        <f>VLOOKUP(X33,'пр.взв.'!B7:G70,4,FALSE)</f>
        <v>#N/A</v>
      </c>
      <c r="X33" s="210">
        <v>24</v>
      </c>
    </row>
    <row r="34" spans="1:24" ht="12.75" customHeight="1" thickBot="1">
      <c r="A34" s="200"/>
      <c r="B34" s="280"/>
      <c r="C34" s="280"/>
      <c r="D34" s="280"/>
      <c r="E34" s="41"/>
      <c r="F34" s="42"/>
      <c r="G34" s="46" t="s">
        <v>105</v>
      </c>
      <c r="H34" s="67"/>
      <c r="I34" s="43"/>
      <c r="J34" s="43"/>
      <c r="K34" s="120"/>
      <c r="L34" s="98">
        <v>18</v>
      </c>
      <c r="M34" s="15"/>
      <c r="N34" s="111"/>
      <c r="O34" s="113"/>
      <c r="Q34" s="77"/>
      <c r="R34" s="46" t="s">
        <v>113</v>
      </c>
      <c r="S34" s="43"/>
      <c r="T34" s="41"/>
      <c r="U34" s="280"/>
      <c r="V34" s="280"/>
      <c r="W34" s="280"/>
      <c r="X34" s="204"/>
    </row>
    <row r="35" spans="1:24" ht="12.75" customHeight="1" thickBot="1">
      <c r="A35" s="206">
        <v>15</v>
      </c>
      <c r="B35" s="207" t="str">
        <f>VLOOKUP(A35,'пр.взв.'!B35:C98,2,FALSE)</f>
        <v>ЖИЛОКОВ ТАМЕРЛАН БЕСЛАНОВИЧ</v>
      </c>
      <c r="C35" s="207" t="str">
        <f>VLOOKUP(A35,'пр.взв.'!B7:G70,3,FALSE)</f>
        <v>01.10.2002 1 РАЗРЯД</v>
      </c>
      <c r="D35" s="207" t="str">
        <f>VLOOKUP(A35,'пр.взв.'!B7:G70,4,FALSE)</f>
        <v>КБР ДИНАМО</v>
      </c>
      <c r="E35" s="30"/>
      <c r="F35" s="41"/>
      <c r="G35" s="47"/>
      <c r="H35" s="58"/>
      <c r="I35" s="43"/>
      <c r="J35" s="43"/>
      <c r="K35" s="18">
        <v>10</v>
      </c>
      <c r="L35" s="119"/>
      <c r="M35" s="98">
        <v>18</v>
      </c>
      <c r="N35" s="117"/>
      <c r="O35" s="118"/>
      <c r="Q35" s="56"/>
      <c r="R35" s="47"/>
      <c r="S35" s="43"/>
      <c r="T35" s="30"/>
      <c r="U35" s="207" t="str">
        <f>VLOOKUP(X35,'пр.взв.'!B7:G70,2,FALSE)</f>
        <v>МАГОМЕДСАИДОВ МАГОМЕД МАГОМЕДЗАКИРОВИЧ</v>
      </c>
      <c r="V35" s="207" t="str">
        <f>VLOOKUP(X35,'пр.взв.'!B7:G70,3,FALSE)</f>
        <v>03.03.2002 2 РАЗРЯД</v>
      </c>
      <c r="W35" s="207" t="str">
        <f>VLOOKUP(X35,'пр.взв.'!B7:G70,4,FALSE)</f>
        <v>СК</v>
      </c>
      <c r="X35" s="209">
        <v>16</v>
      </c>
    </row>
    <row r="36" spans="1:24" ht="12.75" customHeight="1">
      <c r="A36" s="199"/>
      <c r="B36" s="208"/>
      <c r="C36" s="208"/>
      <c r="D36" s="208"/>
      <c r="E36" s="46" t="s">
        <v>105</v>
      </c>
      <c r="F36" s="59"/>
      <c r="G36" s="41"/>
      <c r="H36" s="52"/>
      <c r="I36" s="43"/>
      <c r="J36" s="43"/>
      <c r="K36" s="116"/>
      <c r="L36" s="23">
        <v>6</v>
      </c>
      <c r="M36" s="119"/>
      <c r="N36" s="26"/>
      <c r="O36" s="56"/>
      <c r="Q36" s="56"/>
      <c r="R36" s="75"/>
      <c r="S36" s="44"/>
      <c r="T36" s="46" t="s">
        <v>113</v>
      </c>
      <c r="U36" s="208"/>
      <c r="V36" s="208"/>
      <c r="W36" s="208"/>
      <c r="X36" s="210"/>
    </row>
    <row r="37" spans="1:24" ht="12.75" customHeight="1" thickBot="1">
      <c r="A37" s="199">
        <v>31</v>
      </c>
      <c r="B37" s="279" t="e">
        <f>VLOOKUP(A37,'пр.взв.'!B37:C100,2,FALSE)</f>
        <v>#N/A</v>
      </c>
      <c r="C37" s="279" t="e">
        <f>VLOOKUP(A37,'пр.взв.'!B7:G70,3,FALSE)</f>
        <v>#N/A</v>
      </c>
      <c r="D37" s="279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16</v>
      </c>
      <c r="O37" s="56"/>
      <c r="R37" s="30"/>
      <c r="S37" s="30"/>
      <c r="T37" s="47"/>
      <c r="U37" s="279" t="e">
        <f>VLOOKUP(X37,'пр.взв.'!B7:G70,2,FALSE)</f>
        <v>#N/A</v>
      </c>
      <c r="V37" s="279" t="e">
        <f>VLOOKUP(X37,'пр.взв.'!B7:G70,3,FALSE)</f>
        <v>#N/A</v>
      </c>
      <c r="W37" s="279" t="e">
        <f>VLOOKUP(X37,'пр.взв.'!B7:G70,4,FALSE)</f>
        <v>#N/A</v>
      </c>
      <c r="X37" s="210">
        <v>32</v>
      </c>
    </row>
    <row r="38" spans="1:24" ht="12.75" customHeight="1" thickBot="1">
      <c r="A38" s="200"/>
      <c r="B38" s="281"/>
      <c r="C38" s="281"/>
      <c r="D38" s="281"/>
      <c r="E38" s="41"/>
      <c r="F38" s="41"/>
      <c r="G38" s="41"/>
      <c r="H38" s="52"/>
      <c r="I38" s="43"/>
      <c r="J38" s="43"/>
      <c r="K38" s="119"/>
      <c r="L38" s="98">
        <v>4</v>
      </c>
      <c r="M38" s="85"/>
      <c r="N38" s="119"/>
      <c r="O38" s="15"/>
      <c r="Q38" s="42"/>
      <c r="R38" s="30"/>
      <c r="S38" s="30"/>
      <c r="T38" s="41"/>
      <c r="U38" s="281"/>
      <c r="V38" s="281"/>
      <c r="W38" s="281"/>
      <c r="X38" s="204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16</v>
      </c>
      <c r="N39" s="85"/>
      <c r="O39" s="122"/>
      <c r="P39" s="124">
        <v>3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ВК</v>
      </c>
      <c r="B40" s="135"/>
      <c r="C40" s="140"/>
      <c r="D40" s="128"/>
      <c r="F40" s="137" t="str">
        <f>HYPERLINK('[1]реквизиты'!$G$6)</f>
        <v>Джанбеков Т. А.</v>
      </c>
      <c r="G40" s="32"/>
      <c r="I40" s="32"/>
      <c r="J40" s="53"/>
      <c r="K40" s="116"/>
      <c r="L40" s="18">
        <v>16</v>
      </c>
      <c r="M40" s="58"/>
      <c r="N40" s="99"/>
      <c r="O40" s="58"/>
      <c r="P40" s="15"/>
      <c r="Q40" s="213" t="str">
        <f>VLOOKUP(P39,'пр.взв.'!B7:E70,2,FALSE)</f>
        <v>МАГОМАДОВ АЛИ ШАРИПУЕВИЧ</v>
      </c>
      <c r="R40" s="214"/>
      <c r="S40" s="214"/>
      <c r="T40" s="215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/г. Каспийск/</v>
      </c>
      <c r="H41" s="32"/>
      <c r="I41" s="32"/>
      <c r="J41" s="139"/>
      <c r="K41" s="98"/>
      <c r="L41" s="116"/>
      <c r="M41" s="98"/>
      <c r="N41" s="23">
        <v>3</v>
      </c>
      <c r="O41" s="15"/>
      <c r="P41" s="15"/>
      <c r="Q41" s="216"/>
      <c r="R41" s="217"/>
      <c r="S41" s="217"/>
      <c r="T41" s="218"/>
    </row>
    <row r="42" spans="1:43" ht="12.75" customHeight="1">
      <c r="A42" s="134" t="str">
        <f>HYPERLINK('[1]реквизиты'!$A$8)</f>
        <v>Гл. секретарь, судья ВК</v>
      </c>
      <c r="B42" s="32"/>
      <c r="C42" s="143"/>
      <c r="D42" s="127"/>
      <c r="E42" s="14"/>
      <c r="F42" s="137" t="str">
        <f>HYPERLINK('[1]реквизиты'!$G$8)</f>
        <v>Ляликова С Я.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/г.Владикавказ/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47"/>
    </sheetView>
  </sheetViews>
  <sheetFormatPr defaultColWidth="9.140625" defaultRowHeight="12.75"/>
  <sheetData>
    <row r="1" spans="1:8" ht="36" customHeight="1" thickBot="1">
      <c r="A1" s="169" t="str">
        <f>'пр.взв.'!C2</f>
        <v>ПЕРВЕНСТВО СЕВЕРО-КАВКАЗСКОГО ФЕДЕРАЛЬНОГО ОКРУГА ПО САМБО СРЕДИ ЮНИОРОВ И ЮНИОРОК 2001-2003 ГГР</v>
      </c>
      <c r="B1" s="170"/>
      <c r="C1" s="170"/>
      <c r="D1" s="170"/>
      <c r="E1" s="170"/>
      <c r="F1" s="170"/>
      <c r="G1" s="170"/>
      <c r="H1" s="171"/>
    </row>
    <row r="2" spans="1:8" ht="12.75">
      <c r="A2" s="242" t="str">
        <f>'пр.взв.'!A3</f>
        <v>21-23.11.2020   г.Нальчик</v>
      </c>
      <c r="B2" s="242"/>
      <c r="C2" s="242"/>
      <c r="D2" s="242"/>
      <c r="E2" s="242"/>
      <c r="F2" s="242"/>
      <c r="G2" s="242"/>
      <c r="H2" s="242"/>
    </row>
    <row r="3" spans="1:8" ht="18.75" thickBot="1">
      <c r="A3" s="243" t="s">
        <v>34</v>
      </c>
      <c r="B3" s="243"/>
      <c r="C3" s="243"/>
      <c r="D3" s="243"/>
      <c r="E3" s="243"/>
      <c r="F3" s="243"/>
      <c r="G3" s="243"/>
      <c r="H3" s="243"/>
    </row>
    <row r="4" spans="2:8" ht="18.75" thickBot="1">
      <c r="B4" s="150"/>
      <c r="C4" s="151"/>
      <c r="D4" s="244" t="str">
        <f>'пр.взв.'!D4</f>
        <v>в.к. 64  кг.</v>
      </c>
      <c r="E4" s="245"/>
      <c r="F4" s="246"/>
      <c r="G4" s="151"/>
      <c r="H4" s="151"/>
    </row>
    <row r="5" spans="1:8" ht="18.75" thickBot="1">
      <c r="A5" s="151"/>
      <c r="B5" s="151"/>
      <c r="C5" s="151"/>
      <c r="D5" s="151"/>
      <c r="E5" s="151"/>
      <c r="F5" s="151"/>
      <c r="G5" s="151"/>
      <c r="H5" s="151"/>
    </row>
    <row r="6" spans="1:8" ht="12.75">
      <c r="A6" s="247" t="s">
        <v>35</v>
      </c>
      <c r="B6" s="252" t="str">
        <f>Итоговый!C6</f>
        <v>ХАДЖИМУРАТОВ УВАЙС АХМЕДОВИЧ</v>
      </c>
      <c r="C6" s="253"/>
      <c r="D6" s="253"/>
      <c r="E6" s="253"/>
      <c r="F6" s="253"/>
      <c r="G6" s="254"/>
      <c r="H6" s="250" t="str">
        <f>Итоговый!D6</f>
        <v>20.08.2001 1 РАЗРЯД</v>
      </c>
    </row>
    <row r="7" spans="1:8" ht="13.5" thickBot="1">
      <c r="A7" s="248"/>
      <c r="B7" s="255"/>
      <c r="C7" s="256"/>
      <c r="D7" s="256"/>
      <c r="E7" s="256"/>
      <c r="F7" s="256"/>
      <c r="G7" s="257"/>
      <c r="H7" s="251"/>
    </row>
    <row r="8" spans="1:8" ht="12.75">
      <c r="A8" s="248"/>
      <c r="B8" s="252" t="str">
        <f>Итоговый!E6</f>
        <v>ЧР МИНСПОРТ</v>
      </c>
      <c r="C8" s="253"/>
      <c r="D8" s="253"/>
      <c r="E8" s="253"/>
      <c r="F8" s="253"/>
      <c r="G8" s="253"/>
      <c r="H8" s="254"/>
    </row>
    <row r="9" spans="1:8" ht="13.5" thickBot="1">
      <c r="A9" s="249"/>
      <c r="B9" s="267"/>
      <c r="C9" s="268"/>
      <c r="D9" s="268"/>
      <c r="E9" s="268"/>
      <c r="F9" s="268"/>
      <c r="G9" s="268"/>
      <c r="H9" s="269"/>
    </row>
    <row r="10" spans="1:8" ht="26.25" thickBot="1">
      <c r="A10" s="151"/>
      <c r="B10" s="152"/>
      <c r="C10" s="152"/>
      <c r="D10" s="152"/>
      <c r="E10" s="152"/>
      <c r="F10" s="152"/>
      <c r="G10" s="152"/>
      <c r="H10" s="152"/>
    </row>
    <row r="11" spans="1:8" ht="12.75">
      <c r="A11" s="264" t="s">
        <v>36</v>
      </c>
      <c r="B11" s="252" t="str">
        <f>Итоговый!C8</f>
        <v>ПУГОЕВ ХАСАН ТАМЕРЛАНОВИЧ</v>
      </c>
      <c r="C11" s="253"/>
      <c r="D11" s="253"/>
      <c r="E11" s="253"/>
      <c r="F11" s="253"/>
      <c r="G11" s="254"/>
      <c r="H11" s="250" t="str">
        <f>Итоговый!D8</f>
        <v>18.03.2002 1 РАЗРЯД</v>
      </c>
    </row>
    <row r="12" spans="1:8" ht="13.5" thickBot="1">
      <c r="A12" s="265"/>
      <c r="B12" s="255"/>
      <c r="C12" s="256"/>
      <c r="D12" s="256"/>
      <c r="E12" s="256"/>
      <c r="F12" s="256"/>
      <c r="G12" s="257"/>
      <c r="H12" s="251"/>
    </row>
    <row r="13" spans="1:8" ht="12.75">
      <c r="A13" s="265"/>
      <c r="B13" s="252" t="str">
        <f>Итоговый!E8</f>
        <v>РИ</v>
      </c>
      <c r="C13" s="253"/>
      <c r="D13" s="253"/>
      <c r="E13" s="253"/>
      <c r="F13" s="253"/>
      <c r="G13" s="253"/>
      <c r="H13" s="254"/>
    </row>
    <row r="14" spans="1:8" ht="13.5" thickBot="1">
      <c r="A14" s="266"/>
      <c r="B14" s="267"/>
      <c r="C14" s="268"/>
      <c r="D14" s="268"/>
      <c r="E14" s="268"/>
      <c r="F14" s="268"/>
      <c r="G14" s="268"/>
      <c r="H14" s="269"/>
    </row>
    <row r="15" spans="1:8" ht="26.25" thickBot="1">
      <c r="A15" s="151"/>
      <c r="B15" s="152"/>
      <c r="C15" s="152"/>
      <c r="D15" s="152"/>
      <c r="E15" s="152"/>
      <c r="F15" s="152"/>
      <c r="G15" s="152"/>
      <c r="H15" s="152"/>
    </row>
    <row r="16" spans="1:8" ht="12.75">
      <c r="A16" s="270" t="s">
        <v>37</v>
      </c>
      <c r="B16" s="252" t="str">
        <f>Итоговый!C10</f>
        <v>КАРКУСОВ ГЕОРГИЙ АВТОНДИЛОВИЧ</v>
      </c>
      <c r="C16" s="253"/>
      <c r="D16" s="253"/>
      <c r="E16" s="253"/>
      <c r="F16" s="253"/>
      <c r="G16" s="254"/>
      <c r="H16" s="207" t="str">
        <f>Итоговый!D10</f>
        <v>16.10.2001 1 РАЗРЯД</v>
      </c>
    </row>
    <row r="17" spans="1:8" ht="13.5" thickBot="1">
      <c r="A17" s="271"/>
      <c r="B17" s="255"/>
      <c r="C17" s="256"/>
      <c r="D17" s="256"/>
      <c r="E17" s="256"/>
      <c r="F17" s="256"/>
      <c r="G17" s="257"/>
      <c r="H17" s="208"/>
    </row>
    <row r="18" spans="1:8" ht="12.75">
      <c r="A18" s="271"/>
      <c r="B18" s="252" t="str">
        <f>Итоговый!E10</f>
        <v>РСО-А ДИНАМО</v>
      </c>
      <c r="C18" s="253"/>
      <c r="D18" s="253"/>
      <c r="E18" s="253"/>
      <c r="F18" s="253"/>
      <c r="G18" s="253"/>
      <c r="H18" s="254"/>
    </row>
    <row r="19" spans="1:8" ht="13.5" thickBot="1">
      <c r="A19" s="272"/>
      <c r="B19" s="267"/>
      <c r="C19" s="268"/>
      <c r="D19" s="268"/>
      <c r="E19" s="268"/>
      <c r="F19" s="268"/>
      <c r="G19" s="268"/>
      <c r="H19" s="269"/>
    </row>
    <row r="20" spans="1:8" ht="26.25" thickBot="1">
      <c r="A20" s="151"/>
      <c r="B20" s="152"/>
      <c r="C20" s="152"/>
      <c r="D20" s="152"/>
      <c r="E20" s="152"/>
      <c r="F20" s="152"/>
      <c r="G20" s="152"/>
      <c r="H20" s="152"/>
    </row>
    <row r="21" spans="1:8" ht="12.75">
      <c r="A21" s="270" t="s">
        <v>37</v>
      </c>
      <c r="B21" s="252" t="str">
        <f>Итоговый!C12</f>
        <v>МАГОМАДОВ АЛИ ШАРИПУЕВИЧ</v>
      </c>
      <c r="C21" s="253"/>
      <c r="D21" s="253"/>
      <c r="E21" s="253"/>
      <c r="F21" s="253"/>
      <c r="G21" s="254"/>
      <c r="H21" s="207" t="str">
        <f>Итоговый!D12</f>
        <v>23.12.2002 КМС</v>
      </c>
    </row>
    <row r="22" spans="1:8" ht="13.5" thickBot="1">
      <c r="A22" s="271"/>
      <c r="B22" s="255"/>
      <c r="C22" s="256"/>
      <c r="D22" s="256"/>
      <c r="E22" s="256"/>
      <c r="F22" s="256"/>
      <c r="G22" s="257"/>
      <c r="H22" s="208"/>
    </row>
    <row r="23" spans="1:8" ht="12.75">
      <c r="A23" s="271"/>
      <c r="B23" s="273" t="str">
        <f>Итоговый!E12</f>
        <v>ЧР МИНСПОРТ</v>
      </c>
      <c r="C23" s="274"/>
      <c r="D23" s="274"/>
      <c r="E23" s="274"/>
      <c r="F23" s="274"/>
      <c r="G23" s="274"/>
      <c r="H23" s="275"/>
    </row>
    <row r="24" spans="1:8" ht="13.5" thickBot="1">
      <c r="A24" s="272"/>
      <c r="B24" s="276"/>
      <c r="C24" s="277"/>
      <c r="D24" s="277"/>
      <c r="E24" s="277"/>
      <c r="F24" s="277"/>
      <c r="G24" s="277"/>
      <c r="H24" s="278"/>
    </row>
    <row r="25" spans="1:8" ht="18">
      <c r="A25" s="151"/>
      <c r="B25" s="151"/>
      <c r="C25" s="151"/>
      <c r="D25" s="151"/>
      <c r="E25" s="151"/>
      <c r="F25" s="151"/>
      <c r="G25" s="151"/>
      <c r="H25" s="151"/>
    </row>
    <row r="26" spans="1:8" ht="18">
      <c r="A26" s="151" t="s">
        <v>38</v>
      </c>
      <c r="B26" s="151"/>
      <c r="C26" s="151"/>
      <c r="D26" s="151"/>
      <c r="E26" s="151"/>
      <c r="F26" s="151"/>
      <c r="G26" s="151"/>
      <c r="H26" s="151"/>
    </row>
    <row r="27" ht="13.5" thickBot="1"/>
    <row r="28" spans="1:8" ht="12.75">
      <c r="A28" s="258" t="str">
        <f>Итоговый!G6</f>
        <v>СУЛЕЙМАНОВ М.</v>
      </c>
      <c r="B28" s="259"/>
      <c r="C28" s="259"/>
      <c r="D28" s="259"/>
      <c r="E28" s="259"/>
      <c r="F28" s="259"/>
      <c r="G28" s="259"/>
      <c r="H28" s="260"/>
    </row>
    <row r="29" spans="1:8" ht="13.5" thickBot="1">
      <c r="A29" s="261"/>
      <c r="B29" s="262"/>
      <c r="C29" s="262"/>
      <c r="D29" s="262"/>
      <c r="E29" s="262"/>
      <c r="F29" s="262"/>
      <c r="G29" s="262"/>
      <c r="H29" s="263"/>
    </row>
    <row r="32" spans="1:8" ht="18">
      <c r="A32" s="151" t="s">
        <v>39</v>
      </c>
      <c r="B32" s="151"/>
      <c r="C32" s="151"/>
      <c r="D32" s="151"/>
      <c r="E32" s="151"/>
      <c r="F32" s="151"/>
      <c r="G32" s="151"/>
      <c r="H32" s="151"/>
    </row>
    <row r="33" spans="1:8" ht="18">
      <c r="A33" s="151"/>
      <c r="B33" s="151"/>
      <c r="C33" s="151"/>
      <c r="D33" s="151"/>
      <c r="E33" s="151"/>
      <c r="F33" s="151"/>
      <c r="G33" s="151"/>
      <c r="H33" s="151"/>
    </row>
    <row r="34" spans="1:8" ht="18">
      <c r="A34" s="151"/>
      <c r="B34" s="151"/>
      <c r="C34" s="151"/>
      <c r="D34" s="151"/>
      <c r="E34" s="151"/>
      <c r="F34" s="151"/>
      <c r="G34" s="151"/>
      <c r="H34" s="151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</sheetData>
  <sheetProtection/>
  <mergeCells count="21">
    <mergeCell ref="H16:H17"/>
    <mergeCell ref="B16:G17"/>
    <mergeCell ref="B8:H9"/>
    <mergeCell ref="B18:H19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H6:H7"/>
    <mergeCell ref="B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2020-11-22T11:32:15Z</cp:lastPrinted>
  <dcterms:created xsi:type="dcterms:W3CDTF">1996-10-08T23:32:33Z</dcterms:created>
  <dcterms:modified xsi:type="dcterms:W3CDTF">2020-11-22T11:38:13Z</dcterms:modified>
  <cp:category/>
  <cp:version/>
  <cp:contentType/>
  <cp:contentStatus/>
</cp:coreProperties>
</file>