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<sst xmlns="http://schemas.openxmlformats.org/spreadsheetml/2006/main" count="103" uniqueCount="59">
  <si>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</si>
  <si>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</si>
  <si>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</si>
  <si>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</si>
  <si>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</si>
  <si>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</si>
  <si>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</si>
  <si>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</si>
  <si>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</si>
  <si>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</si>
  <si>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</si>
  <si>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</si>
  <si>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</si>
  <si>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</si>
  <si>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</si>
  <si>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</si>
  <si>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</si>
  <si>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</si>
  <si>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</si>
  <si>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</si>
  <si>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</si>
  <si>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</si>
  <si>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</si>
  <si>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</si>
  <si>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</si>
  <si>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</si>
  <si>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</si>
  <si>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</si>
  <si>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</si>
  <si>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</si>
  <si>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</si>
  <si>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</si>
  <si>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</si>
  <si>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</si>
  <si>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</si>
  <si>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</si>
  <si>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</si>
  <si>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</si>
  <si>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</si>
  <si>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РСО-А ДИНАМО</t>
  </si>
  <si>
    <t>ХУГАЕВ Ю.</t>
  </si>
  <si>
    <t>СК</t>
  </si>
  <si>
    <t>МАГДОЛИНА СОФЬЯ РОМАНОВНА</t>
  </si>
  <si>
    <t>07.03.2005 1 РАЗРЯД</t>
  </si>
  <si>
    <t>КБР ДИНАМО</t>
  </si>
  <si>
    <t>ИЩЕНКО В.</t>
  </si>
  <si>
    <t>ЗОЗИРОВА ИЛОНА СОСЛАНОВНА</t>
  </si>
  <si>
    <t>25.05.2004 1 РАЗРЯД</t>
  </si>
  <si>
    <t>ГАБАРАЕВ В. А.</t>
  </si>
  <si>
    <t>КАЧМАЗОВА ЛАРЕНА ЖОРИКОВНА</t>
  </si>
  <si>
    <t>22.07.2004 1 ЮН.РАЗРЯД</t>
  </si>
  <si>
    <t>ПРОКОФЬЕВА АННА ИГОРЕВНА</t>
  </si>
  <si>
    <t>05.06.2004 КМС</t>
  </si>
  <si>
    <t>МАМЕДОВ А.</t>
  </si>
  <si>
    <t>в.к.  65   кг</t>
  </si>
  <si>
    <t>1</t>
  </si>
  <si>
    <t>3</t>
  </si>
  <si>
    <t>2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</si>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</sst>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2" fillId="32" borderId="30" xfId="42" applyFont="1" applyFill="1" applyBorder="1" applyAlignment="1" applyProtection="1">
      <alignment horizontal="center" vertical="center" wrapText="1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16" fontId="4" fillId="0" borderId="33" xfId="0" applyNumberFormat="1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2" fillId="0" borderId="34" xfId="42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47" xfId="42" applyFont="1" applyBorder="1" applyAlignment="1" applyProtection="1">
      <alignment horizontal="center" vertical="center" wrapText="1"/>
      <protection/>
    </xf>
    <xf numFmtId="0" fontId="12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60" fillId="0" borderId="45" xfId="42" applyFont="1" applyBorder="1" applyAlignment="1" applyProtection="1">
      <alignment horizontal="center" vertical="center" wrapText="1"/>
      <protection/>
    </xf>
    <xf numFmtId="0" fontId="60" fillId="0" borderId="47" xfId="42" applyFont="1" applyBorder="1" applyAlignment="1" applyProtection="1">
      <alignment horizontal="center" vertical="center" wrapText="1"/>
      <protection/>
    </xf>
    <xf numFmtId="0" fontId="60" fillId="0" borderId="15" xfId="42" applyFont="1" applyBorder="1" applyAlignment="1" applyProtection="1">
      <alignment horizontal="center" vertical="center" wrapText="1"/>
      <protection/>
    </xf>
    <xf numFmtId="0" fontId="60" fillId="0" borderId="48" xfId="42" applyFont="1" applyBorder="1" applyAlignment="1" applyProtection="1">
      <alignment horizontal="center" vertical="center" wrapText="1"/>
      <protection/>
    </xf>
    <xf numFmtId="0" fontId="60" fillId="0" borderId="49" xfId="42" applyFont="1" applyBorder="1" applyAlignment="1" applyProtection="1">
      <alignment horizontal="center" vertical="center" wrapText="1"/>
      <protection/>
    </xf>
    <xf numFmtId="0" fontId="60" fillId="0" borderId="50" xfId="42" applyFont="1" applyBorder="1" applyAlignment="1" applyProtection="1">
      <alignment horizontal="center" vertical="center" wrapText="1"/>
      <protection/>
    </xf>
    <xf numFmtId="0" fontId="60" fillId="0" borderId="34" xfId="42" applyFont="1" applyBorder="1" applyAlignment="1" applyProtection="1">
      <alignment horizontal="center" vertical="center" wrapText="1"/>
      <protection/>
    </xf>
    <xf numFmtId="0" fontId="60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" fillId="32" borderId="30" xfId="42" applyFill="1" applyBorder="1" applyAlignment="1" applyProtection="1">
      <alignment horizontal="center" vertical="center" wrapText="1"/>
      <protection/>
    </xf>
    <xf numFmtId="0" fontId="12" fillId="32" borderId="31" xfId="42" applyFont="1" applyFill="1" applyBorder="1" applyAlignment="1" applyProtection="1">
      <alignment horizontal="center" vertical="center" wrapText="1"/>
      <protection/>
    </xf>
    <xf numFmtId="0" fontId="12" fillId="32" borderId="32" xfId="42" applyFont="1" applyFill="1" applyBorder="1" applyAlignment="1" applyProtection="1">
      <alignment horizontal="center" vertical="center" wrapText="1"/>
      <protection/>
    </xf>
    <xf numFmtId="0" fontId="17" fillId="0" borderId="51" xfId="0" applyNumberFormat="1" applyFont="1" applyBorder="1" applyAlignment="1">
      <alignment horizontal="center" vertical="center" wrapText="1"/>
    </xf>
    <xf numFmtId="0" fontId="17" fillId="0" borderId="52" xfId="0" applyNumberFormat="1" applyFont="1" applyBorder="1" applyAlignment="1">
      <alignment horizontal="center" vertical="center" wrapText="1"/>
    </xf>
    <xf numFmtId="0" fontId="17" fillId="0" borderId="53" xfId="0" applyNumberFormat="1" applyFont="1" applyBorder="1" applyAlignment="1">
      <alignment horizontal="center" vertical="center" wrapText="1"/>
    </xf>
    <xf numFmtId="0" fontId="17" fillId="0" borderId="54" xfId="0" applyNumberFormat="1" applyFont="1" applyBorder="1" applyAlignment="1">
      <alignment horizontal="center" vertical="center" wrapText="1"/>
    </xf>
    <xf numFmtId="0" fontId="17" fillId="0" borderId="55" xfId="0" applyNumberFormat="1" applyFont="1" applyBorder="1" applyAlignment="1">
      <alignment horizontal="center" vertical="center" wrapText="1"/>
    </xf>
    <xf numFmtId="0" fontId="17" fillId="0" borderId="5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1" fillId="0" borderId="63" xfId="42" applyFont="1" applyBorder="1" applyAlignment="1" applyProtection="1">
      <alignment horizontal="center" vertical="center" wrapText="1"/>
      <protection/>
    </xf>
    <xf numFmtId="0" fontId="11" fillId="0" borderId="64" xfId="42" applyFont="1" applyBorder="1" applyAlignment="1" applyProtection="1">
      <alignment horizontal="center" vertical="center" wrapText="1"/>
      <protection/>
    </xf>
    <xf numFmtId="0" fontId="11" fillId="0" borderId="65" xfId="42" applyFont="1" applyBorder="1" applyAlignment="1" applyProtection="1">
      <alignment horizontal="center" vertical="center" wrapText="1"/>
      <protection/>
    </xf>
    <xf numFmtId="0" fontId="11" fillId="0" borderId="66" xfId="42" applyFont="1" applyBorder="1" applyAlignment="1" applyProtection="1">
      <alignment horizontal="center" vertical="center" wrapText="1"/>
      <protection/>
    </xf>
    <xf numFmtId="0" fontId="11" fillId="0" borderId="67" xfId="42" applyFont="1" applyBorder="1" applyAlignment="1" applyProtection="1">
      <alignment horizontal="center" vertical="center" wrapText="1"/>
      <protection/>
    </xf>
    <xf numFmtId="0" fontId="11" fillId="0" borderId="68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7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60" fillId="0" borderId="13" xfId="42" applyFont="1" applyBorder="1" applyAlignment="1" applyProtection="1">
      <alignment horizontal="center" vertical="center" wrapText="1"/>
      <protection/>
    </xf>
    <xf numFmtId="0" fontId="60" fillId="0" borderId="38" xfId="42" applyFont="1" applyBorder="1" applyAlignment="1" applyProtection="1">
      <alignment horizontal="center" vertical="center" wrapText="1"/>
      <protection/>
    </xf>
    <xf numFmtId="0" fontId="60" fillId="0" borderId="69" xfId="42" applyFont="1" applyBorder="1" applyAlignment="1" applyProtection="1">
      <alignment horizontal="center" vertical="center" wrapText="1"/>
      <protection/>
    </xf>
    <xf numFmtId="0" fontId="60" fillId="0" borderId="12" xfId="42" applyFont="1" applyBorder="1" applyAlignment="1" applyProtection="1">
      <alignment horizontal="center" vertical="center" wrapText="1"/>
      <protection/>
    </xf>
    <xf numFmtId="0" fontId="21" fillId="35" borderId="45" xfId="0" applyFont="1" applyFill="1" applyBorder="1" applyAlignment="1">
      <alignment horizontal="center" vertical="center"/>
    </xf>
    <xf numFmtId="0" fontId="21" fillId="35" borderId="70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23" fillId="0" borderId="41" xfId="42" applyFont="1" applyBorder="1" applyAlignment="1" applyProtection="1">
      <alignment horizontal="left" vertical="center" wrapText="1"/>
      <protection/>
    </xf>
    <xf numFmtId="0" fontId="23" fillId="0" borderId="42" xfId="0" applyFont="1" applyBorder="1" applyAlignment="1">
      <alignment horizontal="left" vertical="center" wrapText="1"/>
    </xf>
    <xf numFmtId="0" fontId="22" fillId="0" borderId="45" xfId="42" applyFont="1" applyBorder="1" applyAlignment="1" applyProtection="1">
      <alignment horizontal="center" vertical="center" wrapText="1"/>
      <protection/>
    </xf>
    <xf numFmtId="0" fontId="22" fillId="0" borderId="46" xfId="42" applyFont="1" applyBorder="1" applyAlignment="1" applyProtection="1">
      <alignment horizontal="center" vertical="center" wrapText="1"/>
      <protection/>
    </xf>
    <xf numFmtId="0" fontId="22" fillId="0" borderId="47" xfId="42" applyFont="1" applyBorder="1" applyAlignment="1" applyProtection="1">
      <alignment horizontal="center" vertical="center" wrapText="1"/>
      <protection/>
    </xf>
    <xf numFmtId="0" fontId="22" fillId="0" borderId="34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22" fillId="0" borderId="35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48" xfId="42" applyFont="1" applyBorder="1" applyAlignment="1" applyProtection="1">
      <alignment horizontal="center" vertical="center" wrapText="1"/>
      <protection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3" fillId="0" borderId="45" xfId="42" applyFont="1" applyBorder="1" applyAlignment="1" applyProtection="1">
      <alignment horizontal="center" vertical="center" wrapText="1"/>
      <protection/>
    </xf>
    <xf numFmtId="0" fontId="23" fillId="0" borderId="46" xfId="42" applyFont="1" applyBorder="1" applyAlignment="1" applyProtection="1">
      <alignment horizontal="center" vertical="center" wrapText="1"/>
      <protection/>
    </xf>
    <xf numFmtId="0" fontId="23" fillId="0" borderId="47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0" xfId="42" applyFont="1" applyBorder="1" applyAlignment="1" applyProtection="1">
      <alignment horizontal="center" vertical="center" wrapText="1"/>
      <protection/>
    </xf>
    <xf numFmtId="0" fontId="23" fillId="0" borderId="48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30" xfId="42" applyFont="1" applyFill="1" applyBorder="1" applyAlignment="1" applyProtection="1">
      <alignment horizontal="center" vertical="center"/>
      <protection/>
    </xf>
    <xf numFmtId="0" fontId="20" fillId="34" borderId="31" xfId="42" applyFont="1" applyFill="1" applyBorder="1" applyAlignment="1" applyProtection="1">
      <alignment horizontal="center" vertical="center"/>
      <protection/>
    </xf>
    <xf numFmtId="0" fontId="20" fillId="34" borderId="32" xfId="42" applyFont="1" applyFill="1" applyBorder="1" applyAlignment="1" applyProtection="1">
      <alignment horizontal="center" vertical="center"/>
      <protection/>
    </xf>
    <xf numFmtId="0" fontId="21" fillId="33" borderId="45" xfId="0" applyFont="1" applyFill="1" applyBorder="1" applyAlignment="1">
      <alignment horizontal="center" vertical="center"/>
    </xf>
    <xf numFmtId="0" fontId="21" fillId="33" borderId="70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60" fillId="0" borderId="38" xfId="42" applyFont="1" applyBorder="1" applyAlignment="1" applyProtection="1">
      <alignment horizontal="left" vertical="center" wrapText="1"/>
      <protection/>
    </xf>
    <xf numFmtId="0" fontId="60" fillId="0" borderId="42" xfId="0" applyFont="1" applyBorder="1" applyAlignment="1">
      <alignment horizontal="left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3">
      <selection activeCell="C30" sqref="C30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8" t="s">
        <v>28</v>
      </c>
      <c r="B1" s="88"/>
      <c r="C1" s="88"/>
      <c r="D1" s="88"/>
      <c r="E1" s="88"/>
      <c r="F1" s="88"/>
      <c r="G1" s="8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89" t="s">
        <v>25</v>
      </c>
      <c r="B2" s="90"/>
      <c r="C2" s="90"/>
      <c r="D2" s="90"/>
      <c r="E2" s="90"/>
      <c r="F2" s="90"/>
      <c r="G2" s="90"/>
    </row>
    <row r="3" spans="1:7" ht="31.5" customHeight="1" thickBot="1">
      <c r="A3" s="93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94"/>
      <c r="C3" s="94"/>
      <c r="D3" s="94"/>
      <c r="E3" s="94"/>
      <c r="F3" s="94"/>
      <c r="G3" s="95"/>
    </row>
    <row r="4" spans="1:7" ht="21.75" customHeight="1">
      <c r="A4" s="100" t="str">
        <f>HYPERLINK('[1]реквизиты'!$A$3)</f>
        <v>19-22.11.2020   г.Нальчик</v>
      </c>
      <c r="B4" s="100"/>
      <c r="C4" s="100"/>
      <c r="D4" s="100"/>
      <c r="E4" s="100"/>
      <c r="F4" s="100"/>
      <c r="G4" s="100"/>
    </row>
    <row r="5" spans="4:5" ht="20.25" customHeight="1">
      <c r="D5" s="101" t="str">
        <f>HYPERLINK('пр.взв.'!D4)</f>
        <v>в.к.  65   кг</v>
      </c>
      <c r="E5" s="101"/>
    </row>
    <row r="6" spans="1:7" ht="12.75" customHeight="1">
      <c r="A6" s="96" t="s">
        <v>11</v>
      </c>
      <c r="B6" s="102" t="s">
        <v>5</v>
      </c>
      <c r="C6" s="96" t="s">
        <v>6</v>
      </c>
      <c r="D6" s="96" t="s">
        <v>7</v>
      </c>
      <c r="E6" s="96" t="s">
        <v>8</v>
      </c>
      <c r="F6" s="96" t="s">
        <v>10</v>
      </c>
      <c r="G6" s="96" t="s">
        <v>9</v>
      </c>
    </row>
    <row r="7" spans="1:7" ht="12.75">
      <c r="A7" s="97"/>
      <c r="B7" s="103"/>
      <c r="C7" s="97"/>
      <c r="D7" s="97"/>
      <c r="E7" s="97"/>
      <c r="F7" s="97"/>
      <c r="G7" s="97"/>
    </row>
    <row r="8" spans="1:7" ht="12.75" customHeight="1">
      <c r="A8" s="104">
        <v>1</v>
      </c>
      <c r="B8" s="105">
        <f>'пр.хода'!H9</f>
        <v>3</v>
      </c>
      <c r="C8" s="91" t="str">
        <f>VLOOKUP(B8,'пр.взв.'!B3:G18,2,FALSE)</f>
        <v>ПРОКОФЬЕВА АННА ИГОРЕВНА</v>
      </c>
      <c r="D8" s="98" t="str">
        <f>VLOOKUP(B8,'пр.взв.'!B7:G22,3,FALSE)</f>
        <v>05.06.2004 КМС</v>
      </c>
      <c r="E8" s="98" t="str">
        <f>VLOOKUP(B8,'пр.взв.'!B7:G22,4,FALSE)</f>
        <v>СК</v>
      </c>
      <c r="F8" s="98">
        <f>VLOOKUP(B8,'пр.взв.'!B7:G22,5,FALSE)</f>
        <v>0</v>
      </c>
      <c r="G8" s="91" t="str">
        <f>VLOOKUP(B8,'пр.взв.'!B7:G22,6,FALSE)</f>
        <v>МАМЕДОВ А.</v>
      </c>
    </row>
    <row r="9" spans="1:7" ht="12.75">
      <c r="A9" s="104"/>
      <c r="B9" s="105"/>
      <c r="C9" s="92"/>
      <c r="D9" s="99"/>
      <c r="E9" s="99"/>
      <c r="F9" s="99"/>
      <c r="G9" s="92"/>
    </row>
    <row r="10" spans="1:7" ht="12.75" customHeight="1">
      <c r="A10" s="104">
        <v>2</v>
      </c>
      <c r="B10" s="105">
        <f>'пр.хода'!H14</f>
        <v>4</v>
      </c>
      <c r="C10" s="91" t="str">
        <f>VLOOKUP(B10,'пр.взв.'!B7:G22,2,FALSE)</f>
        <v>МАГДОЛИНА СОФЬЯ РОМАНОВНА</v>
      </c>
      <c r="D10" s="98" t="str">
        <f>VLOOKUP(B10,'пр.взв.'!B7:G22,3,FALSE)</f>
        <v>07.03.2005 1 РАЗРЯД</v>
      </c>
      <c r="E10" s="98" t="str">
        <f>VLOOKUP(B10,'пр.взв.'!B7:G22,4,FALSE)</f>
        <v>КБР ДИНАМО</v>
      </c>
      <c r="F10" s="98">
        <f>VLOOKUP(B10,'пр.взв.'!B7:G22,5,FALSE)</f>
        <v>0</v>
      </c>
      <c r="G10" s="91" t="str">
        <f>VLOOKUP(B10,'пр.взв.'!B7:G22,6,FALSE)</f>
        <v>ИЩЕНКО В.</v>
      </c>
    </row>
    <row r="11" spans="1:7" ht="12.75">
      <c r="A11" s="104"/>
      <c r="B11" s="105"/>
      <c r="C11" s="92"/>
      <c r="D11" s="99"/>
      <c r="E11" s="99"/>
      <c r="F11" s="99"/>
      <c r="G11" s="92"/>
    </row>
    <row r="12" spans="1:7" ht="12.75" customHeight="1">
      <c r="A12" s="104">
        <v>3</v>
      </c>
      <c r="B12" s="105">
        <f>'пр.хода'!E25</f>
        <v>2</v>
      </c>
      <c r="C12" s="91" t="str">
        <f>VLOOKUP(B12,'пр.взв.'!B7:G22,2,FALSE)</f>
        <v>КАЧМАЗОВА ЛАРЕНА ЖОРИКОВНА</v>
      </c>
      <c r="D12" s="98" t="str">
        <f>VLOOKUP(B12,'пр.взв.'!B7:G22,3,FALSE)</f>
        <v>22.07.2004 1 ЮН.РАЗРЯД</v>
      </c>
      <c r="E12" s="98" t="str">
        <f>VLOOKUP(B12,'пр.взв.'!B7:G22,4,FALSE)</f>
        <v>РСО-А ДИНАМО</v>
      </c>
      <c r="F12" s="98">
        <f>VLOOKUP(B12,'пр.взв.'!B7:G22,5,FALSE)</f>
        <v>0</v>
      </c>
      <c r="G12" s="91" t="str">
        <f>VLOOKUP(B12,'пр.взв.'!B7:G22,6,FALSE)</f>
        <v>ХУГАЕВ Ю.</v>
      </c>
    </row>
    <row r="13" spans="1:7" ht="12.75">
      <c r="A13" s="104"/>
      <c r="B13" s="105"/>
      <c r="C13" s="92"/>
      <c r="D13" s="99"/>
      <c r="E13" s="99"/>
      <c r="F13" s="99"/>
      <c r="G13" s="92"/>
    </row>
    <row r="14" spans="1:7" ht="12.75" customHeight="1">
      <c r="A14" s="104">
        <v>3</v>
      </c>
      <c r="B14" s="105">
        <f>'пр.хода'!Q25</f>
        <v>1</v>
      </c>
      <c r="C14" s="91" t="str">
        <f>VLOOKUP(B14,'пр.взв.'!B7:G22,2,FALSE)</f>
        <v>ЗОЗИРОВА ИЛОНА СОСЛАНОВНА</v>
      </c>
      <c r="D14" s="98" t="str">
        <f>VLOOKUP(B14,'пр.взв.'!B7:G22,3,FALSE)</f>
        <v>25.05.2004 1 РАЗРЯД</v>
      </c>
      <c r="E14" s="98" t="str">
        <f>VLOOKUP(B14,'пр.взв.'!B7:G22,4,FALSE)</f>
        <v>РСО-А ДИНАМО</v>
      </c>
      <c r="F14" s="98">
        <f>VLOOKUP(B14,'пр.взв.'!B7:G22,5,FALSE)</f>
        <v>0</v>
      </c>
      <c r="G14" s="91" t="str">
        <f>VLOOKUP(B14,'пр.взв.'!B7:G22,6,FALSE)</f>
        <v>ГАБАРАЕВ В. А.</v>
      </c>
    </row>
    <row r="15" spans="1:7" ht="12.75">
      <c r="A15" s="104"/>
      <c r="B15" s="105"/>
      <c r="C15" s="92"/>
      <c r="D15" s="99"/>
      <c r="E15" s="99"/>
      <c r="F15" s="99"/>
      <c r="G15" s="92"/>
    </row>
    <row r="16" spans="1:7" ht="12.75" customHeight="1" hidden="1">
      <c r="A16" s="104" t="s">
        <v>32</v>
      </c>
      <c r="B16" s="105">
        <v>2</v>
      </c>
      <c r="C16" s="91" t="str">
        <f>VLOOKUP(B16,'пр.взв.'!B7:G30,2,FALSE)</f>
        <v>КАЧМАЗОВА ЛАРЕНА ЖОРИКОВНА</v>
      </c>
      <c r="D16" s="98" t="str">
        <f>VLOOKUP(B16,'пр.взв.'!B7:G22,3,FALSE)</f>
        <v>22.07.2004 1 ЮН.РАЗРЯД</v>
      </c>
      <c r="E16" s="98" t="str">
        <f>VLOOKUP(B16,'пр.взв.'!B7:G22,4,FALSE)</f>
        <v>РСО-А ДИНАМО</v>
      </c>
      <c r="F16" s="98">
        <f>VLOOKUP(B16,'пр.взв.'!B7:G22,5,FALSE)</f>
        <v>0</v>
      </c>
      <c r="G16" s="91" t="str">
        <f>VLOOKUP(B16,'пр.взв.'!B7:G22,6,FALSE)</f>
        <v>ХУГАЕВ Ю.</v>
      </c>
    </row>
    <row r="17" spans="1:7" ht="12.75" hidden="1">
      <c r="A17" s="104"/>
      <c r="B17" s="105"/>
      <c r="C17" s="92"/>
      <c r="D17" s="99"/>
      <c r="E17" s="99"/>
      <c r="F17" s="99"/>
      <c r="G17" s="92"/>
    </row>
    <row r="18" spans="1:7" ht="12.75" customHeight="1" hidden="1">
      <c r="A18" s="106" t="s">
        <v>32</v>
      </c>
      <c r="B18" s="105">
        <v>5</v>
      </c>
      <c r="C18" s="91" t="e">
        <f>VLOOKUP(B18,'пр.взв.'!B7:G22,2,FALSE)</f>
        <v>#N/A</v>
      </c>
      <c r="D18" s="98" t="e">
        <f>VLOOKUP(B18,'пр.взв.'!B7:G22,3,FALSE)</f>
        <v>#N/A</v>
      </c>
      <c r="E18" s="98" t="e">
        <f>VLOOKUP(B18,'пр.взв.'!B7:G22,4,FALSE)</f>
        <v>#N/A</v>
      </c>
      <c r="F18" s="98" t="e">
        <f>VLOOKUP(B18,'пр.взв.'!B7:G22,5,FALSE)</f>
        <v>#N/A</v>
      </c>
      <c r="G18" s="91" t="e">
        <f>VLOOKUP(B18,'пр.взв.'!B7:G22,6,FALSE)</f>
        <v>#N/A</v>
      </c>
    </row>
    <row r="19" spans="1:7" ht="12.75" hidden="1">
      <c r="A19" s="104"/>
      <c r="B19" s="105"/>
      <c r="C19" s="92"/>
      <c r="D19" s="99"/>
      <c r="E19" s="99"/>
      <c r="F19" s="99"/>
      <c r="G19" s="92"/>
    </row>
    <row r="20" spans="1:7" ht="15" customHeight="1" hidden="1">
      <c r="A20" s="104"/>
      <c r="B20" s="105"/>
      <c r="C20" s="91" t="e">
        <f>VLOOKUP(B20,'пр.взв.'!B7:G22,2,FALSE)</f>
        <v>#N/A</v>
      </c>
      <c r="D20" s="98" t="e">
        <f>VLOOKUP(B20,'пр.взв.'!B7:G22,3,FALSE)</f>
        <v>#N/A</v>
      </c>
      <c r="E20" s="98" t="e">
        <f>VLOOKUP(B20,'пр.взв.'!B7:G22,4,FALSE)</f>
        <v>#N/A</v>
      </c>
      <c r="F20" s="98" t="e">
        <f>VLOOKUP(B20,'пр.взв.'!B7:G22,5,FALSE)</f>
        <v>#N/A</v>
      </c>
      <c r="G20" s="91" t="e">
        <f>VLOOKUP(B20,'пр.взв.'!B7:G22,6,FALSE)</f>
        <v>#N/A</v>
      </c>
    </row>
    <row r="21" spans="1:7" ht="17.25" customHeight="1" hidden="1">
      <c r="A21" s="104"/>
      <c r="B21" s="105"/>
      <c r="C21" s="92"/>
      <c r="D21" s="99"/>
      <c r="E21" s="99"/>
      <c r="F21" s="99"/>
      <c r="G21" s="92"/>
    </row>
    <row r="22" spans="1:7" ht="12.75" customHeight="1" hidden="1">
      <c r="A22" s="104"/>
      <c r="B22" s="105"/>
      <c r="C22" s="91" t="e">
        <f>VLOOKUP(B22,'пр.взв.'!B7:G22,2,FALSE)</f>
        <v>#N/A</v>
      </c>
      <c r="D22" s="98" t="e">
        <f>VLOOKUP(B22,'пр.взв.'!B7:G22,3,FALSE)</f>
        <v>#N/A</v>
      </c>
      <c r="E22" s="98" t="e">
        <f>VLOOKUP(B22,'пр.взв.'!B7:G22,4,FALSE)</f>
        <v>#N/A</v>
      </c>
      <c r="F22" s="98" t="e">
        <f>VLOOKUP(B22,'пр.взв.'!B7:G22,5,FALSE)</f>
        <v>#N/A</v>
      </c>
      <c r="G22" s="91" t="e">
        <f>VLOOKUP(B22,'пр.взв.'!B7:G22,6,FALSE)</f>
        <v>#N/A</v>
      </c>
    </row>
    <row r="23" spans="1:7" ht="21" customHeight="1" hidden="1">
      <c r="A23" s="104"/>
      <c r="B23" s="105"/>
      <c r="C23" s="92"/>
      <c r="D23" s="99"/>
      <c r="E23" s="99"/>
      <c r="F23" s="99"/>
      <c r="G23" s="92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ВК</v>
      </c>
      <c r="B31" s="61"/>
      <c r="C31" s="62"/>
      <c r="D31" s="58"/>
      <c r="E31" s="58"/>
      <c r="F31" s="60" t="str">
        <f>HYPERLINK('[1]реквизиты'!$G$6)</f>
        <v>Джанбеков Т. А.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ВК</v>
      </c>
      <c r="B34" s="61"/>
      <c r="C34" s="62"/>
      <c r="D34" s="58"/>
      <c r="E34" s="58"/>
      <c r="F34" s="60" t="str">
        <f>HYPERLINK('[1]реквизиты'!$G$8)</f>
        <v>Ляликова С Я.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C22:C23"/>
    <mergeCell ref="D22:D23"/>
    <mergeCell ref="C20:C21"/>
    <mergeCell ref="D20:D21"/>
    <mergeCell ref="A20:A21"/>
    <mergeCell ref="B20:B21"/>
    <mergeCell ref="A22:A23"/>
    <mergeCell ref="B22:B23"/>
    <mergeCell ref="E20:E21"/>
    <mergeCell ref="F20:F21"/>
    <mergeCell ref="E22:E23"/>
    <mergeCell ref="F22:F23"/>
    <mergeCell ref="E16:E17"/>
    <mergeCell ref="F16:F17"/>
    <mergeCell ref="E18:E19"/>
    <mergeCell ref="F18:F19"/>
    <mergeCell ref="A16:A17"/>
    <mergeCell ref="B16:B17"/>
    <mergeCell ref="C16:C17"/>
    <mergeCell ref="D16:D17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5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16"/>
      <c r="C1" s="116"/>
      <c r="D1" s="116"/>
      <c r="E1" s="116"/>
      <c r="F1" s="116"/>
      <c r="G1" s="116"/>
      <c r="H1" s="116"/>
    </row>
    <row r="2" spans="4:5" ht="27.75" customHeight="1">
      <c r="D2" s="52" t="s">
        <v>20</v>
      </c>
      <c r="E2" s="69" t="str">
        <f>HYPERLINK('пр.взв.'!D4)</f>
        <v>в.к.  65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104" t="s">
        <v>13</v>
      </c>
      <c r="B5" s="104" t="s">
        <v>5</v>
      </c>
      <c r="C5" s="97" t="s">
        <v>6</v>
      </c>
      <c r="D5" s="104" t="s">
        <v>14</v>
      </c>
      <c r="E5" s="104" t="s">
        <v>15</v>
      </c>
      <c r="F5" s="104" t="s">
        <v>16</v>
      </c>
      <c r="G5" s="104" t="s">
        <v>17</v>
      </c>
      <c r="H5" s="104" t="s">
        <v>18</v>
      </c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107"/>
      <c r="B7" s="108"/>
      <c r="C7" s="109" t="e">
        <f>VLOOKUP(B7,'пр.взв.'!B7:D22,2,FALSE)</f>
        <v>#N/A</v>
      </c>
      <c r="D7" s="109" t="e">
        <f>VLOOKUP(B7,'пр.взв.'!B7:E22,3,FALSE)</f>
        <v>#N/A</v>
      </c>
      <c r="E7" s="109" t="e">
        <f>VLOOKUP(B7,'пр.взв.'!B7:F22,4,FALSE)</f>
        <v>#N/A</v>
      </c>
      <c r="F7" s="111"/>
      <c r="G7" s="112"/>
      <c r="H7" s="104"/>
    </row>
    <row r="8" spans="1:8" ht="12.75">
      <c r="A8" s="107"/>
      <c r="B8" s="104"/>
      <c r="C8" s="110"/>
      <c r="D8" s="110"/>
      <c r="E8" s="110"/>
      <c r="F8" s="111"/>
      <c r="G8" s="112"/>
      <c r="H8" s="104"/>
    </row>
    <row r="9" spans="1:8" ht="12.75">
      <c r="A9" s="113"/>
      <c r="B9" s="108"/>
      <c r="C9" s="109" t="e">
        <f>VLOOKUP(B9,'пр.взв.'!B7:D24,2,FALSE)</f>
        <v>#N/A</v>
      </c>
      <c r="D9" s="109" t="e">
        <f>VLOOKUP(B9,'пр.взв.'!B7:E24,3,FALSE)</f>
        <v>#N/A</v>
      </c>
      <c r="E9" s="109" t="e">
        <f>VLOOKUP(B9,'пр.взв.'!B7:F24,4,FALSE)</f>
        <v>#N/A</v>
      </c>
      <c r="F9" s="111"/>
      <c r="G9" s="104"/>
      <c r="H9" s="104"/>
    </row>
    <row r="10" spans="1:8" ht="12.75">
      <c r="A10" s="113"/>
      <c r="B10" s="104"/>
      <c r="C10" s="110"/>
      <c r="D10" s="110"/>
      <c r="E10" s="110"/>
      <c r="F10" s="111"/>
      <c r="G10" s="104"/>
      <c r="H10" s="104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 65   кг</v>
      </c>
    </row>
    <row r="17" spans="1:8" ht="12.75">
      <c r="A17" s="104" t="s">
        <v>13</v>
      </c>
      <c r="B17" s="104" t="s">
        <v>5</v>
      </c>
      <c r="C17" s="97" t="s">
        <v>6</v>
      </c>
      <c r="D17" s="104" t="s">
        <v>14</v>
      </c>
      <c r="E17" s="104" t="s">
        <v>15</v>
      </c>
      <c r="F17" s="104" t="s">
        <v>16</v>
      </c>
      <c r="G17" s="104" t="s">
        <v>17</v>
      </c>
      <c r="H17" s="104" t="s">
        <v>18</v>
      </c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 customHeight="1">
      <c r="A19" s="107"/>
      <c r="B19" s="108"/>
      <c r="C19" s="114" t="e">
        <f>VLOOKUP(B19,'пр.взв.'!B7:E22,2,FALSE)</f>
        <v>#N/A</v>
      </c>
      <c r="D19" s="114" t="e">
        <f>VLOOKUP(B19,'пр.взв.'!B7:F22,3,FALSE)</f>
        <v>#N/A</v>
      </c>
      <c r="E19" s="114" t="e">
        <f>VLOOKUP(B19,'пр.взв.'!B7:G22,4,FALSE)</f>
        <v>#N/A</v>
      </c>
      <c r="F19" s="111"/>
      <c r="G19" s="112"/>
      <c r="H19" s="104"/>
    </row>
    <row r="20" spans="1:8" ht="12.75">
      <c r="A20" s="107"/>
      <c r="B20" s="104"/>
      <c r="C20" s="114"/>
      <c r="D20" s="114"/>
      <c r="E20" s="114"/>
      <c r="F20" s="111"/>
      <c r="G20" s="112"/>
      <c r="H20" s="104"/>
    </row>
    <row r="21" spans="1:8" ht="12.75" customHeight="1">
      <c r="A21" s="113"/>
      <c r="B21" s="108"/>
      <c r="C21" s="114" t="e">
        <f>VLOOKUP(B21,'пр.взв.'!B7:E24,2,FALSE)</f>
        <v>#N/A</v>
      </c>
      <c r="D21" s="114" t="e">
        <f>VLOOKUP(B21,'пр.взв.'!B7:F24,3,FALSE)</f>
        <v>#N/A</v>
      </c>
      <c r="E21" s="114" t="e">
        <f>VLOOKUP(B21,'пр.взв.'!B7:G24,4,FALSE)</f>
        <v>#N/A</v>
      </c>
      <c r="F21" s="111"/>
      <c r="G21" s="104"/>
      <c r="H21" s="104"/>
    </row>
    <row r="22" spans="1:8" ht="12.75">
      <c r="A22" s="113"/>
      <c r="B22" s="104"/>
      <c r="C22" s="114"/>
      <c r="D22" s="114"/>
      <c r="E22" s="114"/>
      <c r="F22" s="111"/>
      <c r="G22" s="104"/>
      <c r="H22" s="104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65   кг</v>
      </c>
    </row>
    <row r="30" spans="1:8" ht="12.75">
      <c r="A30" s="104" t="s">
        <v>13</v>
      </c>
      <c r="B30" s="104" t="s">
        <v>5</v>
      </c>
      <c r="C30" s="97" t="s">
        <v>6</v>
      </c>
      <c r="D30" s="104" t="s">
        <v>14</v>
      </c>
      <c r="E30" s="104" t="s">
        <v>15</v>
      </c>
      <c r="F30" s="104" t="s">
        <v>16</v>
      </c>
      <c r="G30" s="104" t="s">
        <v>17</v>
      </c>
      <c r="H30" s="104" t="s">
        <v>18</v>
      </c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 customHeight="1">
      <c r="A32" s="107"/>
      <c r="B32" s="108"/>
      <c r="C32" s="114" t="e">
        <f>VLOOKUP(B32,'пр.взв.'!B7:E35,2,FALSE)</f>
        <v>#N/A</v>
      </c>
      <c r="D32" s="114" t="e">
        <f>VLOOKUP(B32,'пр.взв.'!B7:F35,3,FALSE)</f>
        <v>#N/A</v>
      </c>
      <c r="E32" s="114" t="e">
        <f>VLOOKUP(B32,'пр.взв.'!B7:G35,4,FALSE)</f>
        <v>#N/A</v>
      </c>
      <c r="F32" s="111"/>
      <c r="G32" s="112"/>
      <c r="H32" s="104"/>
    </row>
    <row r="33" spans="1:8" ht="12.75">
      <c r="A33" s="107"/>
      <c r="B33" s="104"/>
      <c r="C33" s="114"/>
      <c r="D33" s="114"/>
      <c r="E33" s="114"/>
      <c r="F33" s="111"/>
      <c r="G33" s="112"/>
      <c r="H33" s="104"/>
    </row>
    <row r="34" spans="1:8" ht="12.75" customHeight="1">
      <c r="A34" s="113"/>
      <c r="B34" s="108"/>
      <c r="C34" s="114" t="e">
        <f>VLOOKUP(B34,'пр.взв.'!B7:E37,2,FALSE)</f>
        <v>#N/A</v>
      </c>
      <c r="D34" s="114" t="e">
        <f>VLOOKUP(B34,'пр.взв.'!B7:F37,3,FALSE)</f>
        <v>#N/A</v>
      </c>
      <c r="E34" s="114" t="e">
        <f>VLOOKUP(B34,'пр.взв.'!B7:G37,4,FALSE)</f>
        <v>#N/A</v>
      </c>
      <c r="F34" s="111"/>
      <c r="G34" s="104"/>
      <c r="H34" s="104"/>
    </row>
    <row r="35" spans="1:8" ht="12.75">
      <c r="A35" s="113"/>
      <c r="B35" s="104"/>
      <c r="C35" s="114"/>
      <c r="D35" s="114"/>
      <c r="E35" s="114"/>
      <c r="F35" s="111"/>
      <c r="G35" s="104"/>
      <c r="H35" s="104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9" t="s">
        <v>24</v>
      </c>
      <c r="B1" s="90"/>
      <c r="C1" s="90"/>
      <c r="D1" s="90"/>
      <c r="E1" s="90"/>
      <c r="F1" s="90"/>
      <c r="G1" s="90"/>
    </row>
    <row r="2" spans="1:7" ht="33.75" customHeight="1" thickBot="1">
      <c r="A2" s="117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18"/>
      <c r="C2" s="118"/>
      <c r="D2" s="118"/>
      <c r="E2" s="118"/>
      <c r="F2" s="118"/>
      <c r="G2" s="119"/>
    </row>
    <row r="3" spans="1:11" ht="17.25" customHeight="1">
      <c r="A3" s="100" t="str">
        <f>HYPERLINK('[1]реквизиты'!$A$3)</f>
        <v>19-22.11.2020   г.Нальчик</v>
      </c>
      <c r="B3" s="100"/>
      <c r="C3" s="100"/>
      <c r="D3" s="100"/>
      <c r="E3" s="100"/>
      <c r="F3" s="100"/>
      <c r="G3" s="100"/>
      <c r="H3" s="13"/>
      <c r="I3" s="13"/>
      <c r="J3" s="13"/>
      <c r="K3" s="14"/>
    </row>
    <row r="4" spans="4:10" ht="19.5" customHeight="1">
      <c r="D4" s="129" t="s">
        <v>54</v>
      </c>
      <c r="E4" s="129"/>
      <c r="H4" s="15"/>
      <c r="I4" s="15"/>
      <c r="J4" s="15"/>
    </row>
    <row r="5" spans="1:7" ht="12.75" customHeight="1">
      <c r="A5" s="96" t="s">
        <v>4</v>
      </c>
      <c r="B5" s="133" t="s">
        <v>5</v>
      </c>
      <c r="C5" s="96" t="s">
        <v>6</v>
      </c>
      <c r="D5" s="96" t="s">
        <v>7</v>
      </c>
      <c r="E5" s="96" t="s">
        <v>8</v>
      </c>
      <c r="F5" s="96" t="s">
        <v>10</v>
      </c>
      <c r="G5" s="96" t="s">
        <v>9</v>
      </c>
    </row>
    <row r="6" spans="1:7" ht="13.5" thickBot="1">
      <c r="A6" s="97"/>
      <c r="B6" s="134"/>
      <c r="C6" s="97"/>
      <c r="D6" s="97"/>
      <c r="E6" s="97"/>
      <c r="F6" s="97"/>
      <c r="G6" s="97"/>
    </row>
    <row r="7" spans="1:7" ht="12.75" customHeight="1">
      <c r="A7" s="104">
        <v>1</v>
      </c>
      <c r="B7" s="124">
        <v>1</v>
      </c>
      <c r="C7" s="120" t="s">
        <v>46</v>
      </c>
      <c r="D7" s="130" t="s">
        <v>47</v>
      </c>
      <c r="E7" s="127" t="s">
        <v>39</v>
      </c>
      <c r="F7" s="122"/>
      <c r="G7" s="120" t="s">
        <v>48</v>
      </c>
    </row>
    <row r="8" spans="1:7" ht="13.5" thickBot="1">
      <c r="A8" s="104"/>
      <c r="B8" s="125"/>
      <c r="C8" s="126"/>
      <c r="D8" s="99"/>
      <c r="E8" s="128"/>
      <c r="F8" s="123"/>
      <c r="G8" s="121"/>
    </row>
    <row r="9" spans="1:7" ht="12.75" customHeight="1">
      <c r="A9" s="104">
        <v>2</v>
      </c>
      <c r="B9" s="124">
        <v>2</v>
      </c>
      <c r="C9" s="120" t="s">
        <v>49</v>
      </c>
      <c r="D9" s="130" t="s">
        <v>50</v>
      </c>
      <c r="E9" s="127" t="s">
        <v>39</v>
      </c>
      <c r="F9" s="122"/>
      <c r="G9" s="120" t="s">
        <v>40</v>
      </c>
    </row>
    <row r="10" spans="1:7" ht="12.75" customHeight="1" thickBot="1">
      <c r="A10" s="104"/>
      <c r="B10" s="125"/>
      <c r="C10" s="126"/>
      <c r="D10" s="99"/>
      <c r="E10" s="128"/>
      <c r="F10" s="123"/>
      <c r="G10" s="121"/>
    </row>
    <row r="11" spans="1:7" ht="12.75" customHeight="1">
      <c r="A11" s="104">
        <v>3</v>
      </c>
      <c r="B11" s="124">
        <v>3</v>
      </c>
      <c r="C11" s="120" t="s">
        <v>51</v>
      </c>
      <c r="D11" s="130" t="s">
        <v>52</v>
      </c>
      <c r="E11" s="127" t="s">
        <v>41</v>
      </c>
      <c r="F11" s="122"/>
      <c r="G11" s="120" t="s">
        <v>53</v>
      </c>
    </row>
    <row r="12" spans="1:7" ht="15" customHeight="1" thickBot="1">
      <c r="A12" s="104"/>
      <c r="B12" s="125"/>
      <c r="C12" s="126"/>
      <c r="D12" s="99"/>
      <c r="E12" s="128"/>
      <c r="F12" s="123"/>
      <c r="G12" s="121"/>
    </row>
    <row r="13" spans="1:7" ht="12.75" customHeight="1">
      <c r="A13" s="104">
        <v>4</v>
      </c>
      <c r="B13" s="124">
        <v>4</v>
      </c>
      <c r="C13" s="120" t="s">
        <v>42</v>
      </c>
      <c r="D13" s="130" t="s">
        <v>43</v>
      </c>
      <c r="E13" s="127" t="s">
        <v>44</v>
      </c>
      <c r="F13" s="122"/>
      <c r="G13" s="120" t="s">
        <v>45</v>
      </c>
    </row>
    <row r="14" spans="1:7" ht="15" customHeight="1" thickBot="1">
      <c r="A14" s="104"/>
      <c r="B14" s="125"/>
      <c r="C14" s="126"/>
      <c r="D14" s="99"/>
      <c r="E14" s="128"/>
      <c r="F14" s="123"/>
      <c r="G14" s="121"/>
    </row>
    <row r="15" spans="1:7" ht="15" customHeight="1">
      <c r="A15" s="104">
        <v>5</v>
      </c>
      <c r="B15" s="124"/>
      <c r="C15" s="120"/>
      <c r="D15" s="130"/>
      <c r="E15" s="127"/>
      <c r="F15" s="122"/>
      <c r="G15" s="120"/>
    </row>
    <row r="16" spans="1:7" ht="15.75" customHeight="1" thickBot="1">
      <c r="A16" s="104"/>
      <c r="B16" s="125"/>
      <c r="C16" s="126"/>
      <c r="D16" s="99"/>
      <c r="E16" s="128"/>
      <c r="F16" s="123"/>
      <c r="G16" s="121"/>
    </row>
    <row r="17" spans="1:7" ht="12.75" customHeight="1">
      <c r="A17" s="104">
        <v>6</v>
      </c>
      <c r="B17" s="124"/>
      <c r="C17" s="120"/>
      <c r="D17" s="130"/>
      <c r="E17" s="127"/>
      <c r="F17" s="122"/>
      <c r="G17" s="120"/>
    </row>
    <row r="18" spans="1:7" ht="15" customHeight="1" thickBot="1">
      <c r="A18" s="104"/>
      <c r="B18" s="125"/>
      <c r="C18" s="126"/>
      <c r="D18" s="99"/>
      <c r="E18" s="128"/>
      <c r="F18" s="123"/>
      <c r="G18" s="121"/>
    </row>
    <row r="19" spans="1:7" ht="12.75" customHeight="1">
      <c r="A19" s="104">
        <v>7</v>
      </c>
      <c r="B19" s="124"/>
      <c r="C19" s="120"/>
      <c r="D19" s="130"/>
      <c r="E19" s="127"/>
      <c r="F19" s="122"/>
      <c r="G19" s="120"/>
    </row>
    <row r="20" spans="1:7" ht="15" customHeight="1" thickBot="1">
      <c r="A20" s="104"/>
      <c r="B20" s="125"/>
      <c r="C20" s="126"/>
      <c r="D20" s="132"/>
      <c r="E20" s="131"/>
      <c r="F20" s="123"/>
      <c r="G20" s="121"/>
    </row>
    <row r="21" spans="1:7" ht="12.75" customHeight="1">
      <c r="A21" s="104">
        <v>8</v>
      </c>
      <c r="B21" s="124"/>
      <c r="C21" s="120"/>
      <c r="D21" s="130"/>
      <c r="E21" s="127"/>
      <c r="F21" s="122"/>
      <c r="G21" s="120"/>
    </row>
    <row r="22" spans="1:7" ht="15" customHeight="1">
      <c r="A22" s="104"/>
      <c r="B22" s="125"/>
      <c r="C22" s="126"/>
      <c r="D22" s="99"/>
      <c r="E22" s="128"/>
      <c r="F22" s="123"/>
      <c r="G22" s="121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8" t="s">
        <v>26</v>
      </c>
      <c r="D1" s="149"/>
      <c r="E1" s="149"/>
      <c r="F1" s="149"/>
      <c r="G1" s="149"/>
      <c r="H1" s="149"/>
      <c r="I1" s="149"/>
      <c r="J1" s="150"/>
    </row>
    <row r="2" spans="1:36" ht="26.25" customHeight="1" thickBot="1">
      <c r="A2" s="6"/>
      <c r="B2" s="6"/>
      <c r="C2" s="117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16"/>
      <c r="E2" s="116"/>
      <c r="F2" s="116"/>
      <c r="G2" s="116"/>
      <c r="H2" s="116"/>
      <c r="I2" s="116"/>
      <c r="J2" s="15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 65 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3" t="s">
        <v>0</v>
      </c>
      <c r="B5" s="14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6">
        <v>1</v>
      </c>
      <c r="B6" s="144" t="str">
        <f>VLOOKUP('стартвый '!A6:A7,'пр.взв.'!B6:C21,2,FALSE)</f>
        <v>ЗОЗИРОВА ИЛОНА СОСЛАНОВНА</v>
      </c>
      <c r="C6" s="141" t="str">
        <f>VLOOKUP(A6,'пр.взв.'!B6:G21,3,FALSE)</f>
        <v>25.05.2004 1 РАЗРЯД</v>
      </c>
      <c r="D6" s="141" t="str">
        <f>VLOOKUP(A6,'пр.взв.'!B6:G21,4,FALSE)</f>
        <v>РСО-А ДИНАМО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7"/>
      <c r="B7" s="145"/>
      <c r="C7" s="142"/>
      <c r="D7" s="142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37">
        <v>5</v>
      </c>
      <c r="B8" s="139" t="e">
        <f>VLOOKUP('стартвый '!A8:A9,'пр.взв.'!B8:C23,2,FALSE)</f>
        <v>#N/A</v>
      </c>
      <c r="C8" s="135" t="e">
        <f>VLOOKUP(A8,'пр.взв.'!B6:G21,3,FALSE)</f>
        <v>#N/A</v>
      </c>
      <c r="D8" s="135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7"/>
      <c r="B9" s="145"/>
      <c r="C9" s="142"/>
      <c r="D9" s="14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6">
        <v>3</v>
      </c>
      <c r="B10" s="144" t="str">
        <f>VLOOKUP('стартвый '!A10:A11,'пр.взв.'!B1:C25,2,FALSE)</f>
        <v>ПРОКОФЬЕВА АННА ИГОРЕВНА</v>
      </c>
      <c r="C10" s="141" t="str">
        <f>VLOOKUP(A10,'пр.взв.'!B6:G21,3,FALSE)</f>
        <v>05.06.2004 КМС</v>
      </c>
      <c r="D10" s="141" t="str">
        <f>VLOOKUP(A10,'пр.взв.'!B6:G21,4,FALSE)</f>
        <v>СК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7"/>
      <c r="B11" s="145"/>
      <c r="C11" s="142"/>
      <c r="D11" s="142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7">
        <v>7</v>
      </c>
      <c r="B12" s="139" t="e">
        <f>VLOOKUP('стартвый '!A12:A13,'пр.взв.'!B12:C27,2,FALSE)</f>
        <v>#N/A</v>
      </c>
      <c r="C12" s="135" t="e">
        <f>VLOOKUP(A12,'пр.взв.'!B6:G21,3,FALSE)</f>
        <v>#N/A</v>
      </c>
      <c r="D12" s="135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38"/>
      <c r="B13" s="140"/>
      <c r="C13" s="136"/>
      <c r="D13" s="136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3" t="s">
        <v>1</v>
      </c>
      <c r="B16" s="143"/>
      <c r="E16" s="23"/>
      <c r="F16" s="23"/>
      <c r="G16" s="23"/>
      <c r="H16" s="23"/>
      <c r="I16" s="47"/>
      <c r="J16" s="3"/>
    </row>
    <row r="17" spans="1:10" ht="13.5" thickBot="1">
      <c r="A17" s="146">
        <v>2</v>
      </c>
      <c r="B17" s="144" t="str">
        <f>VLOOKUP(A17,'пр.взв.'!B7:G22,2,FALSE)</f>
        <v>КАЧМАЗОВА ЛАРЕНА ЖОРИКОВНА</v>
      </c>
      <c r="C17" s="141" t="str">
        <f>VLOOKUP(A17,'пр.взв.'!B7:G22,3,FALSE)</f>
        <v>22.07.2004 1 ЮН.РАЗРЯД</v>
      </c>
      <c r="D17" s="141" t="str">
        <f>VLOOKUP(A17,'пр.взв.'!B7:G22,4,FALSE)</f>
        <v>РСО-А ДИНАМО</v>
      </c>
      <c r="E17" s="23"/>
      <c r="F17" s="23"/>
      <c r="G17" s="23"/>
      <c r="H17" s="23"/>
      <c r="I17" s="40"/>
      <c r="J17" s="3"/>
    </row>
    <row r="18" spans="1:10" ht="12.75">
      <c r="A18" s="147"/>
      <c r="B18" s="145"/>
      <c r="C18" s="142"/>
      <c r="D18" s="142"/>
      <c r="E18" s="25"/>
      <c r="F18" s="23"/>
      <c r="G18" s="30"/>
      <c r="H18" s="27"/>
      <c r="I18" s="40"/>
      <c r="J18" s="3"/>
    </row>
    <row r="19" spans="1:10" ht="13.5" thickBot="1">
      <c r="A19" s="137">
        <v>6</v>
      </c>
      <c r="B19" s="139" t="e">
        <f>VLOOKUP('стартвый '!A19:A20,'пр.взв.'!B7:G22,2,FALSE)</f>
        <v>#N/A</v>
      </c>
      <c r="C19" s="135" t="e">
        <f>VLOOKUP(A19,'пр.взв.'!B7:G22,3,FALSE)</f>
        <v>#N/A</v>
      </c>
      <c r="D19" s="135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7"/>
      <c r="B20" s="145"/>
      <c r="C20" s="142"/>
      <c r="D20" s="142"/>
      <c r="E20" s="23"/>
      <c r="F20" s="27"/>
      <c r="G20" s="25"/>
      <c r="H20" s="31"/>
      <c r="I20" s="40"/>
      <c r="J20" s="3"/>
    </row>
    <row r="21" spans="1:8" ht="13.5" thickBot="1">
      <c r="A21" s="146">
        <v>4</v>
      </c>
      <c r="B21" s="144" t="str">
        <f>VLOOKUP('стартвый '!A21:A22,'пр.взв.'!B7:G22,2,FALSE)</f>
        <v>МАГДОЛИНА СОФЬЯ РОМАНОВНА</v>
      </c>
      <c r="C21" s="141" t="str">
        <f>VLOOKUP(A21,'пр.взв.'!B7:G22,3,FALSE)</f>
        <v>07.03.2005 1 РАЗРЯД</v>
      </c>
      <c r="D21" s="141" t="str">
        <f>VLOOKUP(A21,'пр.взв.'!B7:G22,4,FALSE)</f>
        <v>КБР ДИНАМО</v>
      </c>
      <c r="E21" s="23"/>
      <c r="F21" s="27"/>
      <c r="G21" s="24"/>
      <c r="H21" s="3"/>
    </row>
    <row r="22" spans="1:8" ht="12.75">
      <c r="A22" s="147"/>
      <c r="B22" s="145"/>
      <c r="C22" s="142"/>
      <c r="D22" s="142"/>
      <c r="E22" s="25"/>
      <c r="F22" s="28"/>
      <c r="G22" s="29"/>
      <c r="H22" s="27"/>
    </row>
    <row r="23" spans="1:8" ht="13.5" thickBot="1">
      <c r="A23" s="137">
        <v>8</v>
      </c>
      <c r="B23" s="139" t="e">
        <f>VLOOKUP('стартвый '!A23:A24,'пр.взв.'!B7:G22,2,FALSE)</f>
        <v>#N/A</v>
      </c>
      <c r="C23" s="135" t="e">
        <f>VLOOKUP(A23,'пр.взв.'!B7:G22,3,FALSE)</f>
        <v>#N/A</v>
      </c>
      <c r="D23" s="135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38"/>
      <c r="B24" s="140"/>
      <c r="C24" s="136"/>
      <c r="D24" s="136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  <mergeCell ref="A5:B5"/>
    <mergeCell ref="B21:B22"/>
    <mergeCell ref="C21:C22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3:18" ht="26.25" customHeight="1" thickBot="1">
      <c r="C2" s="89" t="s">
        <v>27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30.75" customHeight="1" thickBot="1">
      <c r="A3" s="6"/>
      <c r="B3" s="6"/>
      <c r="C3" s="166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</row>
    <row r="4" spans="1:18" ht="26.25" customHeight="1" thickBot="1">
      <c r="A4" s="43"/>
      <c r="B4" s="43"/>
      <c r="C4" s="152" t="str">
        <f>HYPERLINK('[1]реквизиты'!$A$3)</f>
        <v>19-22.11.2020   г.Нальчик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8:14" ht="27.75" customHeight="1" thickBot="1">
      <c r="H5" s="162" t="str">
        <f>HYPERLINK('пр.взв.'!D4)</f>
        <v>в.к.  65   кг</v>
      </c>
      <c r="I5" s="163"/>
      <c r="J5" s="163"/>
      <c r="K5" s="163"/>
      <c r="L5" s="163"/>
      <c r="M5" s="163"/>
      <c r="N5" s="164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43" t="s">
        <v>0</v>
      </c>
      <c r="B7" s="143"/>
      <c r="E7" s="23"/>
      <c r="F7" s="23"/>
      <c r="G7" s="23"/>
      <c r="H7" s="23"/>
      <c r="I7" s="165" t="s">
        <v>19</v>
      </c>
      <c r="J7" s="165"/>
      <c r="K7" s="165"/>
      <c r="L7" s="165"/>
      <c r="M7" s="165"/>
      <c r="N7" s="23"/>
      <c r="O7" s="23"/>
      <c r="P7" s="23"/>
      <c r="Q7" s="33"/>
      <c r="R7" s="32"/>
      <c r="S7" s="23"/>
      <c r="T7" s="178" t="s">
        <v>1</v>
      </c>
      <c r="U7" s="178"/>
    </row>
    <row r="8" spans="1:21" ht="12.75" customHeight="1" thickBot="1">
      <c r="A8" s="146">
        <v>1</v>
      </c>
      <c r="B8" s="144" t="str">
        <f>VLOOKUP('пр.хода'!A8,'пр.взв.'!B7:C22,2,FALSE)</f>
        <v>ЗОЗИРОВА ИЛОНА СОСЛАНОВНА</v>
      </c>
      <c r="C8" s="141" t="str">
        <f>VLOOKUP(A8,'пр.взв.'!B7:G22,3,FALSE)</f>
        <v>25.05.2004 1 РАЗРЯД</v>
      </c>
      <c r="D8" s="141" t="str">
        <f>VLOOKUP(A8,'пр.взв.'!B7:G22,4,FALSE)</f>
        <v>РСО-А ДИНАМО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4" t="str">
        <f>VLOOKUP(U8,'пр.взв.'!B7:E22,2,FALSE)</f>
        <v>КАЧМАЗОВА ЛАРЕНА ЖОРИКОВНА</v>
      </c>
      <c r="S8" s="141" t="str">
        <f>VLOOKUP(U8,'пр.взв.'!B7:E22,3,FALSE)</f>
        <v>22.07.2004 1 ЮН.РАЗРЯД</v>
      </c>
      <c r="T8" s="141" t="str">
        <f>VLOOKUP(U8,'пр.взв.'!B7:E22,4,FALSE)</f>
        <v>РСО-А ДИНАМО</v>
      </c>
      <c r="U8" s="175">
        <v>2</v>
      </c>
    </row>
    <row r="9" spans="1:21" ht="12.75" customHeight="1">
      <c r="A9" s="147"/>
      <c r="B9" s="145"/>
      <c r="C9" s="142"/>
      <c r="D9" s="142"/>
      <c r="E9" s="25" t="s">
        <v>55</v>
      </c>
      <c r="F9" s="23"/>
      <c r="G9" s="30"/>
      <c r="H9" s="80">
        <v>3</v>
      </c>
      <c r="I9" s="182" t="str">
        <f>VLOOKUP(H9,'пр.взв.'!B7:E22,2,FALSE)</f>
        <v>ПРОКОФЬЕВА АННА ИГОРЕВНА</v>
      </c>
      <c r="J9" s="183"/>
      <c r="K9" s="183"/>
      <c r="L9" s="183"/>
      <c r="M9" s="184"/>
      <c r="N9" s="23"/>
      <c r="O9" s="23"/>
      <c r="P9" s="23"/>
      <c r="Q9" s="25" t="s">
        <v>57</v>
      </c>
      <c r="R9" s="145"/>
      <c r="S9" s="142"/>
      <c r="T9" s="142"/>
      <c r="U9" s="176"/>
    </row>
    <row r="10" spans="1:21" ht="12.75" customHeight="1" thickBot="1">
      <c r="A10" s="137">
        <v>5</v>
      </c>
      <c r="B10" s="239" t="e">
        <f>VLOOKUP('пр.хода'!A10,'пр.взв.'!B9:C24,2,FALSE)</f>
        <v>#N/A</v>
      </c>
      <c r="C10" s="199" t="e">
        <f>VLOOKUP(A10,'пр.взв.'!B7:G22,3,FALSE)</f>
        <v>#N/A</v>
      </c>
      <c r="D10" s="199" t="e">
        <f>VLOOKUP(A10,'пр.взв.'!B7:G22,4,FALSE)</f>
        <v>#N/A</v>
      </c>
      <c r="E10" s="24"/>
      <c r="F10" s="26"/>
      <c r="G10" s="29"/>
      <c r="H10" s="27"/>
      <c r="I10" s="185"/>
      <c r="J10" s="186"/>
      <c r="K10" s="186"/>
      <c r="L10" s="186"/>
      <c r="M10" s="187"/>
      <c r="N10" s="23"/>
      <c r="O10" s="34"/>
      <c r="P10" s="26"/>
      <c r="Q10" s="24"/>
      <c r="R10" s="239" t="e">
        <f>VLOOKUP(U10,'пр.взв.'!B9:E24,2,FALSE)</f>
        <v>#N/A</v>
      </c>
      <c r="S10" s="199" t="e">
        <f>VLOOKUP(U10,'пр.взв.'!B9:E24,3,FALSE)</f>
        <v>#N/A</v>
      </c>
      <c r="T10" s="199" t="e">
        <f>VLOOKUP(U10,'пр.взв.'!B9:E24,4,FALSE)</f>
        <v>#N/A</v>
      </c>
      <c r="U10" s="175">
        <v>6</v>
      </c>
    </row>
    <row r="11" spans="1:21" ht="12.75" customHeight="1" thickBot="1">
      <c r="A11" s="147"/>
      <c r="B11" s="240"/>
      <c r="C11" s="241"/>
      <c r="D11" s="241"/>
      <c r="E11" s="23"/>
      <c r="F11" s="27"/>
      <c r="G11" s="25" t="s">
        <v>56</v>
      </c>
      <c r="H11" s="3"/>
      <c r="I11" s="23"/>
      <c r="J11" s="23"/>
      <c r="K11" s="23"/>
      <c r="L11" s="23"/>
      <c r="M11" s="23"/>
      <c r="N11" s="27"/>
      <c r="O11" s="25" t="s">
        <v>58</v>
      </c>
      <c r="P11" s="27"/>
      <c r="Q11" s="23"/>
      <c r="R11" s="240"/>
      <c r="S11" s="241"/>
      <c r="T11" s="241"/>
      <c r="U11" s="176"/>
    </row>
    <row r="12" spans="1:21" ht="12.75" customHeight="1" thickBot="1">
      <c r="A12" s="146">
        <v>3</v>
      </c>
      <c r="B12" s="144" t="str">
        <f>VLOOKUP('пр.хода'!A12,'пр.взв.'!B11:C26,2,FALSE)</f>
        <v>ПРОКОФЬЕВА АННА ИГОРЕВНА</v>
      </c>
      <c r="C12" s="141" t="str">
        <f>VLOOKUP(A12,'пр.взв.'!B7:G22,3,FALSE)</f>
        <v>05.06.2004 КМС</v>
      </c>
      <c r="D12" s="141" t="str">
        <f>VLOOKUP(A12,'пр.взв.'!B7:G22,4,FALSE)</f>
        <v>СК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44" t="str">
        <f>VLOOKUP(U12,'пр.взв.'!B11:E26,2,FALSE)</f>
        <v>МАГДОЛИНА СОФЬЯ РОМАНОВНА</v>
      </c>
      <c r="S12" s="141" t="str">
        <f>VLOOKUP(U12,'пр.взв.'!B11:E26,3,FALSE)</f>
        <v>07.03.2005 1 РАЗРЯД</v>
      </c>
      <c r="T12" s="141" t="str">
        <f>VLOOKUP(U12,'пр.взв.'!B11:E26,4,FALSE)</f>
        <v>КБР ДИНАМО</v>
      </c>
      <c r="U12" s="177">
        <v>4</v>
      </c>
    </row>
    <row r="13" spans="1:21" ht="12.75" customHeight="1" thickBot="1">
      <c r="A13" s="147"/>
      <c r="B13" s="145"/>
      <c r="C13" s="142"/>
      <c r="D13" s="142"/>
      <c r="E13" s="25" t="s">
        <v>56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58</v>
      </c>
      <c r="R13" s="145"/>
      <c r="S13" s="142"/>
      <c r="T13" s="142"/>
      <c r="U13" s="176"/>
    </row>
    <row r="14" spans="1:21" ht="12.75" customHeight="1" thickBot="1">
      <c r="A14" s="137">
        <v>7</v>
      </c>
      <c r="B14" s="239" t="e">
        <f>VLOOKUP('пр.хода'!A14,'пр.взв.'!B13:C28,2,FALSE)</f>
        <v>#N/A</v>
      </c>
      <c r="C14" s="199" t="e">
        <f>VLOOKUP(A14,'пр.взв.'!B7:G22,3,FALSE)</f>
        <v>#N/A</v>
      </c>
      <c r="D14" s="199" t="e">
        <f>VLOOKUP(A14,'пр.взв.'!B7:G22,4,FALSE)</f>
        <v>#N/A</v>
      </c>
      <c r="E14" s="24"/>
      <c r="F14" s="23"/>
      <c r="G14" s="30"/>
      <c r="H14" s="80">
        <v>4</v>
      </c>
      <c r="I14" s="169" t="str">
        <f>VLOOKUP(H14,'пр.взв.'!B5:E27,2,FALSE)</f>
        <v>МАГДОЛИНА СОФЬЯ РОМАНОВНА</v>
      </c>
      <c r="J14" s="170"/>
      <c r="K14" s="170"/>
      <c r="L14" s="170"/>
      <c r="M14" s="171"/>
      <c r="N14" s="23"/>
      <c r="O14" s="23"/>
      <c r="P14" s="23"/>
      <c r="Q14" s="24"/>
      <c r="R14" s="239" t="e">
        <f>VLOOKUP(U14,'пр.взв.'!B13:E28,2,FALSE)</f>
        <v>#N/A</v>
      </c>
      <c r="S14" s="199" t="e">
        <f>VLOOKUP(U14,'пр.взв.'!B13:E28,3,FALSE)</f>
        <v>#N/A</v>
      </c>
      <c r="T14" s="199" t="e">
        <f>VLOOKUP(U14,'пр.взв.'!B13:E28,4,FALSE)</f>
        <v>#N/A</v>
      </c>
      <c r="U14" s="175">
        <v>8</v>
      </c>
    </row>
    <row r="15" spans="1:21" ht="12.75" customHeight="1" thickBot="1">
      <c r="A15" s="138"/>
      <c r="B15" s="242"/>
      <c r="C15" s="243"/>
      <c r="D15" s="243"/>
      <c r="E15" s="23"/>
      <c r="F15" s="23"/>
      <c r="G15" s="30"/>
      <c r="H15" s="27"/>
      <c r="I15" s="172"/>
      <c r="J15" s="173"/>
      <c r="K15" s="173"/>
      <c r="L15" s="173"/>
      <c r="M15" s="174"/>
      <c r="N15" s="23"/>
      <c r="O15" s="23"/>
      <c r="P15" s="23"/>
      <c r="Q15" s="23"/>
      <c r="R15" s="242"/>
      <c r="S15" s="243"/>
      <c r="T15" s="243"/>
      <c r="U15" s="181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9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80" t="s">
        <v>3</v>
      </c>
    </row>
    <row r="18" spans="1:21" ht="12.75" customHeight="1">
      <c r="A18" s="179"/>
      <c r="G18" s="161" t="s">
        <v>29</v>
      </c>
      <c r="H18" s="161"/>
      <c r="I18" s="161"/>
      <c r="J18" s="161"/>
      <c r="K18" s="161"/>
      <c r="L18" s="161"/>
      <c r="M18" s="161"/>
      <c r="N18" s="161"/>
      <c r="O18" s="161"/>
      <c r="R18" s="23"/>
      <c r="S18" s="23"/>
      <c r="T18" s="23"/>
      <c r="U18" s="180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>
        <v>0</v>
      </c>
      <c r="B21" s="198" t="e">
        <f>VLOOKUP(A21,'пр.взв.'!B7:E22,2,FALSE)</f>
        <v>#N/A</v>
      </c>
      <c r="R21" s="23"/>
      <c r="S21" s="153" t="e">
        <f>VLOOKUP(U21,'пр.взв.'!B7:E22,2,FALSE)</f>
        <v>#N/A</v>
      </c>
      <c r="T21" s="154"/>
      <c r="U21" s="70">
        <v>0</v>
      </c>
    </row>
    <row r="22" spans="1:21" ht="12.75" customHeight="1">
      <c r="A22" s="78"/>
      <c r="B22" s="199"/>
      <c r="C22" s="41"/>
      <c r="D22" s="2"/>
      <c r="R22" s="76"/>
      <c r="S22" s="155"/>
      <c r="T22" s="156"/>
      <c r="U22" s="70"/>
    </row>
    <row r="23" spans="1:21" ht="12.75" customHeight="1">
      <c r="A23" s="78">
        <v>0</v>
      </c>
      <c r="B23" s="200" t="e">
        <f>VLOOKUP(A23,'пр.взв.'!B7:E22,2,FALSE)</f>
        <v>#N/A</v>
      </c>
      <c r="C23" s="40"/>
      <c r="D23" s="38"/>
      <c r="R23" s="75"/>
      <c r="S23" s="157" t="e">
        <f>VLOOKUP(U23,'пр.взв.'!B7:E22,2,FALSE)</f>
        <v>#N/A</v>
      </c>
      <c r="T23" s="158"/>
      <c r="U23" s="70">
        <v>0</v>
      </c>
    </row>
    <row r="24" spans="1:21" ht="13.5" thickBot="1">
      <c r="A24" s="78"/>
      <c r="B24" s="201"/>
      <c r="C24" s="3"/>
      <c r="D24" s="38"/>
      <c r="R24" s="40"/>
      <c r="S24" s="159"/>
      <c r="T24" s="160"/>
      <c r="U24" s="70"/>
    </row>
    <row r="25" spans="3:18" ht="12.75">
      <c r="C25" s="3"/>
      <c r="D25" s="38"/>
      <c r="E25" s="73">
        <v>2</v>
      </c>
      <c r="F25" s="189" t="str">
        <f>VLOOKUP(E25,'пр.взв.'!B7:D22,2,FALSE)</f>
        <v>КАЧМАЗОВА ЛАРЕНА ЖОРИКОВНА</v>
      </c>
      <c r="G25" s="189"/>
      <c r="H25" s="189"/>
      <c r="I25" s="190"/>
      <c r="M25" s="188" t="str">
        <f>VLOOKUP(Q25,'пр.взв.'!B7:C22,2,FALSE)</f>
        <v>ЗОЗИРОВА ИЛОНА СОСЛАНОВНА</v>
      </c>
      <c r="N25" s="189"/>
      <c r="O25" s="189"/>
      <c r="P25" s="190"/>
      <c r="Q25" s="74">
        <v>1</v>
      </c>
      <c r="R25" s="40"/>
    </row>
    <row r="26" spans="1:18" ht="13.5" thickBot="1">
      <c r="A26" s="27"/>
      <c r="C26" s="3"/>
      <c r="D26" s="38"/>
      <c r="F26" s="191"/>
      <c r="G26" s="192"/>
      <c r="H26" s="192"/>
      <c r="I26" s="193"/>
      <c r="J26" s="56"/>
      <c r="K26" s="56"/>
      <c r="L26" s="56"/>
      <c r="M26" s="191"/>
      <c r="N26" s="192"/>
      <c r="O26" s="192"/>
      <c r="P26" s="193"/>
      <c r="Q26" s="72"/>
      <c r="R26" s="3"/>
    </row>
    <row r="27" spans="1:19" ht="12.75">
      <c r="A27" s="36"/>
      <c r="B27">
        <v>2</v>
      </c>
      <c r="C27" s="194" t="str">
        <f>VLOOKUP(B27,'пр.взв.'!B7:E22,2,FALSE)</f>
        <v>КАЧМАЗОВА ЛАРЕНА ЖОРИКОВНА</v>
      </c>
      <c r="D27" s="195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44" t="str">
        <f>VLOOKUP(S27,'пр.взв.'!B7:E22,2,FALSE)</f>
        <v>ЗОЗИРОВА ИЛОНА СОСЛАНОВНА</v>
      </c>
      <c r="S27" s="9">
        <v>1</v>
      </c>
    </row>
    <row r="28" spans="1:18" ht="13.5" thickBot="1">
      <c r="A28" s="3"/>
      <c r="C28" s="196"/>
      <c r="D28" s="197"/>
      <c r="F28" s="3"/>
      <c r="G28" s="3"/>
      <c r="H28" s="3"/>
      <c r="I28" s="3"/>
      <c r="R28" s="140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ВК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ВК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93" t="str">
        <f>'пр.взв.'!A2</f>
        <v>ПЕРВЕНСТВО СЕВЕРО-КАВКАЗСКОГО ФЕДЕРАЛЬНОГО ОКРУГА ПО САМБО СРЕДИ ЮНОШЕЙ И ДЕВУШЕК 2003-2005 ГГР</v>
      </c>
      <c r="B1" s="167"/>
      <c r="C1" s="167"/>
      <c r="D1" s="167"/>
      <c r="E1" s="167"/>
      <c r="F1" s="167"/>
      <c r="G1" s="167"/>
      <c r="H1" s="168"/>
    </row>
    <row r="2" spans="1:8" ht="12.75">
      <c r="A2" s="231" t="str">
        <f>'пр.взв.'!A3</f>
        <v>19-22.11.2020   г.Нальчик</v>
      </c>
      <c r="B2" s="231"/>
      <c r="C2" s="231"/>
      <c r="D2" s="231"/>
      <c r="E2" s="231"/>
      <c r="F2" s="231"/>
      <c r="G2" s="231"/>
      <c r="H2" s="231"/>
    </row>
    <row r="3" spans="1:8" ht="18.75" thickBot="1">
      <c r="A3" s="232" t="s">
        <v>33</v>
      </c>
      <c r="B3" s="232"/>
      <c r="C3" s="232"/>
      <c r="D3" s="232"/>
      <c r="E3" s="232"/>
      <c r="F3" s="232"/>
      <c r="G3" s="232"/>
      <c r="H3" s="232"/>
    </row>
    <row r="4" spans="2:8" ht="18.75" thickBot="1">
      <c r="B4" s="81"/>
      <c r="C4" s="82"/>
      <c r="D4" s="233" t="str">
        <f>'пр.взв.'!D4</f>
        <v>в.к.  65   кг</v>
      </c>
      <c r="E4" s="234"/>
      <c r="F4" s="235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9" ht="18">
      <c r="A6" s="236" t="s">
        <v>34</v>
      </c>
      <c r="B6" s="207" t="str">
        <f>'И.ПР'!C8</f>
        <v>ПРОКОФЬЕВА АННА ИГОРЕВНА</v>
      </c>
      <c r="C6" s="208"/>
      <c r="D6" s="208"/>
      <c r="E6" s="208"/>
      <c r="F6" s="208"/>
      <c r="G6" s="209"/>
      <c r="H6" s="205" t="str">
        <f>'И.ПР'!D8</f>
        <v>05.06.2004 КМС</v>
      </c>
      <c r="I6" s="82"/>
    </row>
    <row r="7" spans="1:9" ht="18.75" thickBot="1">
      <c r="A7" s="237"/>
      <c r="B7" s="210"/>
      <c r="C7" s="211"/>
      <c r="D7" s="211"/>
      <c r="E7" s="211"/>
      <c r="F7" s="211"/>
      <c r="G7" s="212"/>
      <c r="H7" s="206"/>
      <c r="I7" s="82"/>
    </row>
    <row r="8" spans="1:10" ht="18">
      <c r="A8" s="237"/>
      <c r="B8" s="207" t="str">
        <f>'И.ПР'!E8</f>
        <v>СК</v>
      </c>
      <c r="C8" s="208"/>
      <c r="D8" s="208"/>
      <c r="E8" s="208"/>
      <c r="F8" s="208"/>
      <c r="G8" s="208"/>
      <c r="H8" s="209"/>
      <c r="I8" s="82"/>
      <c r="J8" s="83"/>
    </row>
    <row r="9" spans="1:10" ht="18.75" thickBot="1">
      <c r="A9" s="238"/>
      <c r="B9" s="213"/>
      <c r="C9" s="214"/>
      <c r="D9" s="214"/>
      <c r="E9" s="214"/>
      <c r="F9" s="214"/>
      <c r="G9" s="214"/>
      <c r="H9" s="215"/>
      <c r="I9" s="82"/>
      <c r="J9" s="83"/>
    </row>
    <row r="10" spans="1:10" ht="26.25" thickBot="1">
      <c r="A10" s="82"/>
      <c r="B10" s="84"/>
      <c r="C10" s="84"/>
      <c r="D10" s="84"/>
      <c r="E10" s="84"/>
      <c r="F10" s="84"/>
      <c r="G10" s="84"/>
      <c r="H10" s="84"/>
      <c r="I10" s="82"/>
      <c r="J10" s="83"/>
    </row>
    <row r="11" spans="1:10" ht="18">
      <c r="A11" s="222" t="s">
        <v>35</v>
      </c>
      <c r="B11" s="207" t="str">
        <f>'И.ПР'!C10</f>
        <v>МАГДОЛИНА СОФЬЯ РОМАНОВНА</v>
      </c>
      <c r="C11" s="208"/>
      <c r="D11" s="208"/>
      <c r="E11" s="208"/>
      <c r="F11" s="208"/>
      <c r="G11" s="209"/>
      <c r="H11" s="205" t="str">
        <f>'И.ПР'!D10</f>
        <v>07.03.2005 1 РАЗРЯД</v>
      </c>
      <c r="I11" s="82"/>
      <c r="J11" s="83"/>
    </row>
    <row r="12" spans="1:10" ht="18.75" thickBot="1">
      <c r="A12" s="223"/>
      <c r="B12" s="210"/>
      <c r="C12" s="211"/>
      <c r="D12" s="211"/>
      <c r="E12" s="211"/>
      <c r="F12" s="211"/>
      <c r="G12" s="212"/>
      <c r="H12" s="206"/>
      <c r="I12" s="82"/>
      <c r="J12" s="83"/>
    </row>
    <row r="13" spans="1:10" ht="18">
      <c r="A13" s="223"/>
      <c r="B13" s="207" t="str">
        <f>'И.ПР'!E10</f>
        <v>КБР ДИНАМО</v>
      </c>
      <c r="C13" s="208"/>
      <c r="D13" s="208"/>
      <c r="E13" s="208"/>
      <c r="F13" s="208"/>
      <c r="G13" s="208"/>
      <c r="H13" s="209"/>
      <c r="I13" s="82"/>
      <c r="J13" s="83"/>
    </row>
    <row r="14" spans="1:10" ht="18.75" thickBot="1">
      <c r="A14" s="224"/>
      <c r="B14" s="213"/>
      <c r="C14" s="214"/>
      <c r="D14" s="214"/>
      <c r="E14" s="214"/>
      <c r="F14" s="214"/>
      <c r="G14" s="214"/>
      <c r="H14" s="215"/>
      <c r="I14" s="82"/>
      <c r="J14" s="83"/>
    </row>
    <row r="15" spans="1:10" ht="26.25" thickBot="1">
      <c r="A15" s="82"/>
      <c r="B15" s="84"/>
      <c r="C15" s="84"/>
      <c r="D15" s="84"/>
      <c r="E15" s="84"/>
      <c r="F15" s="84"/>
      <c r="G15" s="84"/>
      <c r="H15" s="84"/>
      <c r="I15" s="82"/>
      <c r="J15" s="83"/>
    </row>
    <row r="16" spans="1:10" ht="18">
      <c r="A16" s="202" t="s">
        <v>36</v>
      </c>
      <c r="B16" s="207" t="str">
        <f>'И.ПР'!C12</f>
        <v>КАЧМАЗОВА ЛАРЕНА ЖОРИКОВНА</v>
      </c>
      <c r="C16" s="208"/>
      <c r="D16" s="208"/>
      <c r="E16" s="208"/>
      <c r="F16" s="208"/>
      <c r="G16" s="209"/>
      <c r="H16" s="144" t="str">
        <f>'И.ПР'!D12</f>
        <v>22.07.2004 1 ЮН.РАЗРЯД</v>
      </c>
      <c r="I16" s="82"/>
      <c r="J16" s="83"/>
    </row>
    <row r="17" spans="1:10" ht="18.75" thickBot="1">
      <c r="A17" s="203"/>
      <c r="B17" s="210"/>
      <c r="C17" s="211"/>
      <c r="D17" s="211"/>
      <c r="E17" s="211"/>
      <c r="F17" s="211"/>
      <c r="G17" s="212"/>
      <c r="H17" s="145"/>
      <c r="I17" s="82"/>
      <c r="J17" s="83"/>
    </row>
    <row r="18" spans="1:10" ht="18">
      <c r="A18" s="203"/>
      <c r="B18" s="207" t="str">
        <f>'И.ПР'!E12</f>
        <v>РСО-А ДИНАМО</v>
      </c>
      <c r="C18" s="208"/>
      <c r="D18" s="208"/>
      <c r="E18" s="208"/>
      <c r="F18" s="208"/>
      <c r="G18" s="208"/>
      <c r="H18" s="209"/>
      <c r="I18" s="82"/>
      <c r="J18" s="83"/>
    </row>
    <row r="19" spans="1:10" ht="18.75" thickBot="1">
      <c r="A19" s="204"/>
      <c r="B19" s="213"/>
      <c r="C19" s="214"/>
      <c r="D19" s="214"/>
      <c r="E19" s="214"/>
      <c r="F19" s="214"/>
      <c r="G19" s="214"/>
      <c r="H19" s="215"/>
      <c r="I19" s="82"/>
      <c r="J19" s="83"/>
    </row>
    <row r="20" spans="1:10" ht="26.25" thickBot="1">
      <c r="A20" s="82"/>
      <c r="B20" s="84"/>
      <c r="C20" s="84"/>
      <c r="D20" s="84"/>
      <c r="E20" s="84"/>
      <c r="F20" s="84"/>
      <c r="G20" s="84"/>
      <c r="H20" s="84"/>
      <c r="I20" s="82"/>
      <c r="J20" s="83"/>
    </row>
    <row r="21" spans="1:10" ht="18">
      <c r="A21" s="202" t="s">
        <v>36</v>
      </c>
      <c r="B21" s="207" t="str">
        <f>'И.ПР'!C14</f>
        <v>ЗОЗИРОВА ИЛОНА СОСЛАНОВНА</v>
      </c>
      <c r="C21" s="208"/>
      <c r="D21" s="208"/>
      <c r="E21" s="208"/>
      <c r="F21" s="208"/>
      <c r="G21" s="209"/>
      <c r="H21" s="144" t="str">
        <f>'И.ПР'!D14</f>
        <v>25.05.2004 1 РАЗРЯД</v>
      </c>
      <c r="I21" s="82"/>
      <c r="J21" s="83"/>
    </row>
    <row r="22" spans="1:10" ht="18.75" thickBot="1">
      <c r="A22" s="203"/>
      <c r="B22" s="210"/>
      <c r="C22" s="211"/>
      <c r="D22" s="211"/>
      <c r="E22" s="211"/>
      <c r="F22" s="211"/>
      <c r="G22" s="212"/>
      <c r="H22" s="145"/>
      <c r="I22" s="82"/>
      <c r="J22" s="83"/>
    </row>
    <row r="23" spans="1:9" ht="18">
      <c r="A23" s="203"/>
      <c r="B23" s="225" t="str">
        <f>'И.ПР'!E14</f>
        <v>РСО-А ДИНАМО</v>
      </c>
      <c r="C23" s="226"/>
      <c r="D23" s="226"/>
      <c r="E23" s="226"/>
      <c r="F23" s="226"/>
      <c r="G23" s="226"/>
      <c r="H23" s="227"/>
      <c r="I23" s="82"/>
    </row>
    <row r="24" spans="1:9" ht="18.75" thickBot="1">
      <c r="A24" s="204"/>
      <c r="B24" s="228"/>
      <c r="C24" s="229"/>
      <c r="D24" s="229"/>
      <c r="E24" s="229"/>
      <c r="F24" s="229"/>
      <c r="G24" s="229"/>
      <c r="H24" s="230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37</v>
      </c>
      <c r="B26" s="82"/>
      <c r="C26" s="82"/>
      <c r="D26" s="82"/>
      <c r="E26" s="82"/>
      <c r="F26" s="82"/>
      <c r="G26" s="82"/>
      <c r="H26" s="82"/>
    </row>
    <row r="27" ht="13.5" thickBot="1"/>
    <row r="28" spans="1:8" ht="12.75">
      <c r="A28" s="216" t="str">
        <f>'И.ПР'!G8</f>
        <v>МАМЕДОВ А.</v>
      </c>
      <c r="B28" s="217"/>
      <c r="C28" s="217"/>
      <c r="D28" s="217"/>
      <c r="E28" s="217"/>
      <c r="F28" s="217"/>
      <c r="G28" s="217"/>
      <c r="H28" s="218"/>
    </row>
    <row r="29" spans="1:8" ht="13.5" thickBot="1">
      <c r="A29" s="219"/>
      <c r="B29" s="220"/>
      <c r="C29" s="220"/>
      <c r="D29" s="220"/>
      <c r="E29" s="220"/>
      <c r="F29" s="220"/>
      <c r="G29" s="220"/>
      <c r="H29" s="221"/>
    </row>
    <row r="32" spans="1:8" ht="18">
      <c r="A32" s="82" t="s">
        <v>38</v>
      </c>
      <c r="B32" s="82"/>
      <c r="C32" s="82"/>
      <c r="D32" s="82"/>
      <c r="E32" s="82"/>
      <c r="F32" s="82"/>
      <c r="G32" s="82"/>
      <c r="H32" s="82"/>
    </row>
    <row r="33" spans="1:8" ht="18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5"/>
      <c r="B35" s="85"/>
      <c r="C35" s="85"/>
      <c r="D35" s="85"/>
      <c r="E35" s="85"/>
      <c r="F35" s="85"/>
      <c r="G35" s="85"/>
      <c r="H35" s="85"/>
    </row>
    <row r="36" spans="1:8" ht="18">
      <c r="A36" s="86"/>
      <c r="B36" s="86"/>
      <c r="C36" s="86"/>
      <c r="D36" s="86"/>
      <c r="E36" s="86"/>
      <c r="F36" s="86"/>
      <c r="G36" s="86"/>
      <c r="H36" s="86"/>
    </row>
    <row r="37" spans="1:8" ht="18">
      <c r="A37" s="85"/>
      <c r="B37" s="85"/>
      <c r="C37" s="85"/>
      <c r="D37" s="85"/>
      <c r="E37" s="85"/>
      <c r="F37" s="85"/>
      <c r="G37" s="85"/>
      <c r="H37" s="85"/>
    </row>
    <row r="38" spans="1:8" ht="18">
      <c r="A38" s="87"/>
      <c r="B38" s="87"/>
      <c r="C38" s="87"/>
      <c r="D38" s="87"/>
      <c r="E38" s="87"/>
      <c r="F38" s="87"/>
      <c r="G38" s="87"/>
      <c r="H38" s="87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7"/>
      <c r="B40" s="87"/>
      <c r="C40" s="87"/>
      <c r="D40" s="87"/>
      <c r="E40" s="87"/>
      <c r="F40" s="87"/>
      <c r="G40" s="87"/>
      <c r="H40" s="87"/>
    </row>
    <row r="41" spans="1:8" ht="18">
      <c r="A41" s="85"/>
      <c r="B41" s="85"/>
      <c r="C41" s="85"/>
      <c r="D41" s="85"/>
      <c r="E41" s="85"/>
      <c r="F41" s="85"/>
      <c r="G41" s="85"/>
      <c r="H41" s="85"/>
    </row>
    <row r="42" spans="1:8" ht="18">
      <c r="A42" s="87"/>
      <c r="B42" s="87"/>
      <c r="C42" s="87"/>
      <c r="D42" s="87"/>
      <c r="E42" s="87"/>
      <c r="F42" s="87"/>
      <c r="G42" s="87"/>
      <c r="H42" s="87"/>
    </row>
  </sheetData>
  <sheetProtection/>
  <mergeCells count="21">
    <mergeCell ref="A1:H1"/>
    <mergeCell ref="A2:H2"/>
    <mergeCell ref="A3:H3"/>
    <mergeCell ref="D4:F4"/>
    <mergeCell ref="A6:A9"/>
    <mergeCell ref="A28:H29"/>
    <mergeCell ref="A11:A14"/>
    <mergeCell ref="B11:G12"/>
    <mergeCell ref="H11:H12"/>
    <mergeCell ref="B13:H14"/>
    <mergeCell ref="B6:G7"/>
    <mergeCell ref="A21:A24"/>
    <mergeCell ref="B21:G22"/>
    <mergeCell ref="H21:H22"/>
    <mergeCell ref="B23:H24"/>
    <mergeCell ref="A16:A19"/>
    <mergeCell ref="H6:H7"/>
    <mergeCell ref="H16:H17"/>
    <mergeCell ref="B16:G17"/>
    <mergeCell ref="B8:H9"/>
    <mergeCell ref="B18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2020-11-20T08:30:47Z</cp:lastPrinted>
  <dcterms:created xsi:type="dcterms:W3CDTF">1996-10-08T23:32:33Z</dcterms:created>
  <dcterms:modified xsi:type="dcterms:W3CDTF">2020-11-20T08:31:09Z</dcterms:modified>
  <cp:category/>
  <cp:version/>
  <cp:contentType/>
  <cp:contentStatus/>
</cp:coreProperties>
</file>