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<sst xmlns="http://schemas.openxmlformats.org/spreadsheetml/2006/main" count="126" uniqueCount="77">
  <si>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</si>
  <si>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</si>
  <si>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</si>
  <si>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</si>
  <si>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</si>
  <si>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</si>
  <si>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</si>
  <si>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</si>
  <si>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</si>
  <si>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</si>
  <si>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</si>
  <si>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</si>
  <si>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</si>
  <si>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</si>
  <si>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</si>
  <si>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</si>
  <si>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</si>
  <si>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</si>
  <si>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</si>
  <si>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</si>
  <si>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</si>
  <si>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</si>
  <si>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</si>
  <si>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</si>
  <si>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</si>
  <si>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</si>
  <si>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</si>
  <si>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</si>
  <si>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</si>
  <si>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</si>
  <si>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</si>
  <si>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</si>
  <si>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Казанцев Михаил Александрович</t>
  </si>
  <si>
    <t>23.01.1989г.КМС</t>
  </si>
  <si>
    <t>СФО,Р.Алтай,                              Горно-Алтайск,МО</t>
  </si>
  <si>
    <t>Грушин С.Н.</t>
  </si>
  <si>
    <t>Гибадуллин Игорь Витальевич</t>
  </si>
  <si>
    <t>27.03.1984г.МСМК</t>
  </si>
  <si>
    <t>УФО, Сверд.обл.,В.Пышма,ПР</t>
  </si>
  <si>
    <t>020527066</t>
  </si>
  <si>
    <t>Стенников В.Г. Мельников А.Н.</t>
  </si>
  <si>
    <t>Шупин Дмитрий Вадимович</t>
  </si>
  <si>
    <t>13.05.1989г.МС</t>
  </si>
  <si>
    <t>СФО,Омск.обл.,Омск,МО.</t>
  </si>
  <si>
    <t>Войлошников С.Н.</t>
  </si>
  <si>
    <t>Мирзоев Русиф Заманхан-оглы</t>
  </si>
  <si>
    <t>03.01.1990г.КМС</t>
  </si>
  <si>
    <t>СФО,Томс.обл.,                 Томск,МО</t>
  </si>
  <si>
    <t>Кутмин А.И.</t>
  </si>
  <si>
    <t>Отчурчап Айдын Мергенович</t>
  </si>
  <si>
    <t>26.02.1988г.МС</t>
  </si>
  <si>
    <t>СФО,Омск.обл.,Омск,ПР.</t>
  </si>
  <si>
    <t>001282055</t>
  </si>
  <si>
    <t>Горбунов А.В. Бобровский В.А.</t>
  </si>
  <si>
    <t>Михальченко Роман Александрович</t>
  </si>
  <si>
    <t>27.06.1988г.МС</t>
  </si>
  <si>
    <t>УФО,Кург.обл.,Курган,МО</t>
  </si>
  <si>
    <t>001314045</t>
  </si>
  <si>
    <t>Зорин Василий Николаевич</t>
  </si>
  <si>
    <t>20.01.1987г.МС</t>
  </si>
  <si>
    <t>СФО,Нов.обл.   Новосибирск,ПР.</t>
  </si>
  <si>
    <t>019939054</t>
  </si>
  <si>
    <t>Плотников С.В.</t>
  </si>
  <si>
    <t>в.к.св.100     кг</t>
  </si>
  <si>
    <t>Стенников М.Г.      Бородин О.Б.</t>
  </si>
  <si>
    <t>гл.судья:</t>
  </si>
  <si>
    <t>врач:</t>
  </si>
  <si>
    <t>гл.секретарь:</t>
  </si>
  <si>
    <t>судьи:</t>
  </si>
  <si>
    <t>1</t>
  </si>
  <si>
    <t>3:0</t>
  </si>
  <si>
    <t>7</t>
  </si>
  <si>
    <t>4:0</t>
  </si>
  <si>
    <t>6</t>
  </si>
  <si>
    <t>4</t>
  </si>
  <si>
    <t>5-6</t>
  </si>
  <si>
    <t>2:0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</si>
</sst>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9"/>
      <name val="Arial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42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4" fillId="0" borderId="2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35" fillId="0" borderId="24" xfId="0" applyNumberFormat="1" applyFont="1" applyBorder="1" applyAlignment="1">
      <alignment horizontal="center" vertical="center" wrapText="1"/>
    </xf>
    <xf numFmtId="0" fontId="35" fillId="0" borderId="2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8" fillId="24" borderId="28" xfId="42" applyFont="1" applyFill="1" applyBorder="1" applyAlignment="1" applyProtection="1">
      <alignment horizontal="center" vertical="center" wrapText="1"/>
      <protection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28" fillId="0" borderId="31" xfId="42" applyFont="1" applyBorder="1" applyAlignment="1" applyProtection="1">
      <alignment horizontal="center" vertical="center" wrapText="1"/>
      <protection/>
    </xf>
    <xf numFmtId="0" fontId="28" fillId="0" borderId="16" xfId="42" applyFont="1" applyBorder="1" applyAlignment="1" applyProtection="1">
      <alignment horizontal="center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4" fillId="17" borderId="27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34" fillId="0" borderId="24" xfId="42" applyFont="1" applyFill="1" applyBorder="1" applyAlignment="1" applyProtection="1">
      <alignment horizontal="left" vertical="center" wrapText="1"/>
      <protection/>
    </xf>
    <xf numFmtId="0" fontId="34" fillId="0" borderId="26" xfId="42" applyFont="1" applyFill="1" applyBorder="1" applyAlignment="1" applyProtection="1">
      <alignment horizontal="left" vertical="center" wrapText="1"/>
      <protection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8" fillId="0" borderId="32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>
      <alignment horizontal="left" vertical="center" wrapText="1"/>
    </xf>
    <xf numFmtId="0" fontId="4" fillId="0" borderId="35" xfId="42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34" fillId="0" borderId="35" xfId="42" applyFont="1" applyBorder="1" applyAlignment="1" applyProtection="1">
      <alignment horizontal="center" vertical="center" wrapText="1"/>
      <protection/>
    </xf>
    <xf numFmtId="0" fontId="34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7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4" fillId="0" borderId="37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5" fillId="0" borderId="37" xfId="42" applyFont="1" applyBorder="1" applyAlignment="1" applyProtection="1">
      <alignment horizontal="left" vertical="center" wrapText="1"/>
      <protection/>
    </xf>
    <xf numFmtId="0" fontId="35" fillId="0" borderId="42" xfId="0" applyFont="1" applyBorder="1" applyAlignment="1">
      <alignment horizontal="left" vertical="center" wrapText="1"/>
    </xf>
    <xf numFmtId="0" fontId="35" fillId="0" borderId="37" xfId="42" applyFont="1" applyBorder="1" applyAlignment="1" applyProtection="1">
      <alignment horizontal="center" vertical="center" wrapText="1"/>
      <protection/>
    </xf>
    <xf numFmtId="0" fontId="35" fillId="0" borderId="42" xfId="0" applyFont="1" applyBorder="1" applyAlignment="1">
      <alignment horizontal="center" vertical="center" wrapText="1"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31" xfId="42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8" fillId="24" borderId="29" xfId="42" applyFont="1" applyFill="1" applyBorder="1" applyAlignment="1" applyProtection="1">
      <alignment horizontal="center" vertical="center" wrapText="1"/>
      <protection/>
    </xf>
    <xf numFmtId="0" fontId="28" fillId="24" borderId="30" xfId="42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2" xfId="42" applyFont="1" applyBorder="1" applyAlignment="1" applyProtection="1">
      <alignment horizontal="center" vertical="center" wrapText="1"/>
      <protection/>
    </xf>
    <xf numFmtId="0" fontId="35" fillId="0" borderId="63" xfId="42" applyFont="1" applyBorder="1" applyAlignment="1" applyProtection="1">
      <alignment horizontal="center" vertical="center" wrapText="1"/>
      <protection/>
    </xf>
    <xf numFmtId="0" fontId="35" fillId="0" borderId="64" xfId="42" applyFont="1" applyBorder="1" applyAlignment="1" applyProtection="1">
      <alignment horizontal="center" vertical="center" wrapText="1"/>
      <protection/>
    </xf>
    <xf numFmtId="0" fontId="35" fillId="0" borderId="31" xfId="42" applyFont="1" applyBorder="1" applyAlignment="1" applyProtection="1">
      <alignment horizontal="center" vertical="center" wrapText="1"/>
      <protection/>
    </xf>
    <xf numFmtId="0" fontId="35" fillId="0" borderId="32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A6" t="str">
            <v>Гл. судья, судья МК</v>
          </cell>
          <cell r="G6" t="str">
            <v>В.А.Метелица</v>
          </cell>
        </row>
        <row r="7">
          <cell r="G7" t="str">
            <v>/Барнаул/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E14" sqref="E14:E1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4.28125" style="0" customWidth="1"/>
    <col min="5" max="5" width="14.57421875" style="0" customWidth="1"/>
    <col min="6" max="6" width="10.140625" style="0" customWidth="1"/>
    <col min="7" max="7" width="18.57421875" style="0" customWidth="1"/>
  </cols>
  <sheetData>
    <row r="1" spans="1:21" ht="27.75" customHeight="1">
      <c r="A1" s="110" t="s">
        <v>28</v>
      </c>
      <c r="B1" s="110"/>
      <c r="C1" s="110"/>
      <c r="D1" s="110"/>
      <c r="E1" s="110"/>
      <c r="F1" s="110"/>
      <c r="G1" s="110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1" t="s">
        <v>25</v>
      </c>
      <c r="B2" s="112"/>
      <c r="C2" s="112"/>
      <c r="D2" s="112"/>
      <c r="E2" s="112"/>
      <c r="F2" s="112"/>
      <c r="G2" s="112"/>
    </row>
    <row r="3" spans="1:7" ht="31.5" customHeight="1" thickBot="1">
      <c r="A3" s="113" t="str">
        <f>HYPERLINK('[1]реквизиты'!$A$2)</f>
        <v>Х Всероссийский турнир по самбо на призы ЗМС А.М.Пушницы.</v>
      </c>
      <c r="B3" s="114"/>
      <c r="C3" s="114"/>
      <c r="D3" s="114"/>
      <c r="E3" s="114"/>
      <c r="F3" s="114"/>
      <c r="G3" s="115"/>
    </row>
    <row r="4" spans="1:7" ht="21.75" customHeight="1">
      <c r="A4" s="104" t="str">
        <f>HYPERLINK('[1]реквизиты'!$A$3)</f>
        <v>30.10.-2.11.2009г.      Омск</v>
      </c>
      <c r="B4" s="104"/>
      <c r="C4" s="104"/>
      <c r="D4" s="104"/>
      <c r="E4" s="104"/>
      <c r="F4" s="104"/>
      <c r="G4" s="104"/>
    </row>
    <row r="5" spans="4:5" ht="20.25" customHeight="1">
      <c r="D5" s="105" t="str">
        <f>HYPERLINK('пр.взв.'!D4)</f>
        <v>в.к.св.100     кг</v>
      </c>
      <c r="E5" s="105"/>
    </row>
    <row r="6" spans="1:7" ht="12.75" customHeight="1">
      <c r="A6" s="106" t="s">
        <v>11</v>
      </c>
      <c r="B6" s="108" t="s">
        <v>5</v>
      </c>
      <c r="C6" s="106" t="s">
        <v>6</v>
      </c>
      <c r="D6" s="106" t="s">
        <v>7</v>
      </c>
      <c r="E6" s="106" t="s">
        <v>8</v>
      </c>
      <c r="F6" s="106" t="s">
        <v>10</v>
      </c>
      <c r="G6" s="106" t="s">
        <v>9</v>
      </c>
    </row>
    <row r="7" spans="1:7" ht="12.75">
      <c r="A7" s="107"/>
      <c r="B7" s="109"/>
      <c r="C7" s="107"/>
      <c r="D7" s="107"/>
      <c r="E7" s="107"/>
      <c r="F7" s="107"/>
      <c r="G7" s="107"/>
    </row>
    <row r="8" spans="1:7" ht="12.75" customHeight="1">
      <c r="A8" s="99">
        <v>1</v>
      </c>
      <c r="B8" s="100">
        <v>6</v>
      </c>
      <c r="C8" s="75" t="str">
        <f>VLOOKUP(B8,'пр.взв.'!B7:G22,2,FALSE)</f>
        <v>Гибадуллин Игорь Витальевич</v>
      </c>
      <c r="D8" s="97" t="str">
        <f>VLOOKUP(B8,'пр.взв.'!B7:G22,3,FALSE)</f>
        <v>27.03.1984г.МСМК</v>
      </c>
      <c r="E8" s="223" t="str">
        <f>VLOOKUP(B8,'пр.взв.'!B7:G22,4,FALSE)</f>
        <v>УФО, Сверд.обл.,В.Пышма,ПР</v>
      </c>
      <c r="F8" s="97" t="str">
        <f>VLOOKUP(B8,'пр.взв.'!B7:G22,5,FALSE)</f>
        <v>020527066</v>
      </c>
      <c r="G8" s="75" t="str">
        <f>VLOOKUP(B8,'пр.взв.'!B7:G22,6,FALSE)</f>
        <v>Стенников В.Г. Мельников А.Н.</v>
      </c>
    </row>
    <row r="9" spans="1:7" ht="12.75">
      <c r="A9" s="99"/>
      <c r="B9" s="100"/>
      <c r="C9" s="96"/>
      <c r="D9" s="98"/>
      <c r="E9" s="224"/>
      <c r="F9" s="98"/>
      <c r="G9" s="96"/>
    </row>
    <row r="10" spans="1:7" ht="12.75" customHeight="1">
      <c r="A10" s="99">
        <v>2</v>
      </c>
      <c r="B10" s="100">
        <v>1</v>
      </c>
      <c r="C10" s="75" t="str">
        <f>VLOOKUP(B10,'пр.взв.'!B7:G22,2,FALSE)</f>
        <v>Михальченко Роман Александрович</v>
      </c>
      <c r="D10" s="97" t="str">
        <f>VLOOKUP(B10,'пр.взв.'!B7:G22,3,FALSE)</f>
        <v>27.06.1988г.МС</v>
      </c>
      <c r="E10" s="223" t="str">
        <f>VLOOKUP(B10,'пр.взв.'!B7:G22,4,FALSE)</f>
        <v>УФО,Кург.обл.,Курган,МО</v>
      </c>
      <c r="F10" s="97" t="str">
        <f>VLOOKUP(B10,'пр.взв.'!B7:G22,5,FALSE)</f>
        <v>001314045</v>
      </c>
      <c r="G10" s="75" t="str">
        <f>VLOOKUP(B10,'пр.взв.'!B7:G22,6,FALSE)</f>
        <v>Стенников М.Г.      Бородин О.Б.</v>
      </c>
    </row>
    <row r="11" spans="1:7" ht="12.75">
      <c r="A11" s="99"/>
      <c r="B11" s="100"/>
      <c r="C11" s="96"/>
      <c r="D11" s="98"/>
      <c r="E11" s="224"/>
      <c r="F11" s="98"/>
      <c r="G11" s="96"/>
    </row>
    <row r="12" spans="1:7" ht="12.75" customHeight="1">
      <c r="A12" s="99">
        <v>3</v>
      </c>
      <c r="B12" s="100">
        <v>7</v>
      </c>
      <c r="C12" s="75" t="str">
        <f>VLOOKUP(B12,'пр.взв.'!B7:G22,2,FALSE)</f>
        <v>Шупин Дмитрий Вадимович</v>
      </c>
      <c r="D12" s="97" t="str">
        <f>VLOOKUP(B12,'пр.взв.'!B7:G22,3,FALSE)</f>
        <v>13.05.1989г.МС</v>
      </c>
      <c r="E12" s="223" t="str">
        <f>VLOOKUP(B12,'пр.взв.'!B7:G22,4,FALSE)</f>
        <v>СФО,Омск.обл.,Омск,МО.</v>
      </c>
      <c r="F12" s="94">
        <f>VLOOKUP(B12,'пр.взв.'!B7:G22,5,FALSE)</f>
        <v>0</v>
      </c>
      <c r="G12" s="75" t="str">
        <f>VLOOKUP(B12,'пр.взв.'!B7:G22,6,FALSE)</f>
        <v>Войлошников С.Н.</v>
      </c>
    </row>
    <row r="13" spans="1:7" ht="12.75">
      <c r="A13" s="99"/>
      <c r="B13" s="100"/>
      <c r="C13" s="96"/>
      <c r="D13" s="98"/>
      <c r="E13" s="224"/>
      <c r="F13" s="95"/>
      <c r="G13" s="96"/>
    </row>
    <row r="14" spans="1:7" ht="12.75" customHeight="1">
      <c r="A14" s="99">
        <v>3</v>
      </c>
      <c r="B14" s="100">
        <v>4</v>
      </c>
      <c r="C14" s="75" t="str">
        <f>VLOOKUP(B14,'пр.взв.'!B7:G22,2,FALSE)</f>
        <v>Отчурчап Айдын Мергенович</v>
      </c>
      <c r="D14" s="97" t="str">
        <f>VLOOKUP(B14,'пр.взв.'!B7:G22,3,FALSE)</f>
        <v>26.02.1988г.МС</v>
      </c>
      <c r="E14" s="223" t="str">
        <f>VLOOKUP(B14,'пр.взв.'!B7:G22,4,FALSE)</f>
        <v>СФО,Омск.обл.,Омск,ПР.</v>
      </c>
      <c r="F14" s="97" t="str">
        <f>VLOOKUP(B14,'пр.взв.'!B7:G22,5,FALSE)</f>
        <v>001282055</v>
      </c>
      <c r="G14" s="75" t="str">
        <f>VLOOKUP(B14,'пр.взв.'!B7:G22,6,FALSE)</f>
        <v>Горбунов А.В. Бобровский В.А.</v>
      </c>
    </row>
    <row r="15" spans="1:7" ht="12.75">
      <c r="A15" s="99"/>
      <c r="B15" s="100"/>
      <c r="C15" s="96"/>
      <c r="D15" s="98"/>
      <c r="E15" s="224"/>
      <c r="F15" s="98"/>
      <c r="G15" s="96"/>
    </row>
    <row r="16" spans="1:7" ht="12.75" customHeight="1">
      <c r="A16" s="103" t="s">
        <v>75</v>
      </c>
      <c r="B16" s="100">
        <v>5</v>
      </c>
      <c r="C16" s="75" t="str">
        <f>VLOOKUP(B16,'пр.взв.'!B7:G30,2,FALSE)</f>
        <v>Казанцев Михаил Александрович</v>
      </c>
      <c r="D16" s="97" t="str">
        <f>VLOOKUP(B16,'пр.взв.'!B7:G22,3,FALSE)</f>
        <v>23.01.1989г.КМС</v>
      </c>
      <c r="E16" s="97" t="str">
        <f>VLOOKUP(B16,'пр.взв.'!B7:G22,4,FALSE)</f>
        <v>СФО,Р.Алтай,                              Горно-Алтайск,МО</v>
      </c>
      <c r="F16" s="94">
        <f>VLOOKUP(B16,'пр.взв.'!B7:G22,5,FALSE)</f>
        <v>0</v>
      </c>
      <c r="G16" s="75" t="str">
        <f>VLOOKUP(B16,'пр.взв.'!B7:G22,6,FALSE)</f>
        <v>Грушин С.Н.</v>
      </c>
    </row>
    <row r="17" spans="1:7" ht="12.75">
      <c r="A17" s="103"/>
      <c r="B17" s="100"/>
      <c r="C17" s="96"/>
      <c r="D17" s="98"/>
      <c r="E17" s="98"/>
      <c r="F17" s="95"/>
      <c r="G17" s="96"/>
    </row>
    <row r="18" spans="1:7" ht="12.75" customHeight="1">
      <c r="A18" s="103" t="s">
        <v>75</v>
      </c>
      <c r="B18" s="100">
        <v>2</v>
      </c>
      <c r="C18" s="75" t="str">
        <f>VLOOKUP(B18,'пр.взв.'!B7:G22,2,FALSE)</f>
        <v>Мирзоев Русиф Заманхан-оглы</v>
      </c>
      <c r="D18" s="97" t="str">
        <f>VLOOKUP(B18,'пр.взв.'!B7:G22,3,FALSE)</f>
        <v>03.01.1990г.КМС</v>
      </c>
      <c r="E18" s="97" t="str">
        <f>VLOOKUP(B18,'пр.взв.'!B7:G22,4,FALSE)</f>
        <v>СФО,Томс.обл.,                 Томск,МО</v>
      </c>
      <c r="F18" s="94">
        <f>VLOOKUP(B18,'пр.взв.'!B7:G22,5,FALSE)</f>
        <v>0</v>
      </c>
      <c r="G18" s="75" t="str">
        <f>VLOOKUP(B18,'пр.взв.'!B7:G22,6,FALSE)</f>
        <v>Кутмин А.И.</v>
      </c>
    </row>
    <row r="19" spans="1:7" ht="12.75">
      <c r="A19" s="103"/>
      <c r="B19" s="100"/>
      <c r="C19" s="96"/>
      <c r="D19" s="98"/>
      <c r="E19" s="98"/>
      <c r="F19" s="95"/>
      <c r="G19" s="96"/>
    </row>
    <row r="20" spans="1:7" ht="12.75" customHeight="1">
      <c r="A20" s="99">
        <v>7</v>
      </c>
      <c r="B20" s="100">
        <v>3</v>
      </c>
      <c r="C20" s="75" t="str">
        <f>VLOOKUP(B20,'пр.взв.'!B7:G22,2,FALSE)</f>
        <v>Зорин Василий Николаевич</v>
      </c>
      <c r="D20" s="97" t="str">
        <f>VLOOKUP(B20,'пр.взв.'!B7:G22,3,FALSE)</f>
        <v>20.01.1987г.МС</v>
      </c>
      <c r="E20" s="97" t="str">
        <f>VLOOKUP(B20,'пр.взв.'!B7:G22,4,FALSE)</f>
        <v>СФО,Нов.обл.   Новосибирск,ПР.</v>
      </c>
      <c r="F20" s="97" t="str">
        <f>VLOOKUP(B20,'пр.взв.'!B7:G22,5,FALSE)</f>
        <v>019939054</v>
      </c>
      <c r="G20" s="75" t="str">
        <f>VLOOKUP(B20,'пр.взв.'!B7:G22,6,FALSE)</f>
        <v>Плотников С.В.</v>
      </c>
    </row>
    <row r="21" spans="1:7" ht="12.75">
      <c r="A21" s="99"/>
      <c r="B21" s="100"/>
      <c r="C21" s="96"/>
      <c r="D21" s="98"/>
      <c r="E21" s="98"/>
      <c r="F21" s="98"/>
      <c r="G21" s="96"/>
    </row>
    <row r="22" spans="1:7" ht="12.75" customHeight="1">
      <c r="A22" s="101"/>
      <c r="B22" s="102"/>
      <c r="C22" s="92" t="e">
        <f>VLOOKUP(B22,'пр.взв.'!B7:G22,2,FALSE)</f>
        <v>#N/A</v>
      </c>
      <c r="D22" s="94" t="e">
        <f>VLOOKUP(B22,'пр.взв.'!B7:G22,3,FALSE)</f>
        <v>#N/A</v>
      </c>
      <c r="E22" s="94" t="e">
        <f>VLOOKUP(B22,'пр.взв.'!B7:G22,4,FALSE)</f>
        <v>#N/A</v>
      </c>
      <c r="F22" s="94" t="e">
        <f>VLOOKUP(B22,'пр.взв.'!B7:G22,5,FALSE)</f>
        <v>#N/A</v>
      </c>
      <c r="G22" s="92" t="e">
        <f>VLOOKUP(B22,'пр.взв.'!B7:G22,6,FALSE)</f>
        <v>#N/A</v>
      </c>
    </row>
    <row r="23" spans="1:7" ht="12.75">
      <c r="A23" s="101"/>
      <c r="B23" s="102"/>
      <c r="C23" s="93"/>
      <c r="D23" s="95"/>
      <c r="E23" s="95"/>
      <c r="F23" s="95"/>
      <c r="G23" s="93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В.А.Метелица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/Барнаул/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26.8515625" style="0" customWidth="1"/>
    <col min="4" max="4" width="10.00390625" style="0" customWidth="1"/>
    <col min="5" max="5" width="12.710937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6" t="str">
        <f>HYPERLINK('[1]реквизиты'!$A$2)</f>
        <v>Х Всероссийский турнир по самбо на призы ЗМС А.М.Пушницы.</v>
      </c>
      <c r="B1" s="117"/>
      <c r="C1" s="117"/>
      <c r="D1" s="117"/>
      <c r="E1" s="117"/>
      <c r="F1" s="117"/>
      <c r="G1" s="117"/>
      <c r="H1" s="117"/>
    </row>
    <row r="2" spans="4:5" ht="27.75" customHeight="1">
      <c r="D2" s="52" t="s">
        <v>20</v>
      </c>
      <c r="E2" s="68" t="str">
        <f>HYPERLINK('пр.взв.'!D4)</f>
        <v>в.к.св.100  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9" t="s">
        <v>13</v>
      </c>
      <c r="B5" s="99" t="s">
        <v>5</v>
      </c>
      <c r="C5" s="107" t="s">
        <v>6</v>
      </c>
      <c r="D5" s="99" t="s">
        <v>14</v>
      </c>
      <c r="E5" s="99" t="s">
        <v>15</v>
      </c>
      <c r="F5" s="99" t="s">
        <v>16</v>
      </c>
      <c r="G5" s="99" t="s">
        <v>17</v>
      </c>
      <c r="H5" s="99" t="s">
        <v>18</v>
      </c>
    </row>
    <row r="6" spans="1:8" ht="12.75">
      <c r="A6" s="106"/>
      <c r="B6" s="106"/>
      <c r="C6" s="106"/>
      <c r="D6" s="106"/>
      <c r="E6" s="106"/>
      <c r="F6" s="106"/>
      <c r="G6" s="106"/>
      <c r="H6" s="106"/>
    </row>
    <row r="7" spans="1:8" ht="12.75">
      <c r="A7" s="122"/>
      <c r="B7" s="121">
        <v>5</v>
      </c>
      <c r="C7" s="123" t="str">
        <f>VLOOKUP(B7,'пр.взв.'!B7:D22,2,FALSE)</f>
        <v>Казанцев Михаил Александрович</v>
      </c>
      <c r="D7" s="123" t="str">
        <f>VLOOKUP(B7,'пр.взв.'!B7:E22,3,FALSE)</f>
        <v>23.01.1989г.КМС</v>
      </c>
      <c r="E7" s="125" t="str">
        <f>VLOOKUP(B7,'пр.взв.'!B7:F22,4,FALSE)</f>
        <v>СФО,Р.Алтай,                              Горно-Алтайск,МО</v>
      </c>
      <c r="F7" s="119"/>
      <c r="G7" s="103"/>
      <c r="H7" s="99"/>
    </row>
    <row r="8" spans="1:8" ht="12.75">
      <c r="A8" s="122"/>
      <c r="B8" s="99"/>
      <c r="C8" s="124"/>
      <c r="D8" s="124"/>
      <c r="E8" s="126"/>
      <c r="F8" s="119"/>
      <c r="G8" s="103"/>
      <c r="H8" s="99"/>
    </row>
    <row r="9" spans="1:8" ht="12.75">
      <c r="A9" s="120"/>
      <c r="B9" s="121">
        <v>4</v>
      </c>
      <c r="C9" s="123" t="str">
        <f>VLOOKUP(B9,'пр.взв.'!B7:D24,2,FALSE)</f>
        <v>Отчурчап Айдын Мергенович</v>
      </c>
      <c r="D9" s="123" t="str">
        <f>VLOOKUP(B9,'пр.взв.'!B7:E24,3,FALSE)</f>
        <v>26.02.1988г.МС</v>
      </c>
      <c r="E9" s="123" t="str">
        <f>VLOOKUP(B9,'пр.взв.'!B7:F24,4,FALSE)</f>
        <v>СФО,Омск.обл.,Омск,ПР.</v>
      </c>
      <c r="F9" s="119"/>
      <c r="G9" s="99"/>
      <c r="H9" s="99"/>
    </row>
    <row r="10" spans="1:8" ht="12.75">
      <c r="A10" s="120"/>
      <c r="B10" s="99"/>
      <c r="C10" s="124"/>
      <c r="D10" s="124"/>
      <c r="E10" s="124"/>
      <c r="F10" s="119"/>
      <c r="G10" s="99"/>
      <c r="H10" s="99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8" t="str">
        <f>HYPERLINK('пр.взв.'!D4)</f>
        <v>в.к.св.100     кг</v>
      </c>
    </row>
    <row r="17" spans="1:8" ht="12.75">
      <c r="A17" s="99" t="s">
        <v>13</v>
      </c>
      <c r="B17" s="99" t="s">
        <v>5</v>
      </c>
      <c r="C17" s="107" t="s">
        <v>6</v>
      </c>
      <c r="D17" s="99" t="s">
        <v>14</v>
      </c>
      <c r="E17" s="99" t="s">
        <v>15</v>
      </c>
      <c r="F17" s="99" t="s">
        <v>16</v>
      </c>
      <c r="G17" s="99" t="s">
        <v>17</v>
      </c>
      <c r="H17" s="99" t="s">
        <v>18</v>
      </c>
    </row>
    <row r="18" spans="1:8" ht="12.75">
      <c r="A18" s="106"/>
      <c r="B18" s="106"/>
      <c r="C18" s="106"/>
      <c r="D18" s="106"/>
      <c r="E18" s="106"/>
      <c r="F18" s="106"/>
      <c r="G18" s="106"/>
      <c r="H18" s="106"/>
    </row>
    <row r="19" spans="1:8" ht="12.75" customHeight="1">
      <c r="A19" s="122"/>
      <c r="B19" s="121">
        <v>2</v>
      </c>
      <c r="C19" s="118" t="str">
        <f>VLOOKUP(B19,'пр.взв.'!B7:E22,2,FALSE)</f>
        <v>Мирзоев Русиф Заманхан-оглы</v>
      </c>
      <c r="D19" s="118" t="str">
        <f>VLOOKUP(B19,'пр.взв.'!B7:F22,3,FALSE)</f>
        <v>03.01.1990г.КМС</v>
      </c>
      <c r="E19" s="118" t="str">
        <f>VLOOKUP(B19,'пр.взв.'!B7:G22,4,FALSE)</f>
        <v>СФО,Томс.обл.,                 Томск,МО</v>
      </c>
      <c r="F19" s="119"/>
      <c r="G19" s="103"/>
      <c r="H19" s="99"/>
    </row>
    <row r="20" spans="1:8" ht="12.75">
      <c r="A20" s="122"/>
      <c r="B20" s="99"/>
      <c r="C20" s="118"/>
      <c r="D20" s="118"/>
      <c r="E20" s="118"/>
      <c r="F20" s="119"/>
      <c r="G20" s="103"/>
      <c r="H20" s="99"/>
    </row>
    <row r="21" spans="1:8" ht="12.75" customHeight="1">
      <c r="A21" s="120"/>
      <c r="B21" s="121">
        <v>7</v>
      </c>
      <c r="C21" s="118" t="str">
        <f>VLOOKUP(B21,'пр.взв.'!B7:E24,2,FALSE)</f>
        <v>Шупин Дмитрий Вадимович</v>
      </c>
      <c r="D21" s="118" t="str">
        <f>VLOOKUP(B21,'пр.взв.'!B7:F24,3,FALSE)</f>
        <v>13.05.1989г.МС</v>
      </c>
      <c r="E21" s="118" t="str">
        <f>VLOOKUP(B21,'пр.взв.'!B7:G24,4,FALSE)</f>
        <v>СФО,Омск.обл.,Омск,МО.</v>
      </c>
      <c r="F21" s="119"/>
      <c r="G21" s="99"/>
      <c r="H21" s="99"/>
    </row>
    <row r="22" spans="1:8" ht="12.75">
      <c r="A22" s="120"/>
      <c r="B22" s="99"/>
      <c r="C22" s="118"/>
      <c r="D22" s="118"/>
      <c r="E22" s="118"/>
      <c r="F22" s="119"/>
      <c r="G22" s="99"/>
      <c r="H22" s="99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8" t="str">
        <f>HYPERLINK('пр.взв.'!D4)</f>
        <v>в.к.св.100     кг</v>
      </c>
    </row>
    <row r="30" spans="1:8" ht="12.75">
      <c r="A30" s="99" t="s">
        <v>13</v>
      </c>
      <c r="B30" s="99" t="s">
        <v>5</v>
      </c>
      <c r="C30" s="107" t="s">
        <v>6</v>
      </c>
      <c r="D30" s="99" t="s">
        <v>14</v>
      </c>
      <c r="E30" s="99" t="s">
        <v>15</v>
      </c>
      <c r="F30" s="99" t="s">
        <v>16</v>
      </c>
      <c r="G30" s="99" t="s">
        <v>17</v>
      </c>
      <c r="H30" s="99" t="s">
        <v>18</v>
      </c>
    </row>
    <row r="31" spans="1:8" ht="12.75">
      <c r="A31" s="106"/>
      <c r="B31" s="106"/>
      <c r="C31" s="106"/>
      <c r="D31" s="106"/>
      <c r="E31" s="106"/>
      <c r="F31" s="106"/>
      <c r="G31" s="106"/>
      <c r="H31" s="106"/>
    </row>
    <row r="32" spans="1:8" ht="12.75" customHeight="1">
      <c r="A32" s="122"/>
      <c r="B32" s="121">
        <v>1</v>
      </c>
      <c r="C32" s="118" t="str">
        <f>VLOOKUP(B32,'пр.взв.'!B7:E35,2,FALSE)</f>
        <v>Михальченко Роман Александрович</v>
      </c>
      <c r="D32" s="118" t="str">
        <f>VLOOKUP(B32,'пр.взв.'!B7:F35,3,FALSE)</f>
        <v>27.06.1988г.МС</v>
      </c>
      <c r="E32" s="118" t="str">
        <f>VLOOKUP(B32,'пр.взв.'!B7:G35,4,FALSE)</f>
        <v>УФО,Кург.обл.,Курган,МО</v>
      </c>
      <c r="F32" s="119"/>
      <c r="G32" s="103"/>
      <c r="H32" s="99"/>
    </row>
    <row r="33" spans="1:8" ht="12.75">
      <c r="A33" s="122"/>
      <c r="B33" s="99"/>
      <c r="C33" s="118"/>
      <c r="D33" s="118"/>
      <c r="E33" s="118"/>
      <c r="F33" s="119"/>
      <c r="G33" s="103"/>
      <c r="H33" s="99"/>
    </row>
    <row r="34" spans="1:8" ht="12.75" customHeight="1">
      <c r="A34" s="120"/>
      <c r="B34" s="121">
        <v>6</v>
      </c>
      <c r="C34" s="118" t="str">
        <f>VLOOKUP(B34,'пр.взв.'!B7:E37,2,FALSE)</f>
        <v>Гибадуллин Игорь Витальевич</v>
      </c>
      <c r="D34" s="118" t="str">
        <f>VLOOKUP(B34,'пр.взв.'!B7:F37,3,FALSE)</f>
        <v>27.03.1984г.МСМК</v>
      </c>
      <c r="E34" s="118" t="str">
        <f>VLOOKUP(B34,'пр.взв.'!B7:G37,4,FALSE)</f>
        <v>УФО, Сверд.обл.,В.Пышма,ПР</v>
      </c>
      <c r="F34" s="119"/>
      <c r="G34" s="99"/>
      <c r="H34" s="99"/>
    </row>
    <row r="35" spans="1:8" ht="12.75">
      <c r="A35" s="120"/>
      <c r="B35" s="99"/>
      <c r="C35" s="118"/>
      <c r="D35" s="118"/>
      <c r="E35" s="118"/>
      <c r="F35" s="119"/>
      <c r="G35" s="99"/>
      <c r="H35" s="99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A28" sqref="A1:G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6.57421875" style="0" customWidth="1"/>
    <col min="7" max="7" width="18.7109375" style="0" customWidth="1"/>
  </cols>
  <sheetData>
    <row r="1" spans="1:7" ht="24" customHeight="1">
      <c r="A1" s="111" t="s">
        <v>24</v>
      </c>
      <c r="B1" s="112"/>
      <c r="C1" s="112"/>
      <c r="D1" s="112"/>
      <c r="E1" s="112"/>
      <c r="F1" s="112"/>
      <c r="G1" s="112"/>
    </row>
    <row r="2" spans="1:7" ht="33.75" customHeight="1" thickBot="1">
      <c r="A2" s="116" t="str">
        <f>HYPERLINK('[1]реквизиты'!$A$2)</f>
        <v>Х Всероссийский турнир по самбо на призы ЗМС А.М.Пушницы.</v>
      </c>
      <c r="B2" s="144"/>
      <c r="C2" s="144"/>
      <c r="D2" s="144"/>
      <c r="E2" s="144"/>
      <c r="F2" s="144"/>
      <c r="G2" s="145"/>
    </row>
    <row r="3" spans="1:11" ht="17.25" customHeight="1">
      <c r="A3" s="104" t="str">
        <f>HYPERLINK('[1]реквизиты'!$A$3)</f>
        <v>30.10.-2.11.2009г.      Омск</v>
      </c>
      <c r="B3" s="104"/>
      <c r="C3" s="104"/>
      <c r="D3" s="104"/>
      <c r="E3" s="104"/>
      <c r="F3" s="104"/>
      <c r="G3" s="104"/>
      <c r="H3" s="13"/>
      <c r="I3" s="13"/>
      <c r="J3" s="13"/>
      <c r="K3" s="14"/>
    </row>
    <row r="4" spans="4:10" ht="19.5" customHeight="1">
      <c r="D4" s="139" t="s">
        <v>63</v>
      </c>
      <c r="E4" s="139"/>
      <c r="H4" s="15"/>
      <c r="I4" s="15"/>
      <c r="J4" s="15"/>
    </row>
    <row r="5" spans="1:7" ht="12.75" customHeight="1">
      <c r="A5" s="106" t="s">
        <v>4</v>
      </c>
      <c r="B5" s="129" t="s">
        <v>5</v>
      </c>
      <c r="C5" s="106" t="s">
        <v>6</v>
      </c>
      <c r="D5" s="106" t="s">
        <v>7</v>
      </c>
      <c r="E5" s="106" t="s">
        <v>8</v>
      </c>
      <c r="F5" s="106" t="s">
        <v>10</v>
      </c>
      <c r="G5" s="106" t="s">
        <v>9</v>
      </c>
    </row>
    <row r="6" spans="1:7" ht="12.75">
      <c r="A6" s="107"/>
      <c r="B6" s="130"/>
      <c r="C6" s="107"/>
      <c r="D6" s="107"/>
      <c r="E6" s="107"/>
      <c r="F6" s="107"/>
      <c r="G6" s="107"/>
    </row>
    <row r="7" spans="1:7" ht="12.75" customHeight="1">
      <c r="A7" s="99">
        <v>1</v>
      </c>
      <c r="B7" s="132">
        <v>1</v>
      </c>
      <c r="C7" s="133" t="s">
        <v>54</v>
      </c>
      <c r="D7" s="131" t="s">
        <v>55</v>
      </c>
      <c r="E7" s="135" t="s">
        <v>56</v>
      </c>
      <c r="F7" s="127" t="s">
        <v>57</v>
      </c>
      <c r="G7" s="133" t="s">
        <v>64</v>
      </c>
    </row>
    <row r="8" spans="1:7" ht="12.75">
      <c r="A8" s="99"/>
      <c r="B8" s="132"/>
      <c r="C8" s="134"/>
      <c r="D8" s="107"/>
      <c r="E8" s="136"/>
      <c r="F8" s="128"/>
      <c r="G8" s="134"/>
    </row>
    <row r="9" spans="1:7" ht="12.75" customHeight="1">
      <c r="A9" s="99">
        <v>2</v>
      </c>
      <c r="B9" s="146">
        <v>2</v>
      </c>
      <c r="C9" s="133" t="s">
        <v>45</v>
      </c>
      <c r="D9" s="131" t="s">
        <v>46</v>
      </c>
      <c r="E9" s="135" t="s">
        <v>47</v>
      </c>
      <c r="F9" s="127"/>
      <c r="G9" s="133" t="s">
        <v>48</v>
      </c>
    </row>
    <row r="10" spans="1:7" ht="12.75" customHeight="1">
      <c r="A10" s="99"/>
      <c r="B10" s="132"/>
      <c r="C10" s="134"/>
      <c r="D10" s="107"/>
      <c r="E10" s="136"/>
      <c r="F10" s="128"/>
      <c r="G10" s="134"/>
    </row>
    <row r="11" spans="1:7" ht="12.75" customHeight="1">
      <c r="A11" s="99">
        <v>3</v>
      </c>
      <c r="B11" s="132">
        <v>3</v>
      </c>
      <c r="C11" s="133" t="s">
        <v>58</v>
      </c>
      <c r="D11" s="131" t="s">
        <v>59</v>
      </c>
      <c r="E11" s="135" t="s">
        <v>60</v>
      </c>
      <c r="F11" s="127" t="s">
        <v>61</v>
      </c>
      <c r="G11" s="133" t="s">
        <v>62</v>
      </c>
    </row>
    <row r="12" spans="1:7" ht="15" customHeight="1">
      <c r="A12" s="99"/>
      <c r="B12" s="132"/>
      <c r="C12" s="134"/>
      <c r="D12" s="107"/>
      <c r="E12" s="136"/>
      <c r="F12" s="128"/>
      <c r="G12" s="134"/>
    </row>
    <row r="13" spans="1:7" ht="12.75" customHeight="1">
      <c r="A13" s="99">
        <v>4</v>
      </c>
      <c r="B13" s="132">
        <v>4</v>
      </c>
      <c r="C13" s="133" t="s">
        <v>49</v>
      </c>
      <c r="D13" s="131" t="s">
        <v>50</v>
      </c>
      <c r="E13" s="135" t="s">
        <v>51</v>
      </c>
      <c r="F13" s="127" t="s">
        <v>52</v>
      </c>
      <c r="G13" s="133" t="s">
        <v>53</v>
      </c>
    </row>
    <row r="14" spans="1:7" ht="15" customHeight="1">
      <c r="A14" s="99"/>
      <c r="B14" s="132"/>
      <c r="C14" s="134"/>
      <c r="D14" s="107"/>
      <c r="E14" s="136"/>
      <c r="F14" s="128"/>
      <c r="G14" s="143"/>
    </row>
    <row r="15" spans="1:7" ht="15" customHeight="1">
      <c r="A15" s="99">
        <v>5</v>
      </c>
      <c r="B15" s="132">
        <v>5</v>
      </c>
      <c r="C15" s="133" t="s">
        <v>32</v>
      </c>
      <c r="D15" s="131" t="s">
        <v>33</v>
      </c>
      <c r="E15" s="135" t="s">
        <v>34</v>
      </c>
      <c r="F15" s="127"/>
      <c r="G15" s="133" t="s">
        <v>35</v>
      </c>
    </row>
    <row r="16" spans="1:7" ht="15.75" customHeight="1">
      <c r="A16" s="99"/>
      <c r="B16" s="132"/>
      <c r="C16" s="134"/>
      <c r="D16" s="107"/>
      <c r="E16" s="136"/>
      <c r="F16" s="128"/>
      <c r="G16" s="134"/>
    </row>
    <row r="17" spans="1:7" ht="12.75" customHeight="1">
      <c r="A17" s="99">
        <v>6</v>
      </c>
      <c r="B17" s="132">
        <v>6</v>
      </c>
      <c r="C17" s="133" t="s">
        <v>36</v>
      </c>
      <c r="D17" s="131" t="s">
        <v>37</v>
      </c>
      <c r="E17" s="137" t="s">
        <v>38</v>
      </c>
      <c r="F17" s="127" t="s">
        <v>39</v>
      </c>
      <c r="G17" s="133" t="s">
        <v>40</v>
      </c>
    </row>
    <row r="18" spans="1:7" ht="15" customHeight="1">
      <c r="A18" s="99"/>
      <c r="B18" s="132"/>
      <c r="C18" s="134"/>
      <c r="D18" s="107"/>
      <c r="E18" s="138"/>
      <c r="F18" s="128"/>
      <c r="G18" s="134"/>
    </row>
    <row r="19" spans="1:7" ht="12.75" customHeight="1">
      <c r="A19" s="99">
        <v>7</v>
      </c>
      <c r="B19" s="132">
        <v>7</v>
      </c>
      <c r="C19" s="133" t="s">
        <v>41</v>
      </c>
      <c r="D19" s="131" t="s">
        <v>42</v>
      </c>
      <c r="E19" s="135" t="s">
        <v>43</v>
      </c>
      <c r="F19" s="127"/>
      <c r="G19" s="133" t="s">
        <v>44</v>
      </c>
    </row>
    <row r="20" spans="1:7" ht="15" customHeight="1">
      <c r="A20" s="99"/>
      <c r="B20" s="132"/>
      <c r="C20" s="134"/>
      <c r="D20" s="107"/>
      <c r="E20" s="136"/>
      <c r="F20" s="128"/>
      <c r="G20" s="134"/>
    </row>
    <row r="21" spans="1:7" ht="12.75" customHeight="1">
      <c r="A21" s="99"/>
      <c r="B21" s="141">
        <v>8</v>
      </c>
      <c r="C21" s="142"/>
      <c r="D21" s="140"/>
      <c r="E21" s="140"/>
      <c r="F21" s="103"/>
      <c r="G21" s="140"/>
    </row>
    <row r="22" spans="1:7" ht="15" customHeight="1">
      <c r="A22" s="99"/>
      <c r="B22" s="141"/>
      <c r="C22" s="142"/>
      <c r="D22" s="140"/>
      <c r="E22" s="140"/>
      <c r="F22" s="103"/>
      <c r="G22" s="140"/>
    </row>
    <row r="24" ht="15" customHeight="1"/>
    <row r="25" spans="5:6" ht="12.75">
      <c r="E25" s="8"/>
      <c r="F25" s="8"/>
    </row>
    <row r="26" spans="1:5" ht="24" customHeight="1">
      <c r="A26" s="73" t="s">
        <v>65</v>
      </c>
      <c r="B26" s="74"/>
      <c r="C26" s="74"/>
      <c r="D26" s="74"/>
      <c r="E26" s="19" t="s">
        <v>66</v>
      </c>
    </row>
    <row r="27" spans="1:5" ht="19.5" customHeight="1">
      <c r="A27" s="74"/>
      <c r="B27" s="74"/>
      <c r="C27" s="74"/>
      <c r="D27" s="74"/>
      <c r="E27" s="19"/>
    </row>
    <row r="28" spans="1:5" ht="26.25" customHeight="1">
      <c r="A28" s="19" t="s">
        <v>67</v>
      </c>
      <c r="B28" s="74"/>
      <c r="C28" s="74"/>
      <c r="D28" s="74"/>
      <c r="E28" s="19" t="s">
        <v>68</v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C7:C8"/>
    <mergeCell ref="D7:D8"/>
    <mergeCell ref="E11:E12"/>
    <mergeCell ref="E9:E10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A39" sqref="A1:R3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4.421875" style="0" customWidth="1"/>
    <col min="4" max="4" width="14.2812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1" t="s">
        <v>26</v>
      </c>
      <c r="D1" s="162"/>
      <c r="E1" s="162"/>
      <c r="F1" s="162"/>
      <c r="G1" s="162"/>
      <c r="H1" s="162"/>
      <c r="I1" s="162"/>
      <c r="J1" s="163"/>
    </row>
    <row r="2" spans="1:36" ht="26.25" customHeight="1" thickBot="1">
      <c r="A2" s="6"/>
      <c r="B2" s="6"/>
      <c r="C2" s="116" t="str">
        <f>HYPERLINK('[1]реквизиты'!$A$2)</f>
        <v>Х Всероссийский турнир по самбо на призы ЗМС А.М.Пушницы.</v>
      </c>
      <c r="D2" s="117"/>
      <c r="E2" s="117"/>
      <c r="F2" s="117"/>
      <c r="G2" s="117"/>
      <c r="H2" s="117"/>
      <c r="I2" s="117"/>
      <c r="J2" s="14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в.к.св.100  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48" t="s">
        <v>0</v>
      </c>
      <c r="B5" s="14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0">
        <v>1</v>
      </c>
      <c r="B6" s="152" t="str">
        <f>VLOOKUP('стартвый '!A6:A7,'пр.взв.'!B6:C21,2,FALSE)</f>
        <v>Михальченко Роман Александрович</v>
      </c>
      <c r="C6" s="154" t="str">
        <f>VLOOKUP(A6,'пр.взв.'!B6:G21,3,FALSE)</f>
        <v>27.06.1988г.МС</v>
      </c>
      <c r="D6" s="156" t="str">
        <f>VLOOKUP(A6,'пр.взв.'!B6:G21,4,FALSE)</f>
        <v>УФО,Кург.обл.,Курган,МО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1"/>
      <c r="B7" s="153"/>
      <c r="C7" s="155"/>
      <c r="D7" s="157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8">
        <v>5</v>
      </c>
      <c r="B8" s="159" t="str">
        <f>VLOOKUP('стартвый '!A8:A9,'пр.взв.'!B8:C23,2,FALSE)</f>
        <v>Казанцев Михаил Александрович</v>
      </c>
      <c r="C8" s="160" t="str">
        <f>VLOOKUP(A8,'пр.взв.'!B6:G21,3,FALSE)</f>
        <v>23.01.1989г.КМС</v>
      </c>
      <c r="D8" s="160" t="str">
        <f>VLOOKUP(A8,'пр.взв.'!B6:G21,4,FALSE)</f>
        <v>СФО,Р.Алтай,                              Горно-Алтайск,МО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1"/>
      <c r="B9" s="153"/>
      <c r="C9" s="155"/>
      <c r="D9" s="15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0">
        <v>3</v>
      </c>
      <c r="B10" s="152" t="str">
        <f>VLOOKUP('стартвый '!A10:A11,'пр.взв.'!B10:C25,2,FALSE)</f>
        <v>Зорин Василий Николаевич</v>
      </c>
      <c r="C10" s="154" t="str">
        <f>VLOOKUP(A10,'пр.взв.'!B6:G21,3,FALSE)</f>
        <v>20.01.1987г.МС</v>
      </c>
      <c r="D10" s="154" t="str">
        <f>VLOOKUP(A10,'пр.взв.'!B6:G21,4,FALSE)</f>
        <v>СФО,Нов.обл.   Новосибирск,ПР.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1"/>
      <c r="B11" s="153"/>
      <c r="C11" s="155"/>
      <c r="D11" s="15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8">
        <v>7</v>
      </c>
      <c r="B12" s="159" t="str">
        <f>VLOOKUP('стартвый '!A12:A13,'пр.взв.'!B12:C27,2,FALSE)</f>
        <v>Шупин Дмитрий Вадимович</v>
      </c>
      <c r="C12" s="160" t="str">
        <f>VLOOKUP(A12,'пр.взв.'!B6:G21,3,FALSE)</f>
        <v>13.05.1989г.МС</v>
      </c>
      <c r="D12" s="164" t="str">
        <f>VLOOKUP(A12,'пр.взв.'!B6:G21,4,FALSE)</f>
        <v>СФО,Омск.обл.,Омск,МО.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5"/>
      <c r="B13" s="166"/>
      <c r="C13" s="167"/>
      <c r="D13" s="168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8" t="s">
        <v>1</v>
      </c>
      <c r="B16" s="148"/>
      <c r="E16" s="23"/>
      <c r="F16" s="23"/>
      <c r="G16" s="23"/>
      <c r="H16" s="23"/>
      <c r="I16" s="47"/>
      <c r="J16" s="3"/>
    </row>
    <row r="17" spans="1:10" ht="13.5" thickBot="1">
      <c r="A17" s="150">
        <v>2</v>
      </c>
      <c r="B17" s="152" t="str">
        <f>VLOOKUP(A17,'пр.взв.'!B7:G22,2,FALSE)</f>
        <v>Мирзоев Русиф Заманхан-оглы</v>
      </c>
      <c r="C17" s="154" t="str">
        <f>VLOOKUP(A17,'пр.взв.'!B7:G22,3,FALSE)</f>
        <v>03.01.1990г.КМС</v>
      </c>
      <c r="D17" s="154" t="str">
        <f>VLOOKUP(A17,'пр.взв.'!B7:G22,4,FALSE)</f>
        <v>СФО,Томс.обл.,                 Томск,МО</v>
      </c>
      <c r="E17" s="23"/>
      <c r="F17" s="23"/>
      <c r="G17" s="23"/>
      <c r="H17" s="23"/>
      <c r="I17" s="40"/>
      <c r="J17" s="3"/>
    </row>
    <row r="18" spans="1:10" ht="12.75">
      <c r="A18" s="151"/>
      <c r="B18" s="153"/>
      <c r="C18" s="155"/>
      <c r="D18" s="155"/>
      <c r="E18" s="25"/>
      <c r="F18" s="23"/>
      <c r="G18" s="30"/>
      <c r="H18" s="27"/>
      <c r="I18" s="40"/>
      <c r="J18" s="3"/>
    </row>
    <row r="19" spans="1:10" ht="13.5" thickBot="1">
      <c r="A19" s="158">
        <v>6</v>
      </c>
      <c r="B19" s="159" t="str">
        <f>VLOOKUP('стартвый '!A19:A20,'пр.взв.'!B7:G22,2,FALSE)</f>
        <v>Гибадуллин Игорь Витальевич</v>
      </c>
      <c r="C19" s="160" t="str">
        <f>VLOOKUP(A19,'пр.взв.'!B7:G22,3,FALSE)</f>
        <v>27.03.1984г.МСМК</v>
      </c>
      <c r="D19" s="164" t="str">
        <f>VLOOKUP(A19,'пр.взв.'!B7:G22,4,FALSE)</f>
        <v>УФО, Сверд.обл.,В.Пышма,ПР</v>
      </c>
      <c r="E19" s="24"/>
      <c r="F19" s="26"/>
      <c r="G19" s="29"/>
      <c r="H19" s="27"/>
      <c r="I19" s="40"/>
      <c r="J19" s="3"/>
    </row>
    <row r="20" spans="1:10" ht="13.5" thickBot="1">
      <c r="A20" s="151"/>
      <c r="B20" s="153"/>
      <c r="C20" s="155"/>
      <c r="D20" s="157"/>
      <c r="E20" s="23"/>
      <c r="F20" s="27"/>
      <c r="G20" s="25"/>
      <c r="H20" s="31"/>
      <c r="I20" s="40"/>
      <c r="J20" s="3"/>
    </row>
    <row r="21" spans="1:8" ht="13.5" thickBot="1">
      <c r="A21" s="150">
        <v>4</v>
      </c>
      <c r="B21" s="152" t="str">
        <f>VLOOKUP('стартвый '!A21:A22,'пр.взв.'!B7:G22,2,FALSE)</f>
        <v>Отчурчап Айдын Мергенович</v>
      </c>
      <c r="C21" s="154" t="str">
        <f>VLOOKUP(A21,'пр.взв.'!B7:G22,3,FALSE)</f>
        <v>26.02.1988г.МС</v>
      </c>
      <c r="D21" s="156" t="str">
        <f>VLOOKUP(A21,'пр.взв.'!B7:G22,4,FALSE)</f>
        <v>СФО,Омск.обл.,Омск,ПР.</v>
      </c>
      <c r="E21" s="23"/>
      <c r="F21" s="27"/>
      <c r="G21" s="24"/>
      <c r="H21" s="3"/>
    </row>
    <row r="22" spans="1:8" ht="12.75">
      <c r="A22" s="151"/>
      <c r="B22" s="153"/>
      <c r="C22" s="155"/>
      <c r="D22" s="157"/>
      <c r="E22" s="25"/>
      <c r="F22" s="28"/>
      <c r="G22" s="29"/>
      <c r="H22" s="27"/>
    </row>
    <row r="23" spans="1:8" ht="13.5" thickBot="1">
      <c r="A23" s="158">
        <v>8</v>
      </c>
      <c r="B23" s="169">
        <f>VLOOKUP('стартвый '!A23:A24,'пр.взв.'!B7:G22,2,FALSE)</f>
        <v>0</v>
      </c>
      <c r="C23" s="171">
        <f>VLOOKUP(A23,'пр.взв.'!B7:G22,3,FALSE)</f>
        <v>0</v>
      </c>
      <c r="D23" s="171">
        <f>VLOOKUP(A23,'пр.взв.'!B7:G22,4,FALSE)</f>
        <v>0</v>
      </c>
      <c r="E23" s="24"/>
      <c r="F23" s="23"/>
      <c r="G23" s="30"/>
      <c r="H23" s="27"/>
    </row>
    <row r="24" spans="1:8" ht="13.5" thickBot="1">
      <c r="A24" s="165"/>
      <c r="B24" s="170"/>
      <c r="C24" s="172"/>
      <c r="D24" s="17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J22" sqref="J22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4" max="4" width="12.140625" style="0" customWidth="1"/>
    <col min="5" max="7" width="4.7109375" style="0" customWidth="1"/>
    <col min="8" max="8" width="3.421875" style="0" customWidth="1"/>
    <col min="9" max="10" width="3.8515625" style="0" customWidth="1"/>
    <col min="11" max="11" width="3.421875" style="0" customWidth="1"/>
    <col min="12" max="13" width="3.57421875" style="0" customWidth="1"/>
    <col min="14" max="17" width="4.7109375" style="0" customWidth="1"/>
    <col min="18" max="18" width="16.140625" style="0" customWidth="1"/>
    <col min="19" max="19" width="12.140625" style="0" customWidth="1"/>
    <col min="20" max="20" width="14.7109375" style="0" customWidth="1"/>
    <col min="21" max="21" width="4.7109375" style="0" customWidth="1"/>
  </cols>
  <sheetData>
    <row r="1" spans="1:21" ht="24.7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3:18" ht="26.25" customHeight="1" thickBot="1">
      <c r="C2" s="111" t="s">
        <v>27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30.75" customHeight="1" thickBot="1">
      <c r="A3" s="6"/>
      <c r="B3" s="6"/>
      <c r="C3" s="113" t="str">
        <f>HYPERLINK('[1]реквизиты'!$A$2)</f>
        <v>Х Всероссийский турнир по самбо на призы ЗМС А.М.Пушницы.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</row>
    <row r="4" spans="1:18" ht="26.25" customHeight="1" thickBot="1">
      <c r="A4" s="43"/>
      <c r="B4" s="43"/>
      <c r="C4" s="147" t="str">
        <f>HYPERLINK('[1]реквизиты'!$A$3)</f>
        <v>30.10.-2.11.2009г.      Омск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8:14" ht="27.75" customHeight="1" thickBot="1">
      <c r="H5" s="216" t="str">
        <f>HYPERLINK('пр.взв.'!D4)</f>
        <v>в.к.св.100     кг</v>
      </c>
      <c r="I5" s="217"/>
      <c r="J5" s="217"/>
      <c r="K5" s="217"/>
      <c r="L5" s="217"/>
      <c r="M5" s="217"/>
      <c r="N5" s="218"/>
    </row>
    <row r="6" spans="8:13" ht="15" customHeight="1">
      <c r="H6" s="68"/>
      <c r="I6" s="70"/>
      <c r="J6" s="70"/>
      <c r="K6" s="70"/>
      <c r="L6" s="70"/>
      <c r="M6" s="70"/>
    </row>
    <row r="7" spans="1:21" ht="18" customHeight="1" thickBot="1">
      <c r="A7" s="148" t="s">
        <v>0</v>
      </c>
      <c r="B7" s="148"/>
      <c r="E7" s="23"/>
      <c r="F7" s="23"/>
      <c r="G7" s="23"/>
      <c r="H7" s="23"/>
      <c r="I7" s="219" t="s">
        <v>19</v>
      </c>
      <c r="J7" s="219"/>
      <c r="K7" s="219"/>
      <c r="L7" s="219"/>
      <c r="M7" s="219"/>
      <c r="N7" s="23"/>
      <c r="O7" s="23"/>
      <c r="P7" s="23"/>
      <c r="Q7" s="33"/>
      <c r="R7" s="32"/>
      <c r="S7" s="23"/>
      <c r="T7" s="198" t="s">
        <v>1</v>
      </c>
      <c r="U7" s="198"/>
    </row>
    <row r="8" spans="1:21" ht="12.75" customHeight="1" thickBot="1">
      <c r="A8" s="150">
        <v>1</v>
      </c>
      <c r="B8" s="152" t="str">
        <f>VLOOKUP('пр.хода'!A8,'пр.взв.'!B7:C22,2,FALSE)</f>
        <v>Михальченко Роман Александрович</v>
      </c>
      <c r="C8" s="156" t="str">
        <f>VLOOKUP(A8,'пр.взв.'!B7:G22,3,FALSE)</f>
        <v>27.06.1988г.МС</v>
      </c>
      <c r="D8" s="154" t="str">
        <f>VLOOKUP(A8,'пр.взв.'!B7:G22,4,FALSE)</f>
        <v>УФО,Кург.обл.,Курган,МО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52" t="str">
        <f>VLOOKUP(U8,'пр.взв.'!B7:E22,2,FALSE)</f>
        <v>Мирзоев Русиф Заманхан-оглы</v>
      </c>
      <c r="S8" s="156" t="str">
        <f>VLOOKUP(U8,'пр.взв.'!B7:E22,3,FALSE)</f>
        <v>03.01.1990г.КМС</v>
      </c>
      <c r="T8" s="156" t="str">
        <f>VLOOKUP(U8,'пр.взв.'!B7:E22,4,FALSE)</f>
        <v>СФО,Томс.обл.,                 Томск,МО</v>
      </c>
      <c r="U8" s="186">
        <v>2</v>
      </c>
    </row>
    <row r="9" spans="1:21" ht="12.75" customHeight="1">
      <c r="A9" s="151"/>
      <c r="B9" s="153"/>
      <c r="C9" s="157"/>
      <c r="D9" s="155"/>
      <c r="E9" s="25" t="s">
        <v>69</v>
      </c>
      <c r="F9" s="23"/>
      <c r="G9" s="30"/>
      <c r="H9" s="72">
        <v>6</v>
      </c>
      <c r="I9" s="188" t="str">
        <f>VLOOKUP(H9,'пр.взв.'!B7:E22,2,FALSE)</f>
        <v>Гибадуллин Игорь Витальевич</v>
      </c>
      <c r="J9" s="189"/>
      <c r="K9" s="189"/>
      <c r="L9" s="189"/>
      <c r="M9" s="190"/>
      <c r="N9" s="23"/>
      <c r="O9" s="23"/>
      <c r="P9" s="23"/>
      <c r="Q9" s="25" t="s">
        <v>73</v>
      </c>
      <c r="R9" s="153"/>
      <c r="S9" s="157"/>
      <c r="T9" s="157"/>
      <c r="U9" s="187"/>
    </row>
    <row r="10" spans="1:21" ht="12.75" customHeight="1" thickBot="1">
      <c r="A10" s="158">
        <v>5</v>
      </c>
      <c r="B10" s="159" t="str">
        <f>VLOOKUP('пр.хода'!A10,'пр.взв.'!B9:C24,2,FALSE)</f>
        <v>Казанцев Михаил Александрович</v>
      </c>
      <c r="C10" s="164" t="str">
        <f>VLOOKUP(A10,'пр.взв.'!B7:G22,3,FALSE)</f>
        <v>23.01.1989г.КМС</v>
      </c>
      <c r="D10" s="164" t="str">
        <f>VLOOKUP(A10,'пр.взв.'!B7:G22,4,FALSE)</f>
        <v>СФО,Р.Алтай,                              Горно-Алтайск,МО</v>
      </c>
      <c r="E10" s="24" t="s">
        <v>70</v>
      </c>
      <c r="F10" s="26"/>
      <c r="G10" s="29"/>
      <c r="H10" s="27"/>
      <c r="I10" s="191"/>
      <c r="J10" s="192"/>
      <c r="K10" s="192"/>
      <c r="L10" s="192"/>
      <c r="M10" s="193"/>
      <c r="N10" s="23"/>
      <c r="O10" s="34"/>
      <c r="P10" s="26"/>
      <c r="Q10" s="24" t="s">
        <v>72</v>
      </c>
      <c r="R10" s="159" t="str">
        <f>VLOOKUP(U10,'пр.взв.'!B9:E24,2,FALSE)</f>
        <v>Гибадуллин Игорь Витальевич</v>
      </c>
      <c r="S10" s="164" t="str">
        <f>VLOOKUP(U10,'пр.взв.'!B9:E24,3,FALSE)</f>
        <v>27.03.1984г.МСМК</v>
      </c>
      <c r="T10" s="164" t="str">
        <f>VLOOKUP(U10,'пр.взв.'!B9:E24,4,FALSE)</f>
        <v>УФО, Сверд.обл.,В.Пышма,ПР</v>
      </c>
      <c r="U10" s="186">
        <v>6</v>
      </c>
    </row>
    <row r="11" spans="1:21" ht="12.75" customHeight="1" thickBot="1">
      <c r="A11" s="151"/>
      <c r="B11" s="153"/>
      <c r="C11" s="157"/>
      <c r="D11" s="157"/>
      <c r="E11" s="23"/>
      <c r="F11" s="27"/>
      <c r="G11" s="25" t="s">
        <v>69</v>
      </c>
      <c r="H11" s="3"/>
      <c r="I11" s="76"/>
      <c r="J11" s="76"/>
      <c r="K11" s="222" t="s">
        <v>73</v>
      </c>
      <c r="L11" s="76"/>
      <c r="M11" s="76"/>
      <c r="N11" s="27"/>
      <c r="O11" s="25" t="s">
        <v>73</v>
      </c>
      <c r="P11" s="27"/>
      <c r="Q11" s="23"/>
      <c r="R11" s="153"/>
      <c r="S11" s="157"/>
      <c r="T11" s="157"/>
      <c r="U11" s="187"/>
    </row>
    <row r="12" spans="1:21" ht="12.75" customHeight="1" thickBot="1">
      <c r="A12" s="150">
        <v>3</v>
      </c>
      <c r="B12" s="152" t="str">
        <f>VLOOKUP('пр.хода'!A12,'пр.взв.'!B11:C26,2,FALSE)</f>
        <v>Зорин Василий Николаевич</v>
      </c>
      <c r="C12" s="156" t="str">
        <f>VLOOKUP(A12,'пр.взв.'!B7:G22,3,FALSE)</f>
        <v>20.01.1987г.МС</v>
      </c>
      <c r="D12" s="156" t="str">
        <f>VLOOKUP(A12,'пр.взв.'!B7:G22,4,FALSE)</f>
        <v>СФО,Нов.обл.   Новосибирск,ПР.</v>
      </c>
      <c r="E12" s="23"/>
      <c r="F12" s="27"/>
      <c r="G12" s="24" t="s">
        <v>72</v>
      </c>
      <c r="H12" s="3"/>
      <c r="I12" s="76"/>
      <c r="J12" s="76"/>
      <c r="K12" s="76" t="s">
        <v>76</v>
      </c>
      <c r="L12" s="76"/>
      <c r="M12" s="76"/>
      <c r="N12" s="27"/>
      <c r="O12" s="24" t="s">
        <v>72</v>
      </c>
      <c r="P12" s="27"/>
      <c r="Q12" s="23"/>
      <c r="R12" s="152" t="str">
        <f>VLOOKUP(U12,'пр.взв.'!B11:E26,2,FALSE)</f>
        <v>Отчурчап Айдын Мергенович</v>
      </c>
      <c r="S12" s="156" t="str">
        <f>VLOOKUP(U12,'пр.взв.'!B11:E26,3,FALSE)</f>
        <v>26.02.1988г.МС</v>
      </c>
      <c r="T12" s="156" t="str">
        <f>VLOOKUP(U12,'пр.взв.'!B11:E26,4,FALSE)</f>
        <v>СФО,Омск.обл.,Омск,ПР.</v>
      </c>
      <c r="U12" s="197">
        <v>4</v>
      </c>
    </row>
    <row r="13" spans="1:21" ht="12.75" customHeight="1" thickBot="1">
      <c r="A13" s="151"/>
      <c r="B13" s="153"/>
      <c r="C13" s="157"/>
      <c r="D13" s="157"/>
      <c r="E13" s="25" t="s">
        <v>71</v>
      </c>
      <c r="F13" s="28"/>
      <c r="G13" s="29"/>
      <c r="H13" s="27"/>
      <c r="I13" s="76" t="s">
        <v>31</v>
      </c>
      <c r="J13" s="76"/>
      <c r="K13" s="76"/>
      <c r="L13" s="76"/>
      <c r="M13" s="76"/>
      <c r="N13" s="27"/>
      <c r="O13" s="34"/>
      <c r="P13" s="28"/>
      <c r="Q13" s="25" t="s">
        <v>74</v>
      </c>
      <c r="R13" s="153"/>
      <c r="S13" s="157"/>
      <c r="T13" s="157"/>
      <c r="U13" s="187"/>
    </row>
    <row r="14" spans="1:21" ht="12.75" customHeight="1" thickBot="1">
      <c r="A14" s="158">
        <v>7</v>
      </c>
      <c r="B14" s="159" t="str">
        <f>VLOOKUP('пр.хода'!A14,'пр.взв.'!B13:C28,2,FALSE)</f>
        <v>Шупин Дмитрий Вадимович</v>
      </c>
      <c r="C14" s="164" t="str">
        <f>VLOOKUP(A14,'пр.взв.'!B7:G22,3,FALSE)</f>
        <v>13.05.1989г.МС</v>
      </c>
      <c r="D14" s="160" t="str">
        <f>VLOOKUP(A14,'пр.взв.'!B7:G22,4,FALSE)</f>
        <v>СФО,Омск.обл.,Омск,МО.</v>
      </c>
      <c r="E14" s="24" t="s">
        <v>70</v>
      </c>
      <c r="F14" s="23"/>
      <c r="G14" s="30"/>
      <c r="H14" s="72">
        <v>1</v>
      </c>
      <c r="I14" s="201" t="str">
        <f>VLOOKUP(H14,'пр.взв.'!B5:E27,2,FALSE)</f>
        <v>Михальченко Роман Александрович</v>
      </c>
      <c r="J14" s="202"/>
      <c r="K14" s="202"/>
      <c r="L14" s="202"/>
      <c r="M14" s="203"/>
      <c r="N14" s="23"/>
      <c r="O14" s="23"/>
      <c r="P14" s="23"/>
      <c r="Q14" s="24"/>
      <c r="R14" s="169">
        <f>VLOOKUP(U14,'пр.взв.'!B13:E28,2,FALSE)</f>
        <v>0</v>
      </c>
      <c r="S14" s="171">
        <f>VLOOKUP(U14,'пр.взв.'!B13:E28,3,FALSE)</f>
        <v>0</v>
      </c>
      <c r="T14" s="171">
        <f>VLOOKUP(U14,'пр.взв.'!B13:E28,4,FALSE)</f>
        <v>0</v>
      </c>
      <c r="U14" s="186">
        <v>8</v>
      </c>
    </row>
    <row r="15" spans="1:21" ht="12.75" customHeight="1" thickBot="1">
      <c r="A15" s="165"/>
      <c r="B15" s="166"/>
      <c r="C15" s="168"/>
      <c r="D15" s="167"/>
      <c r="E15" s="23"/>
      <c r="F15" s="23"/>
      <c r="G15" s="30"/>
      <c r="H15" s="27"/>
      <c r="I15" s="204"/>
      <c r="J15" s="205"/>
      <c r="K15" s="205"/>
      <c r="L15" s="205"/>
      <c r="M15" s="206"/>
      <c r="N15" s="23"/>
      <c r="O15" s="23"/>
      <c r="P15" s="23"/>
      <c r="Q15" s="23"/>
      <c r="R15" s="170"/>
      <c r="S15" s="172"/>
      <c r="T15" s="172"/>
      <c r="U15" s="19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9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95" t="s">
        <v>3</v>
      </c>
    </row>
    <row r="18" spans="1:21" ht="12.75" customHeight="1">
      <c r="A18" s="194"/>
      <c r="G18" s="215" t="s">
        <v>29</v>
      </c>
      <c r="H18" s="215"/>
      <c r="I18" s="215"/>
      <c r="J18" s="215"/>
      <c r="K18" s="215"/>
      <c r="L18" s="215"/>
      <c r="M18" s="215"/>
      <c r="N18" s="215"/>
      <c r="O18" s="215"/>
      <c r="R18" s="23"/>
      <c r="S18" s="23"/>
      <c r="T18" s="23"/>
      <c r="U18" s="19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7">
        <v>5</v>
      </c>
      <c r="B21" s="183" t="str">
        <f>VLOOKUP(A21,'пр.взв.'!B7:E22,2,FALSE)</f>
        <v>Казанцев Михаил Александрович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207" t="str">
        <f>VLOOKUP(U21,'пр.взв.'!B7:E22,2,FALSE)</f>
        <v>Мирзоев Русиф Заманхан-оглы</v>
      </c>
      <c r="T21" s="208"/>
      <c r="U21" s="69">
        <v>2</v>
      </c>
    </row>
    <row r="22" spans="1:21" ht="12.75" customHeight="1">
      <c r="A22" s="80"/>
      <c r="B22" s="160"/>
      <c r="C22" s="90">
        <v>5</v>
      </c>
      <c r="D22" s="81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82"/>
      <c r="S22" s="209"/>
      <c r="T22" s="210"/>
      <c r="U22" s="69"/>
    </row>
    <row r="23" spans="1:21" ht="12.75" customHeight="1" thickBot="1">
      <c r="A23" s="80">
        <v>3</v>
      </c>
      <c r="B23" s="184" t="str">
        <f>VLOOKUP(A23,'пр.взв.'!B7:E22,2,FALSE)</f>
        <v>Зорин Василий Николаевич</v>
      </c>
      <c r="C23" s="24" t="s">
        <v>70</v>
      </c>
      <c r="D23" s="84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85"/>
      <c r="S23" s="211" t="e">
        <f>VLOOKUP(U23,'пр.взв.'!B7:E22,2,FALSE)</f>
        <v>#N/A</v>
      </c>
      <c r="T23" s="212"/>
      <c r="U23" s="91">
        <v>0</v>
      </c>
    </row>
    <row r="24" spans="1:21" ht="13.5" thickBot="1">
      <c r="A24" s="80"/>
      <c r="B24" s="185"/>
      <c r="C24" s="86"/>
      <c r="D24" s="84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83"/>
      <c r="S24" s="213"/>
      <c r="T24" s="214"/>
      <c r="U24" s="91"/>
    </row>
    <row r="25" spans="1:20" ht="12.75">
      <c r="A25" s="78"/>
      <c r="B25" s="78"/>
      <c r="C25" s="86"/>
      <c r="D25" s="84"/>
      <c r="E25" s="220">
        <v>4</v>
      </c>
      <c r="F25" s="174" t="str">
        <f>VLOOKUP(E25,'пр.взв.'!B7:D22,2,FALSE)</f>
        <v>Отчурчап Айдын Мергенович</v>
      </c>
      <c r="G25" s="174"/>
      <c r="H25" s="174"/>
      <c r="I25" s="175"/>
      <c r="J25" s="78"/>
      <c r="K25" s="78"/>
      <c r="L25" s="78"/>
      <c r="M25" s="173" t="str">
        <f>VLOOKUP(Q25,'пр.взв.'!B7:C22,2,FALSE)</f>
        <v>Шупин Дмитрий Вадимович</v>
      </c>
      <c r="N25" s="174"/>
      <c r="O25" s="174"/>
      <c r="P25" s="175"/>
      <c r="Q25" s="221">
        <v>7</v>
      </c>
      <c r="R25" s="83"/>
      <c r="S25" s="78"/>
      <c r="T25" s="78"/>
    </row>
    <row r="26" spans="1:20" ht="13.5" thickBot="1">
      <c r="A26" s="87"/>
      <c r="B26" s="78"/>
      <c r="C26" s="86"/>
      <c r="D26" s="84"/>
      <c r="E26" s="24" t="s">
        <v>70</v>
      </c>
      <c r="F26" s="176"/>
      <c r="G26" s="177"/>
      <c r="H26" s="177"/>
      <c r="I26" s="178"/>
      <c r="J26" s="88"/>
      <c r="K26" s="88"/>
      <c r="L26" s="88"/>
      <c r="M26" s="176"/>
      <c r="N26" s="177"/>
      <c r="O26" s="177"/>
      <c r="P26" s="178"/>
      <c r="Q26" s="24" t="s">
        <v>70</v>
      </c>
      <c r="R26" s="86"/>
      <c r="S26" s="78"/>
      <c r="T26" s="78"/>
    </row>
    <row r="27" spans="1:20" ht="12.75">
      <c r="A27" s="36"/>
      <c r="B27" s="78">
        <v>4</v>
      </c>
      <c r="C27" s="179" t="str">
        <f>VLOOKUP(B27,'пр.взв.'!B7:E22,2,FALSE)</f>
        <v>Отчурчап Айдын Мергенович</v>
      </c>
      <c r="D27" s="180"/>
      <c r="E27" s="78"/>
      <c r="F27" s="35"/>
      <c r="G27" s="35"/>
      <c r="H27" s="35"/>
      <c r="I27" s="35"/>
      <c r="J27" s="88"/>
      <c r="K27" s="88"/>
      <c r="L27" s="88"/>
      <c r="M27" s="35"/>
      <c r="N27" s="35"/>
      <c r="O27" s="35"/>
      <c r="P27" s="35"/>
      <c r="Q27" s="78"/>
      <c r="R27" s="152" t="str">
        <f>VLOOKUP(S27,'пр.взв.'!B7:E22,2,FALSE)</f>
        <v>Шупин Дмитрий Вадимович</v>
      </c>
      <c r="S27" s="89">
        <v>7</v>
      </c>
      <c r="T27" s="78"/>
    </row>
    <row r="28" spans="1:20" ht="13.5" thickBot="1">
      <c r="A28" s="86"/>
      <c r="B28" s="78"/>
      <c r="C28" s="181"/>
      <c r="D28" s="182"/>
      <c r="E28" s="78"/>
      <c r="F28" s="86"/>
      <c r="G28" s="86"/>
      <c r="H28" s="86"/>
      <c r="I28" s="86"/>
      <c r="J28" s="78"/>
      <c r="K28" s="78"/>
      <c r="L28" s="78"/>
      <c r="M28" s="78"/>
      <c r="N28" s="78"/>
      <c r="O28" s="78"/>
      <c r="P28" s="78"/>
      <c r="Q28" s="78"/>
      <c r="R28" s="166"/>
      <c r="S28" s="78"/>
      <c r="T28" s="78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В.А.Метелица</v>
      </c>
      <c r="O31" s="6"/>
      <c r="P31" s="3"/>
      <c r="Q31" s="3"/>
      <c r="R31" s="5" t="str">
        <f>HYPERLINK('[1]реквизиты'!$G$7)</f>
        <v>/Барнаул/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2009-10-31T18:29:07Z</cp:lastPrinted>
  <dcterms:created xsi:type="dcterms:W3CDTF">1996-10-08T23:32:33Z</dcterms:created>
  <dcterms:modified xsi:type="dcterms:W3CDTF">2009-10-31T18:29:16Z</dcterms:modified>
  <cp:category/>
  <cp:version/>
  <cp:contentType/>
  <cp:contentStatus/>
</cp:coreProperties>
</file>