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<sst xmlns="http://schemas.openxmlformats.org/spreadsheetml/2006/main" count="298" uniqueCount="162">
  <si>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</si>
  <si>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</si>
  <si>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</si>
  <si>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</si>
  <si>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</si>
  <si>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</si>
  <si>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</si>
  <si>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</si>
  <si>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</si>
  <si>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</si>
  <si>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</si>
  <si>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</si>
  <si>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</si>
  <si>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</si>
  <si>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</si>
  <si>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</si>
  <si>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</si>
  <si>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</si>
  <si>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</si>
  <si>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</si>
  <si>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</si>
  <si>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</si>
  <si>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</si>
  <si>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</si>
  <si>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</si>
  <si>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</si>
  <si>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</si>
  <si>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</si>
  <si>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</si>
  <si>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</si>
  <si>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</si>
  <si>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</si>
  <si>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</si>
  <si>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</si>
  <si>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</si>
  <si>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</si>
  <si>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</si>
  <si>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</si>
  <si>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</si>
  <si>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</si>
  <si>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</si>
  <si>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</si>
  <si>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</si>
  <si>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</si>
  <si>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</si>
  <si>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</si>
  <si>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</si>
  <si>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</si>
  <si>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</si>
  <si>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</si>
  <si>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</si>
  <si>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</si>
  <si>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</si>
  <si>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</si>
  <si>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</si>
  <si>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</si>
  <si>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</si>
  <si>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</si>
  <si>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</si>
  <si>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</si>
  <si>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</si>
  <si>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</si>
  <si>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Валеев Марсель Илхамович</t>
  </si>
  <si>
    <t>СФО,Омск.обл.,Омск,ПР.</t>
  </si>
  <si>
    <t>Мордовин М.В. Литманович А.В.</t>
  </si>
  <si>
    <t>Самунов Амыр Станиславович</t>
  </si>
  <si>
    <t>18.07.1991г.КМС</t>
  </si>
  <si>
    <t>СФО,Р.Алтай,                              Горно-Алтайск,Д</t>
  </si>
  <si>
    <t>Аткунов С.Ю.</t>
  </si>
  <si>
    <t>Лопсан Чаян Игоревич</t>
  </si>
  <si>
    <t>СФО, Р.Тыва,с.Дус-Даг</t>
  </si>
  <si>
    <t>Горрбунов А.В.</t>
  </si>
  <si>
    <t>Лежнёв Константин Сергеевич</t>
  </si>
  <si>
    <t>СФО,Омск.обл.,Омск,МО.</t>
  </si>
  <si>
    <t>020163055</t>
  </si>
  <si>
    <t>Андреева О.Н.</t>
  </si>
  <si>
    <t>Дюсембинов Даулет Иркимович</t>
  </si>
  <si>
    <t>Сельбиков Максим Юрьевич</t>
  </si>
  <si>
    <t>014358055</t>
  </si>
  <si>
    <t>Горбунов А.В. Бобровский В.А.</t>
  </si>
  <si>
    <t xml:space="preserve">Кошелев Илья Сергеевич </t>
  </si>
  <si>
    <t>СФО,Омск.обл.,Омск,ПР. ОГ УОР</t>
  </si>
  <si>
    <t>014357055</t>
  </si>
  <si>
    <t>Донгак Суланди Чапович</t>
  </si>
  <si>
    <t>СФО Р.Хакасия,МО</t>
  </si>
  <si>
    <t>Таскараков В.М.</t>
  </si>
  <si>
    <t>Шамрай Сергей Сергеевич</t>
  </si>
  <si>
    <t>Манаков С.А.</t>
  </si>
  <si>
    <t>Мартин Александр Александрович</t>
  </si>
  <si>
    <t>Мурзин В.П.          Манаков С.А.</t>
  </si>
  <si>
    <t>Садучин Александр Юрьевич</t>
  </si>
  <si>
    <t>009026004</t>
  </si>
  <si>
    <t>Яйтаков М.Я.</t>
  </si>
  <si>
    <t>Рогожников Константин Борисович</t>
  </si>
  <si>
    <t>14.09.1991г.КМС</t>
  </si>
  <si>
    <t>СФО,Нов.обл.   Новосибирск,МО</t>
  </si>
  <si>
    <t>019975054</t>
  </si>
  <si>
    <t>Немцов Г.Н.              Лепихов С.В.</t>
  </si>
  <si>
    <t>Кеденов Эжер Владиславович</t>
  </si>
  <si>
    <t>СФО,Нов.обл.   Новосибирск,СС</t>
  </si>
  <si>
    <t>020283054</t>
  </si>
  <si>
    <t>Немцов Г.Н.</t>
  </si>
  <si>
    <t>Пономаренко Данил Юрьевич</t>
  </si>
  <si>
    <t>УФО, Сверд.обл.,В.Пышма,ПР</t>
  </si>
  <si>
    <t>002700066</t>
  </si>
  <si>
    <t>Стенников В.Г. Мельников А.Н.</t>
  </si>
  <si>
    <t>Сандин Ярослав Сергеевич</t>
  </si>
  <si>
    <t>008549066</t>
  </si>
  <si>
    <t>Мельноков Андрей Игоревич</t>
  </si>
  <si>
    <t>13.05.1985г. КМС</t>
  </si>
  <si>
    <t>УФО, Сверд.обл., г.Ирбит, МО</t>
  </si>
  <si>
    <t>Шевчук П.Н.,       Мордяшов В.П.</t>
  </si>
  <si>
    <t xml:space="preserve">Шоев Рустам Амрович </t>
  </si>
  <si>
    <t>23.121988г. КМС</t>
  </si>
  <si>
    <t>УФО, Чел.обл., Челябинск, МО</t>
  </si>
  <si>
    <t>020094074</t>
  </si>
  <si>
    <t xml:space="preserve">ШумаковЮ.И. </t>
  </si>
  <si>
    <t>Аксенов Александр Андреевич</t>
  </si>
  <si>
    <t>01.04.1991г. КМС</t>
  </si>
  <si>
    <t>СФО, Кемер.обл. Прокопьевск, МО</t>
  </si>
  <si>
    <t>002908042</t>
  </si>
  <si>
    <t xml:space="preserve">Баглаев В.Г. </t>
  </si>
  <si>
    <t>Галимов Руслан Ринатович</t>
  </si>
  <si>
    <t>18.02.1991г. КМС</t>
  </si>
  <si>
    <t>СФО, Омск.обл., Омск, Д</t>
  </si>
  <si>
    <t xml:space="preserve">Орлов В.В.      Дубинецкий В.В. </t>
  </si>
  <si>
    <t>Мелконян Эдгар Артушович</t>
  </si>
  <si>
    <t>СФО,Красн.кр.,Красноярск,ПР.</t>
  </si>
  <si>
    <t>Саградян В.О.</t>
  </si>
  <si>
    <t>в.к.57   кг.</t>
  </si>
  <si>
    <t>4:0</t>
  </si>
  <si>
    <t>Адыкенов Бейбут Кайроллаевич</t>
  </si>
  <si>
    <t>СФО,Омск.обл.,Омск,Д.</t>
  </si>
  <si>
    <t>Манжос Ю.А.</t>
  </si>
  <si>
    <t>3:1</t>
  </si>
  <si>
    <t>3,5:0</t>
  </si>
  <si>
    <t>3:0</t>
  </si>
  <si>
    <t>5-6</t>
  </si>
  <si>
    <t>7-8</t>
  </si>
  <si>
    <t>9-12</t>
  </si>
  <si>
    <t>13-14</t>
  </si>
  <si>
    <t>15-21</t>
  </si>
  <si>
    <t>Рогожников Константин</t>
  </si>
  <si>
    <t>20(3:0)</t>
  </si>
  <si>
    <t>14.04.1989г. КМС</t>
  </si>
  <si>
    <t>18.05.1992г. КМС</t>
  </si>
  <si>
    <t>04.05.1988г. КМС</t>
  </si>
  <si>
    <t>19.07.1990г. КМС</t>
  </si>
  <si>
    <t>23.09.1992г. КМС</t>
  </si>
  <si>
    <t>30.05.1992г. КМС</t>
  </si>
  <si>
    <t>29.08.1988г. КМС</t>
  </si>
  <si>
    <t>26.07.1991г  КМС</t>
  </si>
  <si>
    <t>17.11.988г. КМС</t>
  </si>
  <si>
    <t>13.08.1992г. КМС</t>
  </si>
  <si>
    <t>07.09.1991г. КМС</t>
  </si>
  <si>
    <t>1988г. КМС</t>
  </si>
  <si>
    <t>18.07.1991г. КМС</t>
  </si>
  <si>
    <t>26.02.1988г. КМС</t>
  </si>
  <si>
    <t>15.05.1989г.  КМС</t>
  </si>
  <si>
    <t>14.09.1991г.   КМС</t>
  </si>
  <si>
    <t>12.08.1989г.   КМС</t>
  </si>
  <si>
    <t>Ваисова А.Х.              Ваисов Ж.М.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</si>
</sst>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Arial Narrow"/>
      <family val="2"/>
    </font>
    <font>
      <sz val="10"/>
      <color indexed="9"/>
      <name val="Arial Narrow"/>
      <family val="2"/>
    </font>
    <font>
      <sz val="8"/>
      <color indexed="9"/>
      <name val="Arial Narrow"/>
      <family val="2"/>
    </font>
    <font>
      <sz val="10"/>
      <color indexed="48"/>
      <name val="Arial"/>
      <family val="0"/>
    </font>
    <font>
      <b/>
      <sz val="10"/>
      <color indexed="9"/>
      <name val="Arial Narrow"/>
      <family val="2"/>
    </font>
    <font>
      <b/>
      <sz val="10"/>
      <color indexed="1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3" fillId="2" borderId="27" xfId="15" applyFont="1" applyFill="1" applyBorder="1" applyAlignment="1" applyProtection="1">
      <alignment horizontal="center" vertical="center" wrapText="1"/>
      <protection/>
    </xf>
    <xf numFmtId="0" fontId="13" fillId="2" borderId="28" xfId="15" applyFont="1" applyFill="1" applyBorder="1" applyAlignment="1" applyProtection="1">
      <alignment horizontal="center" vertical="center" wrapText="1"/>
      <protection/>
    </xf>
    <xf numFmtId="0" fontId="13" fillId="2" borderId="29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22" fillId="3" borderId="10" xfId="0" applyNumberFormat="1" applyFont="1" applyFill="1" applyBorder="1" applyAlignment="1">
      <alignment horizontal="left" vertical="center" wrapText="1"/>
    </xf>
    <xf numFmtId="0" fontId="22" fillId="3" borderId="20" xfId="0" applyNumberFormat="1" applyFont="1" applyFill="1" applyBorder="1" applyAlignment="1">
      <alignment horizontal="left" vertical="center" wrapText="1"/>
    </xf>
    <xf numFmtId="0" fontId="22" fillId="3" borderId="10" xfId="0" applyNumberFormat="1" applyFont="1" applyFill="1" applyBorder="1" applyAlignment="1">
      <alignment horizontal="center" vertical="center" wrapText="1"/>
    </xf>
    <xf numFmtId="0" fontId="22" fillId="3" borderId="20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17" fillId="0" borderId="3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24" fillId="0" borderId="30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30" xfId="15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7" fillId="0" borderId="30" xfId="15" applyFont="1" applyFill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3" fillId="0" borderId="0" xfId="15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2" xfId="15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3" xfId="15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1" fillId="0" borderId="33" xfId="15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7" fillId="0" borderId="37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21" fillId="0" borderId="32" xfId="15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22" fillId="0" borderId="37" xfId="15" applyFont="1" applyBorder="1" applyAlignment="1">
      <alignment horizontal="left" vertical="center" wrapText="1"/>
    </xf>
    <xf numFmtId="0" fontId="22" fillId="0" borderId="13" xfId="15" applyFont="1" applyBorder="1" applyAlignment="1">
      <alignment horizontal="left" vertical="center" wrapText="1"/>
    </xf>
    <xf numFmtId="0" fontId="22" fillId="0" borderId="32" xfId="15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3" fillId="0" borderId="32" xfId="15" applyFont="1" applyBorder="1" applyAlignment="1">
      <alignment horizontal="left" vertical="center" wrapText="1"/>
    </xf>
    <xf numFmtId="0" fontId="23" fillId="0" borderId="3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2" fillId="0" borderId="39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46" xfId="15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6" fillId="2" borderId="29" xfId="15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6" fillId="0" borderId="49" xfId="0" applyNumberFormat="1" applyFont="1" applyBorder="1" applyAlignment="1">
      <alignment horizontal="center" vertical="center" wrapText="1"/>
    </xf>
    <xf numFmtId="0" fontId="26" fillId="0" borderId="50" xfId="0" applyNumberFormat="1" applyFont="1" applyBorder="1" applyAlignment="1">
      <alignment horizontal="center" vertical="center" wrapText="1"/>
    </xf>
    <xf numFmtId="0" fontId="26" fillId="0" borderId="51" xfId="0" applyNumberFormat="1" applyFont="1" applyBorder="1" applyAlignment="1">
      <alignment horizontal="center" vertical="center" wrapText="1"/>
    </xf>
    <xf numFmtId="0" fontId="26" fillId="0" borderId="52" xfId="0" applyNumberFormat="1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26" fillId="0" borderId="54" xfId="0" applyNumberFormat="1" applyFont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left" vertical="center" wrapText="1"/>
    </xf>
    <xf numFmtId="14" fontId="11" fillId="0" borderId="20" xfId="0" applyNumberFormat="1" applyFont="1" applyBorder="1" applyAlignment="1">
      <alignment horizontal="left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50" xfId="0" applyNumberFormat="1" applyFont="1" applyBorder="1" applyAlignment="1">
      <alignment horizontal="center" vertical="center" wrapText="1"/>
    </xf>
    <xf numFmtId="0" fontId="12" fillId="0" borderId="51" xfId="0" applyNumberFormat="1" applyFont="1" applyBorder="1" applyAlignment="1">
      <alignment horizontal="center" vertical="center" wrapText="1"/>
    </xf>
    <xf numFmtId="0" fontId="12" fillId="0" borderId="52" xfId="0" applyNumberFormat="1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A6" t="str">
            <v>Гл. судья, судья МК</v>
          </cell>
          <cell r="G6" t="str">
            <v>В.А.Метелица</v>
          </cell>
        </row>
        <row r="7">
          <cell r="G7" t="str">
            <v>/Барнаул/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2"/>
  <sheetViews>
    <sheetView workbookViewId="0" topLeftCell="A1">
      <selection activeCell="C6" sqref="C6:G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7109375" style="0" customWidth="1"/>
    <col min="7" max="7" width="18.00390625" style="0" customWidth="1"/>
  </cols>
  <sheetData>
    <row r="1" spans="1:7" ht="18.75" thickBot="1">
      <c r="A1" s="163" t="s">
        <v>55</v>
      </c>
      <c r="B1" s="163"/>
      <c r="C1" s="163"/>
      <c r="D1" s="163"/>
      <c r="E1" s="163"/>
      <c r="F1" s="163"/>
      <c r="G1" s="163"/>
    </row>
    <row r="2" spans="2:7" ht="30.75" customHeight="1" thickBot="1">
      <c r="B2" s="159" t="s">
        <v>57</v>
      </c>
      <c r="C2" s="159"/>
      <c r="D2" s="160" t="str">
        <f>HYPERLINK('[1]реквизиты'!$A$2)</f>
        <v>Х Всероссийский турнир по самбо на призы ЗМС А.М.Пушницы.</v>
      </c>
      <c r="E2" s="161"/>
      <c r="F2" s="161"/>
      <c r="G2" s="162"/>
    </row>
    <row r="3" spans="2:7" ht="15" customHeight="1">
      <c r="B3" s="145"/>
      <c r="C3" s="156" t="str">
        <f>HYPERLINK('[1]реквизиты'!$A$3)</f>
        <v>30.10.-2.11.2009г.      Омск</v>
      </c>
      <c r="D3" s="156"/>
      <c r="F3" s="157" t="str">
        <f>HYPERLINK('пр.взв.'!D4)</f>
        <v>в.к.57   кг.</v>
      </c>
      <c r="G3" s="158"/>
    </row>
    <row r="4" spans="1:7" ht="12.75">
      <c r="A4" s="176" t="s">
        <v>10</v>
      </c>
      <c r="B4" s="179" t="s">
        <v>5</v>
      </c>
      <c r="C4" s="176" t="s">
        <v>6</v>
      </c>
      <c r="D4" s="176" t="s">
        <v>7</v>
      </c>
      <c r="E4" s="176" t="s">
        <v>8</v>
      </c>
      <c r="F4" s="176" t="s">
        <v>11</v>
      </c>
      <c r="G4" s="176" t="s">
        <v>9</v>
      </c>
    </row>
    <row r="5" spans="1:7" ht="9.75" customHeight="1">
      <c r="A5" s="176"/>
      <c r="B5" s="179"/>
      <c r="C5" s="176"/>
      <c r="D5" s="176"/>
      <c r="E5" s="176"/>
      <c r="F5" s="176"/>
      <c r="G5" s="176"/>
    </row>
    <row r="6" spans="1:7" ht="11.25" customHeight="1">
      <c r="A6" s="168" t="s">
        <v>25</v>
      </c>
      <c r="B6" s="169">
        <v>20</v>
      </c>
      <c r="C6" s="172" t="s">
        <v>65</v>
      </c>
      <c r="D6" s="174" t="s">
        <v>66</v>
      </c>
      <c r="E6" s="170" t="s">
        <v>67</v>
      </c>
      <c r="F6" s="177"/>
      <c r="G6" s="172" t="s">
        <v>68</v>
      </c>
    </row>
    <row r="7" spans="1:7" ht="11.25" customHeight="1">
      <c r="A7" s="168"/>
      <c r="B7" s="169"/>
      <c r="C7" s="173"/>
      <c r="D7" s="175"/>
      <c r="E7" s="171"/>
      <c r="F7" s="178"/>
      <c r="G7" s="173"/>
    </row>
    <row r="8" spans="1:7" ht="11.25" customHeight="1">
      <c r="A8" s="168" t="s">
        <v>26</v>
      </c>
      <c r="B8" s="169">
        <v>15</v>
      </c>
      <c r="C8" s="172" t="s">
        <v>93</v>
      </c>
      <c r="D8" s="174" t="s">
        <v>94</v>
      </c>
      <c r="E8" s="170" t="s">
        <v>95</v>
      </c>
      <c r="F8" s="177" t="s">
        <v>96</v>
      </c>
      <c r="G8" s="172" t="s">
        <v>97</v>
      </c>
    </row>
    <row r="9" spans="1:7" ht="11.25" customHeight="1">
      <c r="A9" s="168"/>
      <c r="B9" s="169"/>
      <c r="C9" s="173"/>
      <c r="D9" s="175"/>
      <c r="E9" s="171"/>
      <c r="F9" s="178"/>
      <c r="G9" s="173"/>
    </row>
    <row r="10" spans="1:7" ht="11.25" customHeight="1">
      <c r="A10" s="168" t="s">
        <v>28</v>
      </c>
      <c r="B10" s="169">
        <v>18</v>
      </c>
      <c r="C10" s="166" t="str">
        <f>VLOOKUP(B10,'пр.взв.'!B7:G70,2,FALSE)</f>
        <v>Пономаренко Данил Юрьевич</v>
      </c>
      <c r="D10" s="164" t="str">
        <f>VLOOKUP(B10,'пр.взв.'!B7:G70,3,FALSE)</f>
        <v>07.09.1991г. КМС</v>
      </c>
      <c r="E10" s="164" t="str">
        <f>VLOOKUP(B10,'пр.взв.'!B7:G70,4,FALSE)</f>
        <v>УФО, Сверд.обл.,В.Пышма,ПР</v>
      </c>
      <c r="F10" s="164" t="str">
        <f>VLOOKUP(B10,'пр.взв.'!B7:G70,5,FALSE)</f>
        <v>002700066</v>
      </c>
      <c r="G10" s="166" t="str">
        <f>VLOOKUP(B10,'пр.взв.'!B7:G70,6,FALSE)</f>
        <v>Стенников В.Г. Мельников А.Н.</v>
      </c>
    </row>
    <row r="11" spans="1:7" ht="11.25" customHeight="1">
      <c r="A11" s="168"/>
      <c r="B11" s="169"/>
      <c r="C11" s="167"/>
      <c r="D11" s="165"/>
      <c r="E11" s="165"/>
      <c r="F11" s="165"/>
      <c r="G11" s="167"/>
    </row>
    <row r="12" spans="1:7" ht="11.25" customHeight="1">
      <c r="A12" s="168" t="s">
        <v>28</v>
      </c>
      <c r="B12" s="169">
        <v>9</v>
      </c>
      <c r="C12" s="166" t="str">
        <f>VLOOKUP(B12,'пр.взв.'!B7:G70,2,FALSE)</f>
        <v>Шамрай Сергей Сергеевич</v>
      </c>
      <c r="D12" s="164" t="str">
        <f>VLOOKUP(B12,'пр.взв.'!B7:G70,3,FALSE)</f>
        <v>30.05.1992г. КМС</v>
      </c>
      <c r="E12" s="164" t="str">
        <f>VLOOKUP(B12,'пр.взв.'!B7:G70,4,FALSE)</f>
        <v>СФО,Омск.обл.,Омск,МО.</v>
      </c>
      <c r="F12" s="155">
        <f>VLOOKUP(B12,'пр.взв.'!B7:G70,5,FALSE)</f>
        <v>0</v>
      </c>
      <c r="G12" s="166" t="str">
        <f>VLOOKUP(B12,'пр.взв.'!B7:G70,6,FALSE)</f>
        <v>Манаков С.А.</v>
      </c>
    </row>
    <row r="13" spans="1:7" ht="11.25" customHeight="1">
      <c r="A13" s="168"/>
      <c r="B13" s="169"/>
      <c r="C13" s="167"/>
      <c r="D13" s="165"/>
      <c r="E13" s="165"/>
      <c r="F13" s="154"/>
      <c r="G13" s="167"/>
    </row>
    <row r="14" spans="1:7" ht="11.25" customHeight="1">
      <c r="A14" s="168" t="s">
        <v>137</v>
      </c>
      <c r="B14" s="169">
        <v>17</v>
      </c>
      <c r="C14" s="166" t="str">
        <f>VLOOKUP(B14,'пр.взв.'!B7:G70,2,FALSE)</f>
        <v>Сандин Ярослав Сергеевич</v>
      </c>
      <c r="D14" s="164" t="str">
        <f>VLOOKUP(B14,'пр.взв.'!B7:G70,3,FALSE)</f>
        <v>13.08.1992г. КМС</v>
      </c>
      <c r="E14" s="164" t="str">
        <f>VLOOKUP(B14,'пр.взв.'!B7:G70,4,FALSE)</f>
        <v>УФО, Сверд.обл.,В.Пышма,ПР</v>
      </c>
      <c r="F14" s="164" t="str">
        <f>VLOOKUP(B14,'пр.взв.'!B7:G70,5,FALSE)</f>
        <v>008549066</v>
      </c>
      <c r="G14" s="166" t="str">
        <f>VLOOKUP(B14,'пр.взв.'!B7:G70,6,FALSE)</f>
        <v>Стенников В.Г. Мельников А.Н.</v>
      </c>
    </row>
    <row r="15" spans="1:7" ht="11.25" customHeight="1">
      <c r="A15" s="168"/>
      <c r="B15" s="169"/>
      <c r="C15" s="167"/>
      <c r="D15" s="165"/>
      <c r="E15" s="165"/>
      <c r="F15" s="165"/>
      <c r="G15" s="167"/>
    </row>
    <row r="16" spans="1:7" ht="11.25" customHeight="1">
      <c r="A16" s="168" t="s">
        <v>137</v>
      </c>
      <c r="B16" s="169">
        <v>16</v>
      </c>
      <c r="C16" s="166" t="str">
        <f>VLOOKUP(B16,'пр.взв.'!B7:G70,2,FALSE)</f>
        <v>Шоев Рустам Амрович </v>
      </c>
      <c r="D16" s="164" t="str">
        <f>VLOOKUP(B16,'пр.взв.'!B7:G70,3,FALSE)</f>
        <v>23.121988г. КМС</v>
      </c>
      <c r="E16" s="164" t="str">
        <f>VLOOKUP(B16,'пр.взв.'!B7:G70,4,FALSE)</f>
        <v>УФО, Чел.обл., Челябинск, МО</v>
      </c>
      <c r="F16" s="164" t="str">
        <f>VLOOKUP(B16,'пр.взв.'!B7:G70,5,FALSE)</f>
        <v>020094074</v>
      </c>
      <c r="G16" s="166" t="str">
        <f>VLOOKUP(B16,'пр.взв.'!B7:G70,6,FALSE)</f>
        <v>ШумаковЮ.И. </v>
      </c>
    </row>
    <row r="17" spans="1:7" ht="11.25" customHeight="1">
      <c r="A17" s="168"/>
      <c r="B17" s="169"/>
      <c r="C17" s="167"/>
      <c r="D17" s="165"/>
      <c r="E17" s="165"/>
      <c r="F17" s="165"/>
      <c r="G17" s="167"/>
    </row>
    <row r="18" spans="1:7" ht="11.25" customHeight="1">
      <c r="A18" s="168" t="s">
        <v>138</v>
      </c>
      <c r="B18" s="169">
        <v>3</v>
      </c>
      <c r="C18" s="166" t="str">
        <f>VLOOKUP(B18,'пр.взв.'!B7:G70,2,FALSE)</f>
        <v>Мельноков Андрей Игоревич</v>
      </c>
      <c r="D18" s="164" t="str">
        <f>VLOOKUP(B18,'пр.взв.'!B7:G70,3,FALSE)</f>
        <v>13.05.1985г. КМС</v>
      </c>
      <c r="E18" s="164" t="str">
        <f>VLOOKUP(B18,'пр.взв.'!B7:G70,4,FALSE)</f>
        <v>УФО, Сверд.обл., г.Ирбит, МО</v>
      </c>
      <c r="F18" s="155">
        <f>VLOOKUP(B18,'пр.взв.'!B7:G70,5,FALSE)</f>
        <v>0</v>
      </c>
      <c r="G18" s="166" t="str">
        <f>VLOOKUP(B18,'пр.взв.'!B7:G70,6,FALSE)</f>
        <v>Шевчук П.Н.,       Мордяшов В.П.</v>
      </c>
    </row>
    <row r="19" spans="1:7" ht="11.25" customHeight="1">
      <c r="A19" s="168"/>
      <c r="B19" s="169"/>
      <c r="C19" s="167"/>
      <c r="D19" s="165"/>
      <c r="E19" s="165"/>
      <c r="F19" s="154"/>
      <c r="G19" s="167"/>
    </row>
    <row r="20" spans="1:7" ht="11.25" customHeight="1">
      <c r="A20" s="168" t="s">
        <v>138</v>
      </c>
      <c r="B20" s="169">
        <v>14</v>
      </c>
      <c r="C20" s="166" t="str">
        <f>VLOOKUP(B20,'пр.взв.'!B7:G70,2,FALSE)</f>
        <v>Кошелев Илья Сергеевич </v>
      </c>
      <c r="D20" s="164" t="str">
        <f>VLOOKUP(B20,'пр.взв.'!B7:G70,3,FALSE)</f>
        <v>17.11.988г. КМС</v>
      </c>
      <c r="E20" s="164" t="str">
        <f>VLOOKUP(B20,'пр.взв.'!B7:G70,4,FALSE)</f>
        <v>СФО,Омск.обл.,Омск,ПР. ОГ УОР</v>
      </c>
      <c r="F20" s="164" t="str">
        <f>VLOOKUP(B20,'пр.взв.'!B7:G70,5,FALSE)</f>
        <v>014357055</v>
      </c>
      <c r="G20" s="166" t="str">
        <f>VLOOKUP(B20,'пр.взв.'!B7:G70,6,FALSE)</f>
        <v>Горбунов А.В. Бобровский В.А.</v>
      </c>
    </row>
    <row r="21" spans="1:7" ht="11.25" customHeight="1">
      <c r="A21" s="168"/>
      <c r="B21" s="169"/>
      <c r="C21" s="167"/>
      <c r="D21" s="165"/>
      <c r="E21" s="165"/>
      <c r="F21" s="165"/>
      <c r="G21" s="167"/>
    </row>
    <row r="22" spans="1:7" ht="11.25" customHeight="1">
      <c r="A22" s="168" t="s">
        <v>139</v>
      </c>
      <c r="B22" s="169">
        <v>13</v>
      </c>
      <c r="C22" s="166" t="str">
        <f>VLOOKUP(B22,'пр.взв.'!B7:G70,2,FALSE)</f>
        <v>Садучин Александр Юрьевич</v>
      </c>
      <c r="D22" s="164" t="str">
        <f>VLOOKUP(B22,'пр.взв.'!B7:G70,3,FALSE)</f>
        <v>15.05.1989г.  КМС</v>
      </c>
      <c r="E22" s="164" t="str">
        <f>VLOOKUP(B22,'пр.взв.'!B7:G70,4,FALSE)</f>
        <v>СФО,Р.Алтай,                              Горно-Алтайск,Д</v>
      </c>
      <c r="F22" s="164" t="str">
        <f>VLOOKUP(B22,'пр.взв.'!B7:G70,5,FALSE)</f>
        <v>009026004</v>
      </c>
      <c r="G22" s="166" t="str">
        <f>VLOOKUP(B22,'пр.взв.'!B7:G70,6,FALSE)</f>
        <v>Яйтаков М.Я.</v>
      </c>
    </row>
    <row r="23" spans="1:7" ht="11.25" customHeight="1">
      <c r="A23" s="168"/>
      <c r="B23" s="169"/>
      <c r="C23" s="167"/>
      <c r="D23" s="165"/>
      <c r="E23" s="165"/>
      <c r="F23" s="165"/>
      <c r="G23" s="167"/>
    </row>
    <row r="24" spans="1:7" ht="11.25" customHeight="1">
      <c r="A24" s="168" t="s">
        <v>139</v>
      </c>
      <c r="B24" s="169">
        <v>7</v>
      </c>
      <c r="C24" s="166" t="str">
        <f>VLOOKUP(B24,'пр.взв.'!B7:G70,2,FALSE)</f>
        <v>Дюсембинов Даулет Иркимович</v>
      </c>
      <c r="D24" s="164" t="str">
        <f>VLOOKUP(B24,'пр.взв.'!B7:G70,3,FALSE)</f>
        <v>19.07.1990г. КМС</v>
      </c>
      <c r="E24" s="164" t="str">
        <f>VLOOKUP(B24,'пр.взв.'!B7:G70,4,FALSE)</f>
        <v>СФО,Омск.обл.,Омск,МО.</v>
      </c>
      <c r="F24" s="155">
        <f>VLOOKUP(B24,'пр.взв.'!B7:G70,5,FALSE)</f>
        <v>0</v>
      </c>
      <c r="G24" s="166" t="str">
        <f>VLOOKUP(B24,'пр.взв.'!B7:G70,6,FALSE)</f>
        <v>Ваисова А.Х.              Ваисов Ж.М.</v>
      </c>
    </row>
    <row r="25" spans="1:7" ht="11.25" customHeight="1">
      <c r="A25" s="168"/>
      <c r="B25" s="169"/>
      <c r="C25" s="167"/>
      <c r="D25" s="165"/>
      <c r="E25" s="165"/>
      <c r="F25" s="154"/>
      <c r="G25" s="167"/>
    </row>
    <row r="26" spans="1:7" ht="11.25" customHeight="1">
      <c r="A26" s="168" t="s">
        <v>139</v>
      </c>
      <c r="B26" s="169">
        <v>2</v>
      </c>
      <c r="C26" s="166" t="str">
        <f>VLOOKUP(B26,'пр.взв.'!B7:G70,2,FALSE)</f>
        <v>Кеденов Эжер Владиславович</v>
      </c>
      <c r="D26" s="164" t="str">
        <f>VLOOKUP(B26,'пр.взв.'!B7:G70,3,FALSE)</f>
        <v>14.04.1989г. КМС</v>
      </c>
      <c r="E26" s="164" t="str">
        <f>VLOOKUP(B26,'пр.взв.'!B7:G70,4,FALSE)</f>
        <v>СФО,Нов.обл.   Новосибирск,СС</v>
      </c>
      <c r="F26" s="164" t="str">
        <f>VLOOKUP(B26,'пр.взв.'!B7:G70,5,FALSE)</f>
        <v>020283054</v>
      </c>
      <c r="G26" s="166" t="str">
        <f>VLOOKUP(B26,'пр.взв.'!B7:G70,6,FALSE)</f>
        <v>Немцов Г.Н.</v>
      </c>
    </row>
    <row r="27" spans="1:7" ht="11.25" customHeight="1">
      <c r="A27" s="168"/>
      <c r="B27" s="169"/>
      <c r="C27" s="167"/>
      <c r="D27" s="165"/>
      <c r="E27" s="165"/>
      <c r="F27" s="165"/>
      <c r="G27" s="167"/>
    </row>
    <row r="28" spans="1:7" ht="11.25" customHeight="1">
      <c r="A28" s="168" t="s">
        <v>139</v>
      </c>
      <c r="B28" s="169">
        <v>4</v>
      </c>
      <c r="C28" s="166" t="str">
        <f>VLOOKUP(B28,'пр.взв.'!B7:G70,2,FALSE)</f>
        <v>Мартин Александр Александрович</v>
      </c>
      <c r="D28" s="164" t="str">
        <f>VLOOKUP(B28,'пр.взв.'!B7:G70,3,FALSE)</f>
        <v>18.05.1992г. КМС</v>
      </c>
      <c r="E28" s="164" t="str">
        <f>VLOOKUP(B28,'пр.взв.'!B7:G70,4,FALSE)</f>
        <v>СФО,Омск.обл.,Омск,МО.</v>
      </c>
      <c r="F28" s="155">
        <f>VLOOKUP(B28,'пр.взв.'!B7:G70,5,FALSE)</f>
        <v>0</v>
      </c>
      <c r="G28" s="166" t="str">
        <f>VLOOKUP(B28,'пр.взв.'!B7:G70,6,FALSE)</f>
        <v>Мурзин В.П.          Манаков С.А.</v>
      </c>
    </row>
    <row r="29" spans="1:7" ht="11.25" customHeight="1">
      <c r="A29" s="168"/>
      <c r="B29" s="169"/>
      <c r="C29" s="167"/>
      <c r="D29" s="165"/>
      <c r="E29" s="165"/>
      <c r="F29" s="154"/>
      <c r="G29" s="167"/>
    </row>
    <row r="30" spans="1:7" ht="11.25" customHeight="1">
      <c r="A30" s="168" t="s">
        <v>140</v>
      </c>
      <c r="B30" s="169">
        <v>10</v>
      </c>
      <c r="C30" s="166" t="str">
        <f>VLOOKUP(B30,'пр.взв.'!B7:G70,2,FALSE)</f>
        <v>Галимов Руслан Ринатович</v>
      </c>
      <c r="D30" s="164" t="str">
        <f>VLOOKUP(B30,'пр.взв.'!B7:G70,3,FALSE)</f>
        <v>18.02.1991г. КМС</v>
      </c>
      <c r="E30" s="164" t="str">
        <f>VLOOKUP(B30,'пр.взв.'!B7:G70,4,FALSE)</f>
        <v>СФО, Омск.обл., Омск, Д</v>
      </c>
      <c r="F30" s="155">
        <f>VLOOKUP(B30,'пр.взв.'!B7:G70,5,FALSE)</f>
        <v>0</v>
      </c>
      <c r="G30" s="166" t="str">
        <f>VLOOKUP(B30,'пр.взв.'!B7:G70,6,FALSE)</f>
        <v>Орлов В.В.      Дубинецкий В.В. </v>
      </c>
    </row>
    <row r="31" spans="1:7" ht="11.25" customHeight="1">
      <c r="A31" s="168"/>
      <c r="B31" s="169"/>
      <c r="C31" s="167"/>
      <c r="D31" s="165"/>
      <c r="E31" s="165"/>
      <c r="F31" s="154"/>
      <c r="G31" s="167"/>
    </row>
    <row r="32" spans="1:7" ht="11.25" customHeight="1">
      <c r="A32" s="168" t="s">
        <v>140</v>
      </c>
      <c r="B32" s="169">
        <v>12</v>
      </c>
      <c r="C32" s="166" t="str">
        <f>VLOOKUP(B32,'пр.взв.'!B7:G70,2,FALSE)</f>
        <v>Лопсан Чаян Игоревич</v>
      </c>
      <c r="D32" s="164" t="str">
        <f>VLOOKUP(B32,'пр.взв.'!B7:G70,3,FALSE)</f>
        <v>26.07.1991г  КМС</v>
      </c>
      <c r="E32" s="164" t="str">
        <f>VLOOKUP(B32,'пр.взв.'!B7:G70,4,FALSE)</f>
        <v>СФО, Р.Тыва,с.Дус-Даг</v>
      </c>
      <c r="F32" s="155">
        <f>VLOOKUP(B32,'пр.взв.'!B7:G70,5,FALSE)</f>
        <v>0</v>
      </c>
      <c r="G32" s="166" t="str">
        <f>VLOOKUP(B32,'пр.взв.'!B7:G70,6,FALSE)</f>
        <v>Горрбунов А.В.</v>
      </c>
    </row>
    <row r="33" spans="1:7" ht="11.25" customHeight="1">
      <c r="A33" s="168"/>
      <c r="B33" s="169"/>
      <c r="C33" s="167"/>
      <c r="D33" s="165"/>
      <c r="E33" s="165"/>
      <c r="F33" s="154"/>
      <c r="G33" s="167"/>
    </row>
    <row r="34" spans="1:7" ht="11.25" customHeight="1">
      <c r="A34" s="168" t="s">
        <v>141</v>
      </c>
      <c r="B34" s="169">
        <v>1</v>
      </c>
      <c r="C34" s="166" t="str">
        <f>VLOOKUP(B34,'пр.взв.'!B7:G70,2,FALSE)</f>
        <v>Аксенов Александр Андреевич</v>
      </c>
      <c r="D34" s="164" t="str">
        <f>VLOOKUP(B34,'пр.взв.'!B7:G70,3,FALSE)</f>
        <v>01.04.1991г. КМС</v>
      </c>
      <c r="E34" s="164" t="str">
        <f>VLOOKUP(B34,'пр.взв.'!B7:G70,4,FALSE)</f>
        <v>СФО, Кемер.обл. Прокопьевск, МО</v>
      </c>
      <c r="F34" s="164" t="str">
        <f>VLOOKUP(B34,'пр.взв.'!B7:G70,5,FALSE)</f>
        <v>002908042</v>
      </c>
      <c r="G34" s="166" t="str">
        <f>VLOOKUP(B34,'пр.взв.'!B7:G70,6,FALSE)</f>
        <v>Баглаев В.Г. </v>
      </c>
    </row>
    <row r="35" spans="1:7" ht="11.25" customHeight="1">
      <c r="A35" s="168"/>
      <c r="B35" s="169"/>
      <c r="C35" s="167"/>
      <c r="D35" s="165"/>
      <c r="E35" s="165"/>
      <c r="F35" s="165"/>
      <c r="G35" s="167"/>
    </row>
    <row r="36" spans="1:7" ht="11.25" customHeight="1">
      <c r="A36" s="168" t="s">
        <v>141</v>
      </c>
      <c r="B36" s="169">
        <v>5</v>
      </c>
      <c r="C36" s="166" t="str">
        <f>VLOOKUP(B36,'пр.взв.'!B7:G70,2,FALSE)</f>
        <v>Сельбиков Максим Юрьевич</v>
      </c>
      <c r="D36" s="164" t="str">
        <f>VLOOKUP(B36,'пр.взв.'!B7:G70,3,FALSE)</f>
        <v>04.05.1988г. КМС</v>
      </c>
      <c r="E36" s="164" t="str">
        <f>VLOOKUP(B36,'пр.взв.'!B7:G70,4,FALSE)</f>
        <v>СФО,Омск.обл.,Омск,ПР.</v>
      </c>
      <c r="F36" s="164" t="str">
        <f>VLOOKUP(B36,'пр.взв.'!B7:G70,5,FALSE)</f>
        <v>014358055</v>
      </c>
      <c r="G36" s="166" t="str">
        <f>VLOOKUP(B36,'пр.взв.'!B7:G70,6,FALSE)</f>
        <v>Горбунов А.В. Бобровский В.А.</v>
      </c>
    </row>
    <row r="37" spans="1:7" ht="11.25" customHeight="1">
      <c r="A37" s="168"/>
      <c r="B37" s="169"/>
      <c r="C37" s="167"/>
      <c r="D37" s="165"/>
      <c r="E37" s="165"/>
      <c r="F37" s="165"/>
      <c r="G37" s="167"/>
    </row>
    <row r="38" spans="1:7" ht="11.25" customHeight="1">
      <c r="A38" s="168" t="s">
        <v>141</v>
      </c>
      <c r="B38" s="169">
        <v>19</v>
      </c>
      <c r="C38" s="166" t="str">
        <f>VLOOKUP(B38,'пр.взв.'!B7:G70,2,FALSE)</f>
        <v>Валеев Марсель Илхамович</v>
      </c>
      <c r="D38" s="164" t="str">
        <f>VLOOKUP(B38,'пр.взв.'!B7:G70,3,FALSE)</f>
        <v>1988г. КМС</v>
      </c>
      <c r="E38" s="164" t="str">
        <f>VLOOKUP(B38,'пр.взв.'!B7:G70,4,FALSE)</f>
        <v>СФО,Омск.обл.,Омск,ПР.</v>
      </c>
      <c r="F38" s="155">
        <f>VLOOKUP(B38,'пр.взв.'!B7:G70,5,FALSE)</f>
        <v>0</v>
      </c>
      <c r="G38" s="166" t="str">
        <f>VLOOKUP(B38,'пр.взв.'!B7:G70,6,FALSE)</f>
        <v>Мордовин М.В. Литманович А.В.</v>
      </c>
    </row>
    <row r="39" spans="1:7" ht="11.25" customHeight="1">
      <c r="A39" s="168"/>
      <c r="B39" s="169"/>
      <c r="C39" s="167"/>
      <c r="D39" s="165"/>
      <c r="E39" s="165"/>
      <c r="F39" s="154"/>
      <c r="G39" s="167"/>
    </row>
    <row r="40" spans="1:7" ht="11.25" customHeight="1">
      <c r="A40" s="168" t="s">
        <v>141</v>
      </c>
      <c r="B40" s="169">
        <v>11</v>
      </c>
      <c r="C40" s="166" t="str">
        <f>VLOOKUP(B40,'пр.взв.'!B7:G70,2,FALSE)</f>
        <v>Донгак Суланди Чапович</v>
      </c>
      <c r="D40" s="164" t="str">
        <f>VLOOKUP(B40,'пр.взв.'!B7:G70,3,FALSE)</f>
        <v>29.08.1988г. КМС</v>
      </c>
      <c r="E40" s="164" t="str">
        <f>VLOOKUP(B40,'пр.взв.'!B7:G70,4,FALSE)</f>
        <v>СФО Р.Хакасия,МО</v>
      </c>
      <c r="F40" s="155">
        <f>VLOOKUP(B40,'пр.взв.'!B7:G70,5,FALSE)</f>
        <v>0</v>
      </c>
      <c r="G40" s="166" t="str">
        <f>VLOOKUP(B40,'пр.взв.'!B7:G70,6,FALSE)</f>
        <v>Таскараков В.М.</v>
      </c>
    </row>
    <row r="41" spans="1:7" ht="11.25" customHeight="1">
      <c r="A41" s="168"/>
      <c r="B41" s="169"/>
      <c r="C41" s="167"/>
      <c r="D41" s="165"/>
      <c r="E41" s="165"/>
      <c r="F41" s="154"/>
      <c r="G41" s="167"/>
    </row>
    <row r="42" spans="1:7" ht="11.25" customHeight="1">
      <c r="A42" s="168" t="s">
        <v>141</v>
      </c>
      <c r="B42" s="169">
        <v>6</v>
      </c>
      <c r="C42" s="166" t="str">
        <f>VLOOKUP(B42,'пр.взв.'!B7:G70,2,FALSE)</f>
        <v>Мелконян Эдгар Артушович</v>
      </c>
      <c r="D42" s="164" t="str">
        <f>VLOOKUP(B42,'пр.взв.'!B7:G70,3,FALSE)</f>
        <v>12.08.1989г.   КМС</v>
      </c>
      <c r="E42" s="164" t="str">
        <f>VLOOKUP(B42,'пр.взв.'!B7:G70,4,FALSE)</f>
        <v>СФО,Красн.кр.,Красноярск,ПР.</v>
      </c>
      <c r="F42" s="155">
        <f>VLOOKUP(B42,'пр.взв.'!B7:G70,5,FALSE)</f>
        <v>0</v>
      </c>
      <c r="G42" s="166" t="str">
        <f>VLOOKUP(B42,'пр.взв.'!B7:G70,6,FALSE)</f>
        <v>Саградян В.О.</v>
      </c>
    </row>
    <row r="43" spans="1:7" ht="11.25" customHeight="1">
      <c r="A43" s="168"/>
      <c r="B43" s="169"/>
      <c r="C43" s="167"/>
      <c r="D43" s="165"/>
      <c r="E43" s="165"/>
      <c r="F43" s="154"/>
      <c r="G43" s="167"/>
    </row>
    <row r="44" spans="1:7" ht="11.25" customHeight="1">
      <c r="A44" s="168" t="s">
        <v>141</v>
      </c>
      <c r="B44" s="169">
        <v>8</v>
      </c>
      <c r="C44" s="166" t="str">
        <f>VLOOKUP(B44,'пр.взв.'!B7:G70,2,FALSE)</f>
        <v>Лежнёв Константин Сергеевич</v>
      </c>
      <c r="D44" s="164" t="str">
        <f>VLOOKUP(B44,'пр.взв.'!B7:G70,3,FALSE)</f>
        <v>23.09.1992г. КМС</v>
      </c>
      <c r="E44" s="164" t="str">
        <f>VLOOKUP(B44,'пр.взв.'!B7:G70,4,FALSE)</f>
        <v>СФО,Омск.обл.,Омск,МО.</v>
      </c>
      <c r="F44" s="164" t="str">
        <f>VLOOKUP(B44,'пр.взв.'!B7:G70,5,FALSE)</f>
        <v>020163055</v>
      </c>
      <c r="G44" s="166" t="str">
        <f>VLOOKUP(B44,'пр.взв.'!B7:G70,6,FALSE)</f>
        <v>Андреева О.Н.</v>
      </c>
    </row>
    <row r="45" spans="1:7" ht="11.25" customHeight="1">
      <c r="A45" s="168"/>
      <c r="B45" s="169"/>
      <c r="C45" s="167"/>
      <c r="D45" s="165"/>
      <c r="E45" s="165"/>
      <c r="F45" s="165"/>
      <c r="G45" s="167"/>
    </row>
    <row r="46" spans="1:7" ht="11.25" customHeight="1">
      <c r="A46" s="168" t="s">
        <v>141</v>
      </c>
      <c r="B46" s="169">
        <v>21</v>
      </c>
      <c r="C46" s="166" t="str">
        <f>VLOOKUP(B46,'пр.взв.'!B7:G70,2,FALSE)</f>
        <v>Адыкенов Бейбут Кайроллаевич</v>
      </c>
      <c r="D46" s="164" t="str">
        <f>VLOOKUP(B46,'пр.взв.'!B7:G70,3,FALSE)</f>
        <v>26.02.1988г. КМС</v>
      </c>
      <c r="E46" s="164" t="str">
        <f>VLOOKUP(B46,'пр.взв.'!B7:G70,4,FALSE)</f>
        <v>СФО,Омск.обл.,Омск,Д.</v>
      </c>
      <c r="F46" s="155">
        <f>VLOOKUP(B46,'пр.взв.'!B7:G70,5,FALSE)</f>
        <v>0</v>
      </c>
      <c r="G46" s="166" t="str">
        <f>VLOOKUP(B46,'пр.взв.'!B7:G70,6,FALSE)</f>
        <v>Манжос Ю.А.</v>
      </c>
    </row>
    <row r="47" spans="1:7" ht="11.25" customHeight="1">
      <c r="A47" s="168"/>
      <c r="B47" s="169"/>
      <c r="C47" s="167"/>
      <c r="D47" s="165"/>
      <c r="E47" s="165"/>
      <c r="F47" s="154"/>
      <c r="G47" s="167"/>
    </row>
    <row r="48" spans="1:7" ht="11.25" customHeight="1">
      <c r="A48" s="184"/>
      <c r="B48" s="185"/>
      <c r="C48" s="180" t="e">
        <f>VLOOKUP(B48,'пр.взв.'!B7:G70,2,FALSE)</f>
        <v>#N/A</v>
      </c>
      <c r="D48" s="182" t="e">
        <f>VLOOKUP(B48,'пр.взв.'!B7:G70,3,FALSE)</f>
        <v>#N/A</v>
      </c>
      <c r="E48" s="182" t="e">
        <f>VLOOKUP(B48,'пр.взв.'!B7:G70,4,FALSE)</f>
        <v>#N/A</v>
      </c>
      <c r="F48" s="182" t="e">
        <f>VLOOKUP(B48,'пр.взв.'!B7:G70,5,FALSE)</f>
        <v>#N/A</v>
      </c>
      <c r="G48" s="180" t="e">
        <f>VLOOKUP(B48,'пр.взв.'!B7:G70,6,FALSE)</f>
        <v>#N/A</v>
      </c>
    </row>
    <row r="49" spans="1:7" ht="11.25" customHeight="1">
      <c r="A49" s="184"/>
      <c r="B49" s="185"/>
      <c r="C49" s="181"/>
      <c r="D49" s="183"/>
      <c r="E49" s="183"/>
      <c r="F49" s="183"/>
      <c r="G49" s="181"/>
    </row>
    <row r="50" spans="1:7" ht="11.25" customHeight="1">
      <c r="A50" s="184"/>
      <c r="B50" s="185"/>
      <c r="C50" s="180" t="e">
        <f>VLOOKUP(B50,'пр.взв.'!B7:G70,2,FALSE)</f>
        <v>#N/A</v>
      </c>
      <c r="D50" s="182" t="e">
        <f>VLOOKUP(B50,'пр.взв.'!B7:G70,3,FALSE)</f>
        <v>#N/A</v>
      </c>
      <c r="E50" s="182" t="e">
        <f>VLOOKUP(B50,'пр.взв.'!B7:G70,4,FALSE)</f>
        <v>#N/A</v>
      </c>
      <c r="F50" s="182" t="e">
        <f>VLOOKUP(B50,'пр.взв.'!B7:G70,5,FALSE)</f>
        <v>#N/A</v>
      </c>
      <c r="G50" s="180" t="e">
        <f>VLOOKUP(B50,'пр.взв.'!B7:G70,6,FALSE)</f>
        <v>#N/A</v>
      </c>
    </row>
    <row r="51" spans="1:7" ht="11.25" customHeight="1">
      <c r="A51" s="184"/>
      <c r="B51" s="185"/>
      <c r="C51" s="181"/>
      <c r="D51" s="183"/>
      <c r="E51" s="183"/>
      <c r="F51" s="183"/>
      <c r="G51" s="181"/>
    </row>
    <row r="52" spans="1:6" ht="45.75" customHeight="1">
      <c r="A52" s="135" t="str">
        <f>HYPERLINK('[1]реквизиты'!$A$6)</f>
        <v>Гл. судья, судья МК</v>
      </c>
      <c r="B52" s="32"/>
      <c r="C52" s="137"/>
      <c r="D52" s="144"/>
      <c r="E52" s="138" t="str">
        <f>HYPERLINK('[1]реквизиты'!$G$6)</f>
        <v>В.А.Метелица</v>
      </c>
      <c r="F52" s="139" t="str">
        <f>HYPERLINK('[1]реквизиты'!$G$7)</f>
        <v>/Барнаул/</v>
      </c>
    </row>
    <row r="53" spans="1:7" ht="67.5" customHeight="1">
      <c r="A53" s="135" t="str">
        <f>HYPERLINK('[1]реквизиты'!$A$8)</f>
        <v>Гл. секретарь, судья МК</v>
      </c>
      <c r="B53" s="32"/>
      <c r="C53" s="137"/>
      <c r="D53" s="144"/>
      <c r="E53" s="138" t="str">
        <f>HYPERLINK('[1]реквизиты'!$G$8)</f>
        <v>С.М.Трескин</v>
      </c>
      <c r="F53" s="139" t="str">
        <f>HYPERLINK('[1]реквизиты'!$G$9)</f>
        <v>/Бийск/</v>
      </c>
      <c r="G53" s="32"/>
    </row>
    <row r="54" spans="1:7" ht="12.75">
      <c r="A54" s="32"/>
      <c r="B54" s="32"/>
      <c r="C54" s="32"/>
      <c r="D54" s="32"/>
      <c r="E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5" ht="27.75" customHeight="1">
      <c r="A57" s="30"/>
      <c r="C57" s="37"/>
      <c r="D57" s="37"/>
      <c r="E57" s="37"/>
    </row>
    <row r="58" spans="1:5" ht="12.75">
      <c r="A58" s="30"/>
      <c r="B58" s="38"/>
      <c r="C58" s="38"/>
      <c r="D58" s="38"/>
      <c r="E58" s="38"/>
    </row>
    <row r="59" spans="1:6" ht="12.75">
      <c r="A59" s="30"/>
      <c r="B59" s="38"/>
      <c r="C59" s="38"/>
      <c r="D59" s="38"/>
      <c r="E59" s="38"/>
      <c r="F59" s="38"/>
    </row>
    <row r="60" spans="1:6" ht="12.75">
      <c r="A60" s="30"/>
      <c r="B60" s="38"/>
      <c r="C60" s="38"/>
      <c r="D60" s="38"/>
      <c r="E60" s="38"/>
      <c r="F60" s="38"/>
    </row>
    <row r="61" ht="12.75">
      <c r="A61" s="30"/>
    </row>
    <row r="62" ht="12.75">
      <c r="A62" s="30"/>
    </row>
  </sheetData>
  <mergeCells count="173"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2:E33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48:F49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E18:E19"/>
    <mergeCell ref="G18:G19"/>
    <mergeCell ref="E20:E21"/>
    <mergeCell ref="G20:G21"/>
    <mergeCell ref="A24:A25"/>
    <mergeCell ref="B24:B25"/>
    <mergeCell ref="C24:C25"/>
    <mergeCell ref="D24:D25"/>
    <mergeCell ref="D22:D23"/>
    <mergeCell ref="E22:E23"/>
    <mergeCell ref="E30:E31"/>
    <mergeCell ref="F30:F31"/>
    <mergeCell ref="F24:F25"/>
    <mergeCell ref="F26:F27"/>
    <mergeCell ref="F28:F29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tabSelected="1" workbookViewId="0" topLeftCell="A4">
      <selection activeCell="C23" sqref="C23:G2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3.5742187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9" t="s">
        <v>54</v>
      </c>
      <c r="B1" s="159"/>
      <c r="C1" s="159"/>
      <c r="D1" s="159"/>
      <c r="E1" s="159"/>
      <c r="F1" s="159"/>
      <c r="G1" s="159"/>
    </row>
    <row r="2" spans="3:9" ht="27.75" customHeight="1" thickBot="1">
      <c r="C2" s="160" t="str">
        <f>HYPERLINK('[1]реквизиты'!$A$2)</f>
        <v>Х Всероссийский турнир по самбо на призы ЗМС А.М.Пушницы.</v>
      </c>
      <c r="D2" s="161"/>
      <c r="E2" s="161"/>
      <c r="F2" s="162"/>
      <c r="G2" s="126"/>
      <c r="H2" s="126"/>
      <c r="I2" s="126"/>
    </row>
    <row r="3" spans="1:7" ht="12.75" customHeight="1">
      <c r="A3" s="188" t="str">
        <f>HYPERLINK('[1]реквизиты'!$A$3)</f>
        <v>30.10.-2.11.2009г.      Омск</v>
      </c>
      <c r="B3" s="188"/>
      <c r="C3" s="188"/>
      <c r="D3" s="188"/>
      <c r="E3" s="188"/>
      <c r="F3" s="188"/>
      <c r="G3" s="188"/>
    </row>
    <row r="4" spans="4:5" ht="12.75">
      <c r="D4" s="189" t="s">
        <v>129</v>
      </c>
      <c r="E4" s="189"/>
    </row>
    <row r="5" spans="1:7" ht="12.75" customHeight="1">
      <c r="A5" s="193" t="s">
        <v>4</v>
      </c>
      <c r="B5" s="193" t="s">
        <v>5</v>
      </c>
      <c r="C5" s="193" t="s">
        <v>6</v>
      </c>
      <c r="D5" s="193" t="s">
        <v>7</v>
      </c>
      <c r="E5" s="193" t="s">
        <v>8</v>
      </c>
      <c r="F5" s="193" t="s">
        <v>11</v>
      </c>
      <c r="G5" s="193" t="s">
        <v>9</v>
      </c>
    </row>
    <row r="6" spans="1:7" ht="12.75" customHeight="1" thickBot="1">
      <c r="A6" s="187"/>
      <c r="B6" s="187"/>
      <c r="C6" s="187"/>
      <c r="D6" s="187"/>
      <c r="E6" s="187"/>
      <c r="F6" s="187"/>
      <c r="G6" s="187"/>
    </row>
    <row r="7" spans="1:7" ht="12.75" customHeight="1">
      <c r="A7" s="190" t="s">
        <v>25</v>
      </c>
      <c r="B7" s="191">
        <v>1</v>
      </c>
      <c r="C7" s="172" t="s">
        <v>117</v>
      </c>
      <c r="D7" s="174" t="s">
        <v>118</v>
      </c>
      <c r="E7" s="197" t="s">
        <v>119</v>
      </c>
      <c r="F7" s="206" t="s">
        <v>120</v>
      </c>
      <c r="G7" s="196" t="s">
        <v>121</v>
      </c>
    </row>
    <row r="8" spans="1:7" ht="15" customHeight="1">
      <c r="A8" s="190"/>
      <c r="B8" s="192"/>
      <c r="C8" s="173"/>
      <c r="D8" s="175"/>
      <c r="E8" s="171"/>
      <c r="F8" s="178"/>
      <c r="G8" s="173"/>
    </row>
    <row r="9" spans="1:7" ht="12.75" customHeight="1">
      <c r="A9" s="190" t="s">
        <v>26</v>
      </c>
      <c r="B9" s="191">
        <v>2</v>
      </c>
      <c r="C9" s="172" t="s">
        <v>98</v>
      </c>
      <c r="D9" s="174" t="s">
        <v>144</v>
      </c>
      <c r="E9" s="170" t="s">
        <v>99</v>
      </c>
      <c r="F9" s="177" t="s">
        <v>100</v>
      </c>
      <c r="G9" s="172" t="s">
        <v>101</v>
      </c>
    </row>
    <row r="10" spans="1:7" ht="15" customHeight="1">
      <c r="A10" s="190"/>
      <c r="B10" s="192"/>
      <c r="C10" s="173"/>
      <c r="D10" s="175"/>
      <c r="E10" s="171"/>
      <c r="F10" s="178"/>
      <c r="G10" s="173"/>
    </row>
    <row r="11" spans="1:7" ht="15" customHeight="1">
      <c r="A11" s="190" t="s">
        <v>28</v>
      </c>
      <c r="B11" s="194">
        <v>3</v>
      </c>
      <c r="C11" s="172" t="s">
        <v>108</v>
      </c>
      <c r="D11" s="174" t="s">
        <v>109</v>
      </c>
      <c r="E11" s="170" t="s">
        <v>110</v>
      </c>
      <c r="F11" s="177"/>
      <c r="G11" s="172" t="s">
        <v>111</v>
      </c>
    </row>
    <row r="12" spans="1:7" ht="15.75" customHeight="1">
      <c r="A12" s="190"/>
      <c r="B12" s="195"/>
      <c r="C12" s="173"/>
      <c r="D12" s="175"/>
      <c r="E12" s="171"/>
      <c r="F12" s="178"/>
      <c r="G12" s="173"/>
    </row>
    <row r="13" spans="1:7" ht="12.75" customHeight="1">
      <c r="A13" s="190" t="s">
        <v>30</v>
      </c>
      <c r="B13" s="194">
        <v>4</v>
      </c>
      <c r="C13" s="172" t="s">
        <v>88</v>
      </c>
      <c r="D13" s="193" t="s">
        <v>145</v>
      </c>
      <c r="E13" s="170" t="s">
        <v>73</v>
      </c>
      <c r="F13" s="177"/>
      <c r="G13" s="172" t="s">
        <v>89</v>
      </c>
    </row>
    <row r="14" spans="1:7" ht="15" customHeight="1">
      <c r="A14" s="190"/>
      <c r="B14" s="195"/>
      <c r="C14" s="173"/>
      <c r="D14" s="187"/>
      <c r="E14" s="171"/>
      <c r="F14" s="178"/>
      <c r="G14" s="173"/>
    </row>
    <row r="15" spans="1:7" ht="12.75" customHeight="1">
      <c r="A15" s="190" t="s">
        <v>32</v>
      </c>
      <c r="B15" s="194">
        <v>5</v>
      </c>
      <c r="C15" s="172" t="s">
        <v>77</v>
      </c>
      <c r="D15" s="193" t="s">
        <v>146</v>
      </c>
      <c r="E15" s="170" t="s">
        <v>63</v>
      </c>
      <c r="F15" s="177" t="s">
        <v>78</v>
      </c>
      <c r="G15" s="172" t="s">
        <v>79</v>
      </c>
    </row>
    <row r="16" spans="1:7" ht="15" customHeight="1">
      <c r="A16" s="190"/>
      <c r="B16" s="195"/>
      <c r="C16" s="173"/>
      <c r="D16" s="187"/>
      <c r="E16" s="171"/>
      <c r="F16" s="178"/>
      <c r="G16" s="173"/>
    </row>
    <row r="17" spans="1:7" ht="12.75" customHeight="1">
      <c r="A17" s="190" t="s">
        <v>34</v>
      </c>
      <c r="B17" s="191">
        <v>6</v>
      </c>
      <c r="C17" s="172" t="s">
        <v>126</v>
      </c>
      <c r="D17" s="174" t="s">
        <v>160</v>
      </c>
      <c r="E17" s="170" t="s">
        <v>127</v>
      </c>
      <c r="F17" s="177"/>
      <c r="G17" s="172" t="s">
        <v>128</v>
      </c>
    </row>
    <row r="18" spans="1:7" ht="15" customHeight="1">
      <c r="A18" s="190"/>
      <c r="B18" s="192"/>
      <c r="C18" s="173"/>
      <c r="D18" s="175"/>
      <c r="E18" s="171"/>
      <c r="F18" s="178"/>
      <c r="G18" s="173"/>
    </row>
    <row r="19" spans="1:7" ht="12.75" customHeight="1">
      <c r="A19" s="190" t="s">
        <v>35</v>
      </c>
      <c r="B19" s="191">
        <v>7</v>
      </c>
      <c r="C19" s="172" t="s">
        <v>76</v>
      </c>
      <c r="D19" s="174" t="s">
        <v>147</v>
      </c>
      <c r="E19" s="170" t="s">
        <v>73</v>
      </c>
      <c r="F19" s="177"/>
      <c r="G19" s="172" t="s">
        <v>161</v>
      </c>
    </row>
    <row r="20" spans="1:7" ht="15" customHeight="1">
      <c r="A20" s="190"/>
      <c r="B20" s="192"/>
      <c r="C20" s="173"/>
      <c r="D20" s="175"/>
      <c r="E20" s="171"/>
      <c r="F20" s="178"/>
      <c r="G20" s="173"/>
    </row>
    <row r="21" spans="1:7" ht="12.75" customHeight="1">
      <c r="A21" s="190" t="s">
        <v>36</v>
      </c>
      <c r="B21" s="191">
        <v>8</v>
      </c>
      <c r="C21" s="172" t="s">
        <v>72</v>
      </c>
      <c r="D21" s="174" t="s">
        <v>148</v>
      </c>
      <c r="E21" s="170" t="s">
        <v>73</v>
      </c>
      <c r="F21" s="177" t="s">
        <v>74</v>
      </c>
      <c r="G21" s="172" t="s">
        <v>75</v>
      </c>
    </row>
    <row r="22" spans="1:7" ht="15" customHeight="1">
      <c r="A22" s="190"/>
      <c r="B22" s="192"/>
      <c r="C22" s="173"/>
      <c r="D22" s="175"/>
      <c r="E22" s="171"/>
      <c r="F22" s="178"/>
      <c r="G22" s="173"/>
    </row>
    <row r="23" spans="1:7" ht="12.75" customHeight="1">
      <c r="A23" s="190" t="s">
        <v>37</v>
      </c>
      <c r="B23" s="191">
        <v>9</v>
      </c>
      <c r="C23" s="172" t="s">
        <v>86</v>
      </c>
      <c r="D23" s="174" t="s">
        <v>149</v>
      </c>
      <c r="E23" s="170" t="s">
        <v>73</v>
      </c>
      <c r="F23" s="177"/>
      <c r="G23" s="172" t="s">
        <v>87</v>
      </c>
    </row>
    <row r="24" spans="1:7" ht="15" customHeight="1">
      <c r="A24" s="190"/>
      <c r="B24" s="192"/>
      <c r="C24" s="173"/>
      <c r="D24" s="175"/>
      <c r="E24" s="171"/>
      <c r="F24" s="178"/>
      <c r="G24" s="173"/>
    </row>
    <row r="25" spans="1:7" ht="12.75" customHeight="1">
      <c r="A25" s="190" t="s">
        <v>38</v>
      </c>
      <c r="B25" s="191">
        <v>10</v>
      </c>
      <c r="C25" s="172" t="s">
        <v>122</v>
      </c>
      <c r="D25" s="174" t="s">
        <v>123</v>
      </c>
      <c r="E25" s="170" t="s">
        <v>124</v>
      </c>
      <c r="F25" s="177"/>
      <c r="G25" s="172" t="s">
        <v>125</v>
      </c>
    </row>
    <row r="26" spans="1:7" ht="15" customHeight="1">
      <c r="A26" s="190"/>
      <c r="B26" s="192"/>
      <c r="C26" s="173"/>
      <c r="D26" s="175"/>
      <c r="E26" s="171"/>
      <c r="F26" s="178"/>
      <c r="G26" s="173"/>
    </row>
    <row r="27" spans="1:7" ht="12.75" customHeight="1">
      <c r="A27" s="190" t="s">
        <v>39</v>
      </c>
      <c r="B27" s="194">
        <v>11</v>
      </c>
      <c r="C27" s="172" t="s">
        <v>83</v>
      </c>
      <c r="D27" s="193" t="s">
        <v>150</v>
      </c>
      <c r="E27" s="170" t="s">
        <v>84</v>
      </c>
      <c r="F27" s="177"/>
      <c r="G27" s="172" t="s">
        <v>85</v>
      </c>
    </row>
    <row r="28" spans="1:7" ht="15" customHeight="1">
      <c r="A28" s="190"/>
      <c r="B28" s="195"/>
      <c r="C28" s="173"/>
      <c r="D28" s="187"/>
      <c r="E28" s="171"/>
      <c r="F28" s="178"/>
      <c r="G28" s="173"/>
    </row>
    <row r="29" spans="1:7" ht="15.75" customHeight="1">
      <c r="A29" s="190" t="s">
        <v>40</v>
      </c>
      <c r="B29" s="191">
        <v>12</v>
      </c>
      <c r="C29" s="172" t="s">
        <v>69</v>
      </c>
      <c r="D29" s="174" t="s">
        <v>151</v>
      </c>
      <c r="E29" s="170" t="s">
        <v>70</v>
      </c>
      <c r="F29" s="177"/>
      <c r="G29" s="172" t="s">
        <v>71</v>
      </c>
    </row>
    <row r="30" spans="1:7" ht="15" customHeight="1">
      <c r="A30" s="190"/>
      <c r="B30" s="192"/>
      <c r="C30" s="173"/>
      <c r="D30" s="175"/>
      <c r="E30" s="171"/>
      <c r="F30" s="178"/>
      <c r="G30" s="173"/>
    </row>
    <row r="31" spans="1:7" ht="12.75" customHeight="1">
      <c r="A31" s="190" t="s">
        <v>41</v>
      </c>
      <c r="B31" s="191">
        <v>13</v>
      </c>
      <c r="C31" s="172" t="s">
        <v>90</v>
      </c>
      <c r="D31" s="174" t="s">
        <v>158</v>
      </c>
      <c r="E31" s="170" t="s">
        <v>67</v>
      </c>
      <c r="F31" s="177" t="s">
        <v>91</v>
      </c>
      <c r="G31" s="172" t="s">
        <v>92</v>
      </c>
    </row>
    <row r="32" spans="1:7" ht="15" customHeight="1">
      <c r="A32" s="190"/>
      <c r="B32" s="192"/>
      <c r="C32" s="173"/>
      <c r="D32" s="175"/>
      <c r="E32" s="171"/>
      <c r="F32" s="178"/>
      <c r="G32" s="173"/>
    </row>
    <row r="33" spans="1:7" ht="12.75" customHeight="1">
      <c r="A33" s="190" t="s">
        <v>42</v>
      </c>
      <c r="B33" s="191">
        <v>14</v>
      </c>
      <c r="C33" s="172" t="s">
        <v>80</v>
      </c>
      <c r="D33" s="174" t="s">
        <v>152</v>
      </c>
      <c r="E33" s="170" t="s">
        <v>81</v>
      </c>
      <c r="F33" s="177" t="s">
        <v>82</v>
      </c>
      <c r="G33" s="172" t="s">
        <v>79</v>
      </c>
    </row>
    <row r="34" spans="1:7" ht="15" customHeight="1">
      <c r="A34" s="190"/>
      <c r="B34" s="192"/>
      <c r="C34" s="173"/>
      <c r="D34" s="175"/>
      <c r="E34" s="171"/>
      <c r="F34" s="178"/>
      <c r="G34" s="173"/>
    </row>
    <row r="35" spans="1:7" ht="12.75" customHeight="1">
      <c r="A35" s="190" t="s">
        <v>43</v>
      </c>
      <c r="B35" s="198" t="s">
        <v>43</v>
      </c>
      <c r="C35" s="172" t="s">
        <v>93</v>
      </c>
      <c r="D35" s="174" t="s">
        <v>159</v>
      </c>
      <c r="E35" s="170" t="s">
        <v>95</v>
      </c>
      <c r="F35" s="177" t="s">
        <v>96</v>
      </c>
      <c r="G35" s="172" t="s">
        <v>97</v>
      </c>
    </row>
    <row r="36" spans="1:7" ht="15" customHeight="1">
      <c r="A36" s="190"/>
      <c r="B36" s="199"/>
      <c r="C36" s="173"/>
      <c r="D36" s="175"/>
      <c r="E36" s="171"/>
      <c r="F36" s="178"/>
      <c r="G36" s="173"/>
    </row>
    <row r="37" spans="1:7" ht="15.75" customHeight="1">
      <c r="A37" s="190" t="s">
        <v>44</v>
      </c>
      <c r="B37" s="191">
        <v>16</v>
      </c>
      <c r="C37" s="172" t="s">
        <v>112</v>
      </c>
      <c r="D37" s="174" t="s">
        <v>113</v>
      </c>
      <c r="E37" s="170" t="s">
        <v>114</v>
      </c>
      <c r="F37" s="177" t="s">
        <v>115</v>
      </c>
      <c r="G37" s="172" t="s">
        <v>116</v>
      </c>
    </row>
    <row r="38" spans="1:7" ht="12.75" customHeight="1">
      <c r="A38" s="190"/>
      <c r="B38" s="192"/>
      <c r="C38" s="173"/>
      <c r="D38" s="175"/>
      <c r="E38" s="171"/>
      <c r="F38" s="178"/>
      <c r="G38" s="173"/>
    </row>
    <row r="39" spans="1:7" ht="12.75" customHeight="1">
      <c r="A39" s="190" t="s">
        <v>45</v>
      </c>
      <c r="B39" s="191">
        <v>17</v>
      </c>
      <c r="C39" s="172" t="s">
        <v>106</v>
      </c>
      <c r="D39" s="174" t="s">
        <v>153</v>
      </c>
      <c r="E39" s="170" t="s">
        <v>103</v>
      </c>
      <c r="F39" s="177" t="s">
        <v>107</v>
      </c>
      <c r="G39" s="172" t="s">
        <v>105</v>
      </c>
    </row>
    <row r="40" spans="1:7" ht="12.75" customHeight="1">
      <c r="A40" s="190"/>
      <c r="B40" s="192"/>
      <c r="C40" s="173"/>
      <c r="D40" s="175"/>
      <c r="E40" s="171"/>
      <c r="F40" s="178"/>
      <c r="G40" s="173"/>
    </row>
    <row r="41" spans="1:7" ht="12.75" customHeight="1">
      <c r="A41" s="190" t="s">
        <v>46</v>
      </c>
      <c r="B41" s="194">
        <v>18</v>
      </c>
      <c r="C41" s="172" t="s">
        <v>102</v>
      </c>
      <c r="D41" s="174" t="s">
        <v>154</v>
      </c>
      <c r="E41" s="170" t="s">
        <v>103</v>
      </c>
      <c r="F41" s="177" t="s">
        <v>104</v>
      </c>
      <c r="G41" s="172" t="s">
        <v>105</v>
      </c>
    </row>
    <row r="42" spans="1:7" ht="12.75" customHeight="1">
      <c r="A42" s="190"/>
      <c r="B42" s="195"/>
      <c r="C42" s="173"/>
      <c r="D42" s="175"/>
      <c r="E42" s="171"/>
      <c r="F42" s="178"/>
      <c r="G42" s="173"/>
    </row>
    <row r="43" spans="1:7" ht="12.75" customHeight="1">
      <c r="A43" s="190" t="s">
        <v>61</v>
      </c>
      <c r="B43" s="191">
        <v>19</v>
      </c>
      <c r="C43" s="172" t="s">
        <v>62</v>
      </c>
      <c r="D43" s="174" t="s">
        <v>155</v>
      </c>
      <c r="E43" s="170" t="s">
        <v>63</v>
      </c>
      <c r="F43" s="177"/>
      <c r="G43" s="172" t="s">
        <v>64</v>
      </c>
    </row>
    <row r="44" spans="1:7" ht="12.75" customHeight="1">
      <c r="A44" s="190"/>
      <c r="B44" s="192"/>
      <c r="C44" s="173"/>
      <c r="D44" s="175"/>
      <c r="E44" s="171"/>
      <c r="F44" s="178"/>
      <c r="G44" s="173"/>
    </row>
    <row r="45" spans="1:7" ht="12.75" customHeight="1">
      <c r="A45" s="190" t="s">
        <v>47</v>
      </c>
      <c r="B45" s="191">
        <v>20</v>
      </c>
      <c r="C45" s="172" t="s">
        <v>65</v>
      </c>
      <c r="D45" s="174" t="s">
        <v>156</v>
      </c>
      <c r="E45" s="170" t="s">
        <v>67</v>
      </c>
      <c r="F45" s="177"/>
      <c r="G45" s="172" t="s">
        <v>68</v>
      </c>
    </row>
    <row r="46" spans="1:7" ht="12.75" customHeight="1">
      <c r="A46" s="190"/>
      <c r="B46" s="192"/>
      <c r="C46" s="173"/>
      <c r="D46" s="175"/>
      <c r="E46" s="171"/>
      <c r="F46" s="178"/>
      <c r="G46" s="173"/>
    </row>
    <row r="47" spans="1:7" ht="12.75" customHeight="1">
      <c r="A47" s="200" t="s">
        <v>27</v>
      </c>
      <c r="B47" s="191">
        <v>21</v>
      </c>
      <c r="C47" s="172" t="s">
        <v>131</v>
      </c>
      <c r="D47" s="174" t="s">
        <v>157</v>
      </c>
      <c r="E47" s="170" t="s">
        <v>132</v>
      </c>
      <c r="F47" s="177"/>
      <c r="G47" s="172" t="s">
        <v>133</v>
      </c>
    </row>
    <row r="48" spans="1:7" ht="12.75" customHeight="1">
      <c r="A48" s="200"/>
      <c r="B48" s="192"/>
      <c r="C48" s="173"/>
      <c r="D48" s="186"/>
      <c r="E48" s="171"/>
      <c r="F48" s="178"/>
      <c r="G48" s="173"/>
    </row>
    <row r="49" spans="1:7" ht="12.75" customHeight="1">
      <c r="A49" s="201" t="s">
        <v>48</v>
      </c>
      <c r="B49" s="202"/>
      <c r="C49" s="172"/>
      <c r="D49" s="174"/>
      <c r="E49" s="170"/>
      <c r="F49" s="177"/>
      <c r="G49" s="172"/>
    </row>
    <row r="50" spans="1:7" ht="12.75" customHeight="1">
      <c r="A50" s="201"/>
      <c r="B50" s="202"/>
      <c r="C50" s="173"/>
      <c r="D50" s="187"/>
      <c r="E50" s="171"/>
      <c r="F50" s="178"/>
      <c r="G50" s="173"/>
    </row>
    <row r="51" spans="1:7" ht="12.75" customHeight="1">
      <c r="A51" s="201" t="s">
        <v>49</v>
      </c>
      <c r="B51" s="203">
        <v>23</v>
      </c>
      <c r="C51" s="172"/>
      <c r="D51" s="174"/>
      <c r="E51" s="170"/>
      <c r="F51" s="177"/>
      <c r="G51" s="172"/>
    </row>
    <row r="52" spans="1:7" ht="12.75" customHeight="1">
      <c r="A52" s="201"/>
      <c r="B52" s="203"/>
      <c r="C52" s="173"/>
      <c r="D52" s="187"/>
      <c r="E52" s="171"/>
      <c r="F52" s="178"/>
      <c r="G52" s="173"/>
    </row>
    <row r="53" spans="1:7" ht="12.75" customHeight="1">
      <c r="A53" s="201" t="s">
        <v>29</v>
      </c>
      <c r="B53" s="203">
        <v>24</v>
      </c>
      <c r="C53" s="172"/>
      <c r="D53" s="174"/>
      <c r="E53" s="170"/>
      <c r="F53" s="177"/>
      <c r="G53" s="172"/>
    </row>
    <row r="54" spans="1:7" ht="12.75" customHeight="1">
      <c r="A54" s="201"/>
      <c r="B54" s="203"/>
      <c r="C54" s="173"/>
      <c r="D54" s="187"/>
      <c r="E54" s="171"/>
      <c r="F54" s="178"/>
      <c r="G54" s="173"/>
    </row>
    <row r="55" spans="1:7" ht="12.75" customHeight="1">
      <c r="A55" s="201" t="s">
        <v>31</v>
      </c>
      <c r="B55" s="203">
        <v>25</v>
      </c>
      <c r="C55" s="172"/>
      <c r="D55" s="174"/>
      <c r="E55" s="170"/>
      <c r="F55" s="177"/>
      <c r="G55" s="172"/>
    </row>
    <row r="56" spans="1:7" ht="12.75" customHeight="1">
      <c r="A56" s="201"/>
      <c r="B56" s="203"/>
      <c r="C56" s="173"/>
      <c r="D56" s="187"/>
      <c r="E56" s="171"/>
      <c r="F56" s="178"/>
      <c r="G56" s="173"/>
    </row>
    <row r="57" spans="1:7" ht="12.75" customHeight="1">
      <c r="A57" s="201" t="s">
        <v>33</v>
      </c>
      <c r="B57" s="203">
        <v>26</v>
      </c>
      <c r="C57" s="172"/>
      <c r="D57" s="174"/>
      <c r="E57" s="170"/>
      <c r="F57" s="177"/>
      <c r="G57" s="172"/>
    </row>
    <row r="58" spans="1:7" ht="12.75" customHeight="1">
      <c r="A58" s="201"/>
      <c r="B58" s="203"/>
      <c r="C58" s="173"/>
      <c r="D58" s="187"/>
      <c r="E58" s="171"/>
      <c r="F58" s="178"/>
      <c r="G58" s="173"/>
    </row>
    <row r="59" spans="1:7" ht="12.75" customHeight="1">
      <c r="A59" s="201" t="s">
        <v>50</v>
      </c>
      <c r="B59" s="203">
        <v>27</v>
      </c>
      <c r="C59" s="172"/>
      <c r="D59" s="174"/>
      <c r="E59" s="170"/>
      <c r="F59" s="177"/>
      <c r="G59" s="172"/>
    </row>
    <row r="60" spans="1:7" ht="12.75" customHeight="1">
      <c r="A60" s="201"/>
      <c r="B60" s="203"/>
      <c r="C60" s="173"/>
      <c r="D60" s="187"/>
      <c r="E60" s="171"/>
      <c r="F60" s="178"/>
      <c r="G60" s="173"/>
    </row>
    <row r="61" spans="1:7" ht="12.75" customHeight="1">
      <c r="A61" s="201" t="s">
        <v>51</v>
      </c>
      <c r="B61" s="203">
        <v>28</v>
      </c>
      <c r="C61" s="172"/>
      <c r="D61" s="174"/>
      <c r="E61" s="170"/>
      <c r="F61" s="177"/>
      <c r="G61" s="172"/>
    </row>
    <row r="62" spans="1:7" ht="12.75" customHeight="1">
      <c r="A62" s="201"/>
      <c r="B62" s="203"/>
      <c r="C62" s="173"/>
      <c r="D62" s="187"/>
      <c r="E62" s="171"/>
      <c r="F62" s="178"/>
      <c r="G62" s="173"/>
    </row>
    <row r="63" spans="1:7" ht="12.75" customHeight="1">
      <c r="A63" s="201" t="s">
        <v>52</v>
      </c>
      <c r="B63" s="203">
        <v>29</v>
      </c>
      <c r="C63" s="172"/>
      <c r="D63" s="174"/>
      <c r="E63" s="170"/>
      <c r="F63" s="177"/>
      <c r="G63" s="172"/>
    </row>
    <row r="64" spans="1:7" ht="12.75" customHeight="1">
      <c r="A64" s="201"/>
      <c r="B64" s="203"/>
      <c r="C64" s="173"/>
      <c r="D64" s="187"/>
      <c r="E64" s="171"/>
      <c r="F64" s="178"/>
      <c r="G64" s="173"/>
    </row>
    <row r="65" spans="1:7" ht="12.75" customHeight="1">
      <c r="A65" s="201" t="s">
        <v>53</v>
      </c>
      <c r="B65" s="203">
        <v>30</v>
      </c>
      <c r="C65" s="172"/>
      <c r="D65" s="174"/>
      <c r="E65" s="170"/>
      <c r="F65" s="177"/>
      <c r="G65" s="172"/>
    </row>
    <row r="66" spans="1:7" ht="12.75" customHeight="1">
      <c r="A66" s="201"/>
      <c r="B66" s="203"/>
      <c r="C66" s="173"/>
      <c r="D66" s="187"/>
      <c r="E66" s="171"/>
      <c r="F66" s="178"/>
      <c r="G66" s="173"/>
    </row>
    <row r="67" spans="1:7" ht="12.75">
      <c r="A67" s="201" t="s">
        <v>52</v>
      </c>
      <c r="B67" s="203">
        <v>31</v>
      </c>
      <c r="C67" s="172"/>
      <c r="D67" s="174"/>
      <c r="E67" s="170"/>
      <c r="F67" s="177"/>
      <c r="G67" s="172"/>
    </row>
    <row r="68" spans="1:7" ht="12.75">
      <c r="A68" s="201"/>
      <c r="B68" s="203"/>
      <c r="C68" s="173"/>
      <c r="D68" s="175"/>
      <c r="E68" s="171"/>
      <c r="F68" s="178"/>
      <c r="G68" s="173"/>
    </row>
    <row r="69" spans="1:7" ht="12.75">
      <c r="A69" s="204" t="s">
        <v>53</v>
      </c>
      <c r="B69" s="205">
        <v>32</v>
      </c>
      <c r="C69" s="172"/>
      <c r="D69" s="174"/>
      <c r="E69" s="170"/>
      <c r="F69" s="177"/>
      <c r="G69" s="172"/>
    </row>
    <row r="70" spans="1:7" ht="12.75">
      <c r="A70" s="204"/>
      <c r="B70" s="205"/>
      <c r="C70" s="173"/>
      <c r="D70" s="175"/>
      <c r="E70" s="171"/>
      <c r="F70" s="178"/>
      <c r="G70" s="173"/>
    </row>
  </sheetData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A57:A58"/>
    <mergeCell ref="B57:B58"/>
    <mergeCell ref="C57:C58"/>
    <mergeCell ref="D57:D58"/>
    <mergeCell ref="A55:A56"/>
    <mergeCell ref="B55:B56"/>
    <mergeCell ref="E55:E56"/>
    <mergeCell ref="G55:G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A23:A24"/>
    <mergeCell ref="B23:B24"/>
    <mergeCell ref="C23:C24"/>
    <mergeCell ref="D23:D24"/>
    <mergeCell ref="C25:C26"/>
    <mergeCell ref="D25:D26"/>
    <mergeCell ref="E21:E22"/>
    <mergeCell ref="G21:G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16">
      <selection activeCell="N26" sqref="N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15" t="str">
        <f>HYPERLINK('[1]реквизиты'!$A$2)</f>
        <v>Х Всероссийский турнир по самбо на призы ЗМС А.М.Пушницы.</v>
      </c>
      <c r="B1" s="215"/>
      <c r="C1" s="215"/>
      <c r="D1" s="215"/>
      <c r="E1" s="215"/>
      <c r="F1" s="215"/>
      <c r="G1" s="215"/>
      <c r="H1" s="215"/>
    </row>
    <row r="2" spans="4:6" ht="15.75">
      <c r="D2" s="90"/>
      <c r="E2" s="207" t="str">
        <f>HYPERLINK('пр.взв.'!D4)</f>
        <v>в.к.57   кг.</v>
      </c>
      <c r="F2" s="207"/>
    </row>
    <row r="3" ht="12.75">
      <c r="C3" s="91" t="s">
        <v>60</v>
      </c>
    </row>
    <row r="4" ht="12.75">
      <c r="C4" s="92" t="s">
        <v>14</v>
      </c>
    </row>
    <row r="5" spans="1:8" ht="12.75">
      <c r="A5" s="176" t="s">
        <v>15</v>
      </c>
      <c r="B5" s="176" t="s">
        <v>5</v>
      </c>
      <c r="C5" s="187" t="s">
        <v>6</v>
      </c>
      <c r="D5" s="176" t="s">
        <v>16</v>
      </c>
      <c r="E5" s="176" t="s">
        <v>17</v>
      </c>
      <c r="F5" s="176" t="s">
        <v>18</v>
      </c>
      <c r="G5" s="176" t="s">
        <v>19</v>
      </c>
      <c r="H5" s="176" t="s">
        <v>20</v>
      </c>
    </row>
    <row r="6" spans="1:8" ht="12.75">
      <c r="A6" s="193"/>
      <c r="B6" s="193"/>
      <c r="C6" s="193"/>
      <c r="D6" s="193"/>
      <c r="E6" s="193"/>
      <c r="F6" s="193"/>
      <c r="G6" s="193"/>
      <c r="H6" s="193"/>
    </row>
    <row r="7" spans="1:8" ht="12.75">
      <c r="A7" s="214"/>
      <c r="B7" s="211"/>
      <c r="C7" s="212" t="e">
        <f>VLOOKUP(B7,'пр.взв.'!B7:C70,2,FALSE)</f>
        <v>#N/A</v>
      </c>
      <c r="D7" s="208" t="e">
        <f>VLOOKUP(B7,'пр.взв.'!B7:D70,3,FALSE)</f>
        <v>#N/A</v>
      </c>
      <c r="E7" s="208" t="e">
        <f>VLOOKUP(B7,'пр.взв.'!B7:E70,4,FALSE)</f>
        <v>#N/A</v>
      </c>
      <c r="F7" s="209"/>
      <c r="G7" s="213"/>
      <c r="H7" s="176"/>
    </row>
    <row r="8" spans="1:8" ht="12.75">
      <c r="A8" s="214"/>
      <c r="B8" s="176"/>
      <c r="C8" s="212"/>
      <c r="D8" s="208"/>
      <c r="E8" s="208"/>
      <c r="F8" s="209"/>
      <c r="G8" s="213"/>
      <c r="H8" s="176"/>
    </row>
    <row r="9" spans="1:8" ht="12.75">
      <c r="A9" s="210"/>
      <c r="B9" s="211"/>
      <c r="C9" s="212" t="e">
        <f>VLOOKUP(B9,'пр.взв.'!B7:C72,2,FALSE)</f>
        <v>#N/A</v>
      </c>
      <c r="D9" s="208" t="e">
        <f>VLOOKUP(B9,'пр.взв.'!B7:D72,3,FALSE)</f>
        <v>#N/A</v>
      </c>
      <c r="E9" s="208" t="e">
        <f>VLOOKUP(B9,'пр.взв.'!B7:E72,4,FALSE)</f>
        <v>#N/A</v>
      </c>
      <c r="F9" s="209"/>
      <c r="G9" s="176"/>
      <c r="H9" s="176"/>
    </row>
    <row r="10" spans="1:8" ht="12.75">
      <c r="A10" s="210"/>
      <c r="B10" s="176"/>
      <c r="C10" s="212"/>
      <c r="D10" s="208"/>
      <c r="E10" s="208"/>
      <c r="F10" s="209"/>
      <c r="G10" s="176"/>
      <c r="H10" s="176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60</v>
      </c>
    </row>
    <row r="16" spans="3:6" ht="15.75">
      <c r="C16" s="92" t="s">
        <v>22</v>
      </c>
      <c r="E16" s="207" t="str">
        <f>HYPERLINK('пр.взв.'!D4)</f>
        <v>в.к.57   кг.</v>
      </c>
      <c r="F16" s="207"/>
    </row>
    <row r="17" spans="1:8" ht="12.75">
      <c r="A17" s="176" t="s">
        <v>15</v>
      </c>
      <c r="B17" s="176" t="s">
        <v>5</v>
      </c>
      <c r="C17" s="187" t="s">
        <v>6</v>
      </c>
      <c r="D17" s="176" t="s">
        <v>16</v>
      </c>
      <c r="E17" s="176" t="s">
        <v>17</v>
      </c>
      <c r="F17" s="176" t="s">
        <v>18</v>
      </c>
      <c r="G17" s="176" t="s">
        <v>19</v>
      </c>
      <c r="H17" s="176" t="s">
        <v>20</v>
      </c>
    </row>
    <row r="18" spans="1:8" ht="12.75">
      <c r="A18" s="193"/>
      <c r="B18" s="193"/>
      <c r="C18" s="193"/>
      <c r="D18" s="193"/>
      <c r="E18" s="193"/>
      <c r="F18" s="193"/>
      <c r="G18" s="193"/>
      <c r="H18" s="193"/>
    </row>
    <row r="19" spans="1:8" ht="12.75">
      <c r="A19" s="214"/>
      <c r="B19" s="211">
        <v>15</v>
      </c>
      <c r="C19" s="212" t="e">
        <f>VLOOKUP(B19,'пр.взв.'!B7:C70,2,FALSE)</f>
        <v>#N/A</v>
      </c>
      <c r="D19" s="208" t="e">
        <f>VLOOKUP(B19,'пр.взв.'!B7:D82,3,FALSE)</f>
        <v>#N/A</v>
      </c>
      <c r="E19" s="208" t="e">
        <f>VLOOKUP(B19,'пр.взв.'!B7:E82,4,FALSE)</f>
        <v>#N/A</v>
      </c>
      <c r="F19" s="209"/>
      <c r="G19" s="213"/>
      <c r="H19" s="176"/>
    </row>
    <row r="20" spans="1:8" ht="12.75">
      <c r="A20" s="214"/>
      <c r="B20" s="176"/>
      <c r="C20" s="212"/>
      <c r="D20" s="208"/>
      <c r="E20" s="208"/>
      <c r="F20" s="209"/>
      <c r="G20" s="213"/>
      <c r="H20" s="176"/>
    </row>
    <row r="21" spans="1:8" ht="12.75">
      <c r="A21" s="210"/>
      <c r="B21" s="211"/>
      <c r="C21" s="212" t="e">
        <f>VLOOKUP(B21,'пр.взв.'!B9:C72,2,FALSE)</f>
        <v>#N/A</v>
      </c>
      <c r="D21" s="208" t="e">
        <f>VLOOKUP(B21,'пр.взв.'!B7:D84,3,FALSE)</f>
        <v>#N/A</v>
      </c>
      <c r="E21" s="208" t="e">
        <f>VLOOKUP(B21,'пр.взв.'!B7:E84,4,FALSE)</f>
        <v>#N/A</v>
      </c>
      <c r="F21" s="209"/>
      <c r="G21" s="176"/>
      <c r="H21" s="176"/>
    </row>
    <row r="22" spans="1:8" ht="12.75">
      <c r="A22" s="210"/>
      <c r="B22" s="176"/>
      <c r="C22" s="212"/>
      <c r="D22" s="208"/>
      <c r="E22" s="208"/>
      <c r="F22" s="209"/>
      <c r="G22" s="176"/>
      <c r="H22" s="176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07" t="str">
        <f>HYPERLINK('пр.взв.'!D4)</f>
        <v>в.к.57   кг.</v>
      </c>
      <c r="F29" s="207"/>
    </row>
    <row r="30" spans="1:8" ht="12.75">
      <c r="A30" s="176" t="s">
        <v>15</v>
      </c>
      <c r="B30" s="176" t="s">
        <v>5</v>
      </c>
      <c r="C30" s="187" t="s">
        <v>6</v>
      </c>
      <c r="D30" s="176" t="s">
        <v>16</v>
      </c>
      <c r="E30" s="176" t="s">
        <v>17</v>
      </c>
      <c r="F30" s="176" t="s">
        <v>18</v>
      </c>
      <c r="G30" s="176" t="s">
        <v>19</v>
      </c>
      <c r="H30" s="176" t="s">
        <v>20</v>
      </c>
    </row>
    <row r="31" spans="1:8" ht="12.75">
      <c r="A31" s="193"/>
      <c r="B31" s="193"/>
      <c r="C31" s="193"/>
      <c r="D31" s="193"/>
      <c r="E31" s="193"/>
      <c r="F31" s="193"/>
      <c r="G31" s="193"/>
      <c r="H31" s="193"/>
    </row>
    <row r="32" spans="1:8" ht="12.75">
      <c r="A32" s="214"/>
      <c r="B32" s="211">
        <v>15</v>
      </c>
      <c r="C32" s="172" t="s">
        <v>93</v>
      </c>
      <c r="D32" s="174" t="s">
        <v>94</v>
      </c>
      <c r="E32" s="170" t="s">
        <v>95</v>
      </c>
      <c r="F32" s="209"/>
      <c r="G32" s="213"/>
      <c r="H32" s="176"/>
    </row>
    <row r="33" spans="1:8" ht="12.75">
      <c r="A33" s="214"/>
      <c r="B33" s="176"/>
      <c r="C33" s="173"/>
      <c r="D33" s="175"/>
      <c r="E33" s="171"/>
      <c r="F33" s="209"/>
      <c r="G33" s="213"/>
      <c r="H33" s="176"/>
    </row>
    <row r="34" spans="1:8" ht="12.75">
      <c r="A34" s="210"/>
      <c r="B34" s="211">
        <v>20</v>
      </c>
      <c r="C34" s="212" t="str">
        <f>VLOOKUP(B34,'пр.взв.'!B9:C72,2,FALSE)</f>
        <v>Самунов Амыр Станиславович</v>
      </c>
      <c r="D34" s="208" t="str">
        <f>VLOOKUP(B34,'пр.взв.'!B7:D97,3,FALSE)</f>
        <v>18.07.1991г. КМС</v>
      </c>
      <c r="E34" s="208" t="str">
        <f>VLOOKUP(B34,'пр.взв.'!B7:E97,4,FALSE)</f>
        <v>СФО,Р.Алтай,                              Горно-Алтайск,Д</v>
      </c>
      <c r="F34" s="209"/>
      <c r="G34" s="176"/>
      <c r="H34" s="176"/>
    </row>
    <row r="35" spans="1:8" ht="12.75">
      <c r="A35" s="210"/>
      <c r="B35" s="176"/>
      <c r="C35" s="212"/>
      <c r="D35" s="208"/>
      <c r="E35" s="208"/>
      <c r="F35" s="209"/>
      <c r="G35" s="176"/>
      <c r="H35" s="176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9"/>
      <c r="G43" s="15"/>
    </row>
    <row r="44" spans="1:7" ht="12.75">
      <c r="A44" s="34">
        <f>HYPERLINK('[1]реквизиты'!$A$22)</f>
      </c>
      <c r="C44" s="37"/>
      <c r="D44" s="37"/>
      <c r="E44" s="150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">
      <selection activeCell="P16" sqref="P1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7" t="str">
        <f>HYPERLINK('[1]реквизиты'!$A$2)</f>
        <v>Х Всероссийский турнир по самбо на призы ЗМС А.М.Пушницы.</v>
      </c>
      <c r="B1" s="157"/>
      <c r="C1" s="157"/>
      <c r="D1" s="157"/>
      <c r="E1" s="157"/>
      <c r="F1" s="157"/>
      <c r="G1" s="157"/>
      <c r="H1" s="157" t="str">
        <f>HYPERLINK('[1]реквизиты'!$A$2)</f>
        <v>Х Всероссийский турнир по самбо на призы ЗМС А.М.Пушницы.</v>
      </c>
      <c r="I1" s="157"/>
      <c r="J1" s="157"/>
      <c r="K1" s="157"/>
      <c r="L1" s="157"/>
      <c r="M1" s="157"/>
      <c r="N1" s="157"/>
      <c r="O1" s="146"/>
      <c r="P1" s="146"/>
      <c r="Q1" s="146"/>
      <c r="R1" s="146"/>
      <c r="S1" s="146"/>
      <c r="T1" s="146"/>
      <c r="U1" s="146"/>
      <c r="V1" s="146"/>
      <c r="W1" s="146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7">
        <f>HYPERLINK('[1]реквизиты'!$A$15)</f>
      </c>
      <c r="B2" s="218"/>
      <c r="C2" s="218"/>
      <c r="D2" s="218"/>
      <c r="E2" s="218"/>
      <c r="F2" s="218"/>
      <c r="G2" s="218"/>
      <c r="H2" s="217">
        <f>HYPERLINK('[1]реквизиты'!$A$15)</f>
      </c>
      <c r="I2" s="218"/>
      <c r="J2" s="218"/>
      <c r="K2" s="218"/>
      <c r="L2" s="218"/>
      <c r="M2" s="218"/>
      <c r="N2" s="218"/>
      <c r="O2" s="40"/>
      <c r="P2" s="40"/>
      <c r="Q2" s="40"/>
      <c r="R2" s="31"/>
      <c r="S2" s="31"/>
    </row>
    <row r="3" spans="2:14" ht="15.75">
      <c r="B3" s="38" t="s">
        <v>12</v>
      </c>
      <c r="C3" s="207" t="str">
        <f>HYPERLINK('пр.взв.'!D4)</f>
        <v>в.к.57   кг.</v>
      </c>
      <c r="D3" s="207"/>
      <c r="E3" s="78"/>
      <c r="F3" s="78"/>
      <c r="G3" s="78"/>
      <c r="I3" s="38" t="s">
        <v>13</v>
      </c>
      <c r="J3" s="207" t="str">
        <f>HYPERLINK('пр.взв.'!D4)</f>
        <v>в.к.57   кг.</v>
      </c>
      <c r="K3" s="207"/>
      <c r="L3" s="78"/>
      <c r="M3" s="78"/>
      <c r="N3" s="78"/>
    </row>
    <row r="4" spans="1:2" ht="16.5" thickBot="1">
      <c r="A4" s="216"/>
      <c r="B4" s="216"/>
    </row>
    <row r="5" spans="1:11" ht="12.75" customHeight="1">
      <c r="A5" s="223">
        <v>1</v>
      </c>
      <c r="B5" s="225" t="str">
        <f>VLOOKUP(A5,'пр.взв.'!B5:C68,2,FALSE)</f>
        <v>Аксенов Александр Андреевич</v>
      </c>
      <c r="C5" s="227" t="str">
        <f>VLOOKUP(A5,'пр.взв.'!B5:G68,3,FALSE)</f>
        <v>01.04.1991г. КМС</v>
      </c>
      <c r="D5" s="225" t="str">
        <f>VLOOKUP(A5,'пр.взв.'!B5:G68,4,FALSE)</f>
        <v>СФО, Кемер.обл. Прокопьевск, МО</v>
      </c>
      <c r="G5" s="19"/>
      <c r="H5" s="221">
        <v>2</v>
      </c>
      <c r="I5" s="219" t="str">
        <f>VLOOKUP(H5,'пр.взв.'!B7:C70,2,FALSE)</f>
        <v>Кеденов Эжер Владиславович</v>
      </c>
      <c r="J5" s="219" t="str">
        <f>VLOOKUP(H5,'пр.взв.'!B7:E70,3,FALSE)</f>
        <v>14.04.1989г. КМС</v>
      </c>
      <c r="K5" s="219" t="str">
        <f>VLOOKUP(H5,'пр.взв.'!B7:E70,4,FALSE)</f>
        <v>СФО,Нов.обл.   Новосибирск,СС</v>
      </c>
    </row>
    <row r="6" spans="1:11" ht="15.75">
      <c r="A6" s="224"/>
      <c r="B6" s="226"/>
      <c r="C6" s="228"/>
      <c r="D6" s="226"/>
      <c r="E6" s="2"/>
      <c r="F6" s="2"/>
      <c r="G6" s="12"/>
      <c r="H6" s="222"/>
      <c r="I6" s="220"/>
      <c r="J6" s="220"/>
      <c r="K6" s="220"/>
    </row>
    <row r="7" spans="1:13" ht="15.75">
      <c r="A7" s="224">
        <v>17</v>
      </c>
      <c r="B7" s="220" t="str">
        <f>VLOOKUP(A7,'пр.взв.'!B7:C70,2,FALSE)</f>
        <v>Сандин Ярослав Сергеевич</v>
      </c>
      <c r="C7" s="232" t="str">
        <f>VLOOKUP(A7,'пр.взв.'!B5:G68,3,FALSE)</f>
        <v>13.08.1992г. КМС</v>
      </c>
      <c r="D7" s="220" t="str">
        <f>VLOOKUP(A7,'пр.взв.'!B5:G68,4,FALSE)</f>
        <v>УФО, Сверд.обл.,В.Пышма,ПР</v>
      </c>
      <c r="E7" s="4"/>
      <c r="F7" s="2"/>
      <c r="G7" s="2"/>
      <c r="H7" s="233">
        <v>18</v>
      </c>
      <c r="I7" s="229" t="str">
        <f>VLOOKUP(H7,'пр.взв.'!B9:C72,2,FALSE)</f>
        <v>Пономаренко Данил Юрьевич</v>
      </c>
      <c r="J7" s="229" t="str">
        <f>VLOOKUP(H7,'пр.взв.'!B9:E72,3,FALSE)</f>
        <v>07.09.1991г. КМС</v>
      </c>
      <c r="K7" s="229" t="str">
        <f>VLOOKUP(H7,'пр.взв.'!B9:E72,4,FALSE)</f>
        <v>УФО, Сверд.обл.,В.Пышма,ПР</v>
      </c>
      <c r="L7" s="80"/>
      <c r="M7" s="82"/>
    </row>
    <row r="8" spans="1:13" ht="16.5" thickBot="1">
      <c r="A8" s="231"/>
      <c r="B8" s="226"/>
      <c r="C8" s="228"/>
      <c r="D8" s="226"/>
      <c r="E8" s="5"/>
      <c r="F8" s="9"/>
      <c r="G8" s="2"/>
      <c r="H8" s="222"/>
      <c r="I8" s="230"/>
      <c r="J8" s="230"/>
      <c r="K8" s="230"/>
      <c r="L8" s="81"/>
      <c r="M8" s="82"/>
    </row>
    <row r="9" spans="1:13" ht="15.75">
      <c r="A9" s="223">
        <v>9</v>
      </c>
      <c r="B9" s="225" t="str">
        <f>VLOOKUP(A9,'пр.взв.'!B9:C72,2,FALSE)</f>
        <v>Шамрай Сергей Сергеевич</v>
      </c>
      <c r="C9" s="227" t="str">
        <f>VLOOKUP(A9,'пр.взв.'!B5:G68,3,FALSE)</f>
        <v>30.05.1992г. КМС</v>
      </c>
      <c r="D9" s="225" t="str">
        <f>VLOOKUP(A9,'пр.взв.'!B5:G68,4,FALSE)</f>
        <v>СФО,Омск.обл.,Омск,МО.</v>
      </c>
      <c r="E9" s="5"/>
      <c r="F9" s="6"/>
      <c r="G9" s="2"/>
      <c r="H9" s="221">
        <v>10</v>
      </c>
      <c r="I9" s="219" t="str">
        <f>VLOOKUP(H9,'пр.взв.'!B11:C74,2,FALSE)</f>
        <v>Галимов Руслан Ринатович</v>
      </c>
      <c r="J9" s="219" t="str">
        <f>VLOOKUP(H9,'пр.взв.'!B11:E74,3,FALSE)</f>
        <v>18.02.1991г. КМС</v>
      </c>
      <c r="K9" s="219" t="str">
        <f>VLOOKUP(H9,'пр.взв.'!B11:E74,4,FALSE)</f>
        <v>СФО, Омск.обл., Омск, Д</v>
      </c>
      <c r="L9" s="81"/>
      <c r="M9" s="83"/>
    </row>
    <row r="10" spans="1:13" ht="15.75">
      <c r="A10" s="224"/>
      <c r="B10" s="226"/>
      <c r="C10" s="228"/>
      <c r="D10" s="226"/>
      <c r="E10" s="10"/>
      <c r="F10" s="7"/>
      <c r="G10" s="2"/>
      <c r="H10" s="222"/>
      <c r="I10" s="220"/>
      <c r="J10" s="220"/>
      <c r="K10" s="220"/>
      <c r="L10" s="79"/>
      <c r="M10" s="84"/>
    </row>
    <row r="11" spans="1:13" ht="15.75">
      <c r="A11" s="224">
        <v>25</v>
      </c>
      <c r="B11" s="236">
        <f>VLOOKUP(A11,'пр.взв.'!B11:C74,2,FALSE)</f>
        <v>0</v>
      </c>
      <c r="C11" s="238">
        <f>VLOOKUP(A11,'пр.взв.'!B5:G68,3,FALSE)</f>
        <v>0</v>
      </c>
      <c r="D11" s="236">
        <f>VLOOKUP(A11,'пр.взв.'!B5:G68,4,FALSE)</f>
        <v>0</v>
      </c>
      <c r="E11" s="3"/>
      <c r="F11" s="7"/>
      <c r="G11" s="2"/>
      <c r="H11" s="233">
        <v>26</v>
      </c>
      <c r="I11" s="234">
        <f>VLOOKUP(H11,'пр.взв.'!B13:C76,2,FALSE)</f>
        <v>0</v>
      </c>
      <c r="J11" s="234">
        <f>VLOOKUP(H11,'пр.взв.'!B13:E76,3,FALSE)</f>
        <v>0</v>
      </c>
      <c r="K11" s="234">
        <f>VLOOKUP(H11,'пр.взв.'!B13:E76,4,FALSE)</f>
        <v>0</v>
      </c>
      <c r="M11" s="85"/>
    </row>
    <row r="12" spans="1:13" ht="16.5" thickBot="1">
      <c r="A12" s="231"/>
      <c r="B12" s="237"/>
      <c r="C12" s="239"/>
      <c r="D12" s="237"/>
      <c r="E12" s="2"/>
      <c r="F12" s="7"/>
      <c r="G12" s="9"/>
      <c r="H12" s="222"/>
      <c r="I12" s="235"/>
      <c r="J12" s="235"/>
      <c r="K12" s="235"/>
      <c r="M12" s="85"/>
    </row>
    <row r="13" spans="1:14" ht="15.75">
      <c r="A13" s="223">
        <v>5</v>
      </c>
      <c r="B13" s="225" t="str">
        <f>VLOOKUP(A13,'пр.взв.'!B13:C76,2,FALSE)</f>
        <v>Сельбиков Максим Юрьевич</v>
      </c>
      <c r="C13" s="227" t="str">
        <f>VLOOKUP(A13,'пр.взв.'!B5:G68,3,FALSE)</f>
        <v>04.05.1988г. КМС</v>
      </c>
      <c r="D13" s="225" t="str">
        <f>VLOOKUP(A13,'пр.взв.'!B5:G68,4,FALSE)</f>
        <v>СФО,Омск.обл.,Омск,ПР.</v>
      </c>
      <c r="E13" s="2"/>
      <c r="F13" s="7"/>
      <c r="G13" s="13"/>
      <c r="H13" s="221">
        <v>6</v>
      </c>
      <c r="I13" s="219" t="str">
        <f>VLOOKUP(H13,'пр.взв.'!B15:C78,2,FALSE)</f>
        <v>Мелконян Эдгар Артушович</v>
      </c>
      <c r="J13" s="219" t="str">
        <f>VLOOKUP(H13,'пр.взв.'!B15:E78,3,FALSE)</f>
        <v>12.08.1989г.   КМС</v>
      </c>
      <c r="K13" s="219" t="str">
        <f>VLOOKUP(H13,'пр.взв.'!B15:E78,4,FALSE)</f>
        <v>СФО,Красн.кр.,Красноярск,ПР.</v>
      </c>
      <c r="M13" s="85"/>
      <c r="N13" s="87"/>
    </row>
    <row r="14" spans="1:14" ht="15.75">
      <c r="A14" s="224"/>
      <c r="B14" s="226"/>
      <c r="C14" s="228"/>
      <c r="D14" s="226"/>
      <c r="E14" s="8"/>
      <c r="F14" s="7"/>
      <c r="G14" s="2"/>
      <c r="H14" s="222"/>
      <c r="I14" s="220"/>
      <c r="J14" s="220"/>
      <c r="K14" s="220"/>
      <c r="L14" s="80"/>
      <c r="M14" s="84"/>
      <c r="N14" s="85"/>
    </row>
    <row r="15" spans="1:14" ht="15.75">
      <c r="A15" s="224">
        <v>21</v>
      </c>
      <c r="B15" s="236" t="str">
        <f>VLOOKUP(A15,'пр.взв.'!B15:C78,2,FALSE)</f>
        <v>Адыкенов Бейбут Кайроллаевич</v>
      </c>
      <c r="C15" s="238" t="str">
        <f>VLOOKUP(A15,'пр.взв.'!B5:G68,3,FALSE)</f>
        <v>26.02.1988г. КМС</v>
      </c>
      <c r="D15" s="236" t="str">
        <f>VLOOKUP(A15,'пр.взв.'!B5:G68,4,FALSE)</f>
        <v>СФО,Омск.обл.,Омск,Д.</v>
      </c>
      <c r="E15" s="4"/>
      <c r="F15" s="7"/>
      <c r="G15" s="2"/>
      <c r="H15" s="233">
        <v>22</v>
      </c>
      <c r="I15" s="234" t="e">
        <f>VLOOKUP(H15,'пр.взв.'!B17:C80,2,FALSE)</f>
        <v>#N/A</v>
      </c>
      <c r="J15" s="234" t="e">
        <f>VLOOKUP(H15,'пр.взв.'!B17:E80,3,FALSE)</f>
        <v>#N/A</v>
      </c>
      <c r="K15" s="234" t="e">
        <f>VLOOKUP(H15,'пр.взв.'!B17:E80,4,FALSE)</f>
        <v>#N/A</v>
      </c>
      <c r="L15" s="81"/>
      <c r="M15" s="84"/>
      <c r="N15" s="85"/>
    </row>
    <row r="16" spans="1:14" ht="16.5" thickBot="1">
      <c r="A16" s="231"/>
      <c r="B16" s="237"/>
      <c r="C16" s="239"/>
      <c r="D16" s="237"/>
      <c r="E16" s="5"/>
      <c r="F16" s="11"/>
      <c r="G16" s="2"/>
      <c r="H16" s="222"/>
      <c r="I16" s="235"/>
      <c r="J16" s="235"/>
      <c r="K16" s="235"/>
      <c r="L16" s="81"/>
      <c r="M16" s="86"/>
      <c r="N16" s="85"/>
    </row>
    <row r="17" spans="1:14" ht="15.75">
      <c r="A17" s="223">
        <v>13</v>
      </c>
      <c r="B17" s="225" t="str">
        <f>VLOOKUP(A17,'пр.взв.'!B17:C80,2,FALSE)</f>
        <v>Садучин Александр Юрьевич</v>
      </c>
      <c r="C17" s="227" t="str">
        <f>VLOOKUP(A17,'пр.взв.'!B5:G68,3,FALSE)</f>
        <v>15.05.1989г.  КМС</v>
      </c>
      <c r="D17" s="225" t="str">
        <f>VLOOKUP(A17,'пр.взв.'!B5:G68,4,FALSE)</f>
        <v>СФО,Р.Алтай,                              Горно-Алтайск,Д</v>
      </c>
      <c r="E17" s="5"/>
      <c r="F17" s="2"/>
      <c r="G17" s="2"/>
      <c r="H17" s="221">
        <v>14</v>
      </c>
      <c r="I17" s="219" t="str">
        <f>VLOOKUP(H17,'пр.взв.'!B19:C82,2,FALSE)</f>
        <v>Кошелев Илья Сергеевич </v>
      </c>
      <c r="J17" s="219" t="str">
        <f>VLOOKUP(H17,'пр.взв.'!B19:E82,3,FALSE)</f>
        <v>17.11.988г. КМС</v>
      </c>
      <c r="K17" s="219" t="str">
        <f>VLOOKUP(H17,'пр.взв.'!B19:E82,4,FALSE)</f>
        <v>СФО,Омск.обл.,Омск,ПР. ОГ УОР</v>
      </c>
      <c r="L17" s="81"/>
      <c r="M17" s="82"/>
      <c r="N17" s="85"/>
    </row>
    <row r="18" spans="1:14" ht="15.75">
      <c r="A18" s="224"/>
      <c r="B18" s="226"/>
      <c r="C18" s="228"/>
      <c r="D18" s="226"/>
      <c r="E18" s="10"/>
      <c r="F18" s="2"/>
      <c r="G18" s="2"/>
      <c r="H18" s="222"/>
      <c r="I18" s="220"/>
      <c r="J18" s="220"/>
      <c r="K18" s="220"/>
      <c r="L18" s="79"/>
      <c r="M18" s="82"/>
      <c r="N18" s="85"/>
    </row>
    <row r="19" spans="1:14" ht="15.75">
      <c r="A19" s="224">
        <v>29</v>
      </c>
      <c r="B19" s="236">
        <f>VLOOKUP(A19,'пр.взв.'!B19:C82,2,FALSE)</f>
        <v>0</v>
      </c>
      <c r="C19" s="238">
        <f>VLOOKUP(A19,'пр.взв.'!B5:G68,3,FALSE)</f>
        <v>0</v>
      </c>
      <c r="D19" s="236">
        <f>VLOOKUP(A19,'пр.взв.'!B5:G68,4,FALSE)</f>
        <v>0</v>
      </c>
      <c r="E19" s="3"/>
      <c r="F19" s="2"/>
      <c r="G19" s="2"/>
      <c r="H19" s="233">
        <v>30</v>
      </c>
      <c r="I19" s="234">
        <f>VLOOKUP(H19,'пр.взв.'!B21:C84,2,FALSE)</f>
        <v>0</v>
      </c>
      <c r="J19" s="234">
        <f>VLOOKUP(H19,'пр.взв.'!B21:E84,3,FALSE)</f>
        <v>0</v>
      </c>
      <c r="K19" s="234">
        <f>VLOOKUP(H19,'пр.взв.'!B21:E84,4,FALSE)</f>
        <v>0</v>
      </c>
      <c r="N19" s="85"/>
    </row>
    <row r="20" spans="1:14" ht="16.5" thickBot="1">
      <c r="A20" s="231"/>
      <c r="B20" s="237"/>
      <c r="C20" s="239"/>
      <c r="D20" s="237"/>
      <c r="E20" s="2"/>
      <c r="F20" s="2"/>
      <c r="G20" s="45"/>
      <c r="H20" s="222"/>
      <c r="I20" s="235"/>
      <c r="J20" s="235"/>
      <c r="K20" s="235"/>
      <c r="N20" s="88"/>
    </row>
    <row r="21" spans="1:14" ht="15.75">
      <c r="A21" s="223">
        <v>3</v>
      </c>
      <c r="B21" s="225" t="str">
        <f>VLOOKUP(A21,'пр.взв.'!B5:C68,2,FALSE)</f>
        <v>Мельноков Андрей Игоревич</v>
      </c>
      <c r="C21" s="227" t="str">
        <f>VLOOKUP(A21,'пр.взв.'!B5:G68,3,FALSE)</f>
        <v>13.05.1985г. КМС</v>
      </c>
      <c r="D21" s="225" t="str">
        <f>VLOOKUP(A21,'пр.взв.'!B5:G68,4,FALSE)</f>
        <v>УФО, Сверд.обл., г.Ирбит, МО</v>
      </c>
      <c r="E21" s="2"/>
      <c r="F21" s="2"/>
      <c r="G21" s="2"/>
      <c r="H21" s="221">
        <v>4</v>
      </c>
      <c r="I21" s="219" t="str">
        <f>VLOOKUP(H21,'пр.взв.'!B7:C70,2,FALSE)</f>
        <v>Мартин Александр Александрович</v>
      </c>
      <c r="J21" s="219" t="str">
        <f>VLOOKUP(H21,'пр.взв.'!B7:E70,3,FALSE)</f>
        <v>18.05.1992г. КМС</v>
      </c>
      <c r="K21" s="219" t="str">
        <f>VLOOKUP(H21,'пр.взв.'!B7:E70,4,FALSE)</f>
        <v>СФО,Омск.обл.,Омск,МО.</v>
      </c>
      <c r="N21" s="85"/>
    </row>
    <row r="22" spans="1:14" ht="15.75">
      <c r="A22" s="224"/>
      <c r="B22" s="226"/>
      <c r="C22" s="228"/>
      <c r="D22" s="226"/>
      <c r="E22" s="8"/>
      <c r="F22" s="2"/>
      <c r="G22" s="2"/>
      <c r="H22" s="222"/>
      <c r="I22" s="220"/>
      <c r="J22" s="220"/>
      <c r="K22" s="220"/>
      <c r="N22" s="85"/>
    </row>
    <row r="23" spans="1:14" ht="15.75">
      <c r="A23" s="224">
        <v>19</v>
      </c>
      <c r="B23" s="220" t="str">
        <f>VLOOKUP(A23,'пр.взв.'!B23:C86,2,FALSE)</f>
        <v>Валеев Марсель Илхамович</v>
      </c>
      <c r="C23" s="232" t="str">
        <f>VLOOKUP(A23,'пр.взв.'!B5:G68,3,FALSE)</f>
        <v>1988г. КМС</v>
      </c>
      <c r="D23" s="220" t="str">
        <f>VLOOKUP(A23,'пр.взв.'!B5:G68,4,FALSE)</f>
        <v>СФО,Омск.обл.,Омск,ПР.</v>
      </c>
      <c r="E23" s="4"/>
      <c r="F23" s="2"/>
      <c r="G23" s="2"/>
      <c r="H23" s="233">
        <v>20</v>
      </c>
      <c r="I23" s="229" t="str">
        <f>VLOOKUP(H23,'пр.взв.'!B25:C88,2,FALSE)</f>
        <v>Самунов Амыр Станиславович</v>
      </c>
      <c r="J23" s="229" t="str">
        <f>VLOOKUP(H23,'пр.взв.'!B25:E88,3,FALSE)</f>
        <v>18.07.1991г. КМС</v>
      </c>
      <c r="K23" s="229" t="str">
        <f>VLOOKUP(H23,'пр.взв.'!B25:E88,4,FALSE)</f>
        <v>СФО,Р.Алтай,                              Горно-Алтайск,Д</v>
      </c>
      <c r="L23" s="80"/>
      <c r="M23" s="82"/>
      <c r="N23" s="85"/>
    </row>
    <row r="24" spans="1:14" ht="16.5" thickBot="1">
      <c r="A24" s="231"/>
      <c r="B24" s="226"/>
      <c r="C24" s="228"/>
      <c r="D24" s="226"/>
      <c r="E24" s="5"/>
      <c r="F24" s="9"/>
      <c r="G24" s="2"/>
      <c r="H24" s="222"/>
      <c r="I24" s="230"/>
      <c r="J24" s="230"/>
      <c r="K24" s="230"/>
      <c r="L24" s="81"/>
      <c r="M24" s="82"/>
      <c r="N24" s="85"/>
    </row>
    <row r="25" spans="1:14" ht="15.75">
      <c r="A25" s="223">
        <v>11</v>
      </c>
      <c r="B25" s="225" t="str">
        <f>VLOOKUP(A25,'пр.взв.'!B25:C88,2,FALSE)</f>
        <v>Донгак Суланди Чапович</v>
      </c>
      <c r="C25" s="227" t="str">
        <f>VLOOKUP(A25,'пр.взв.'!B5:G68,3,FALSE)</f>
        <v>29.08.1988г. КМС</v>
      </c>
      <c r="D25" s="225" t="str">
        <f>VLOOKUP(A25,'пр.взв.'!B5:G68,4,FALSE)</f>
        <v>СФО Р.Хакасия,МО</v>
      </c>
      <c r="E25" s="5"/>
      <c r="F25" s="6"/>
      <c r="G25" s="2"/>
      <c r="H25" s="221">
        <v>12</v>
      </c>
      <c r="I25" s="219" t="str">
        <f>VLOOKUP(H25,'пр.взв.'!B27:C90,2,FALSE)</f>
        <v>Лопсан Чаян Игоревич</v>
      </c>
      <c r="J25" s="219" t="str">
        <f>VLOOKUP(H25,'пр.взв.'!B27:E90,3,FALSE)</f>
        <v>26.07.1991г  КМС</v>
      </c>
      <c r="K25" s="219" t="str">
        <f>VLOOKUP(H25,'пр.взв.'!B27:E90,4,FALSE)</f>
        <v>СФО, Р.Тыва,с.Дус-Даг</v>
      </c>
      <c r="L25" s="81"/>
      <c r="M25" s="83"/>
      <c r="N25" s="85"/>
    </row>
    <row r="26" spans="1:14" ht="15.75">
      <c r="A26" s="224"/>
      <c r="B26" s="226"/>
      <c r="C26" s="228"/>
      <c r="D26" s="226"/>
      <c r="E26" s="10"/>
      <c r="F26" s="7"/>
      <c r="G26" s="2"/>
      <c r="H26" s="222"/>
      <c r="I26" s="220"/>
      <c r="J26" s="220"/>
      <c r="K26" s="220"/>
      <c r="L26" s="79"/>
      <c r="M26" s="84"/>
      <c r="N26" s="85"/>
    </row>
    <row r="27" spans="1:14" ht="15.75">
      <c r="A27" s="224">
        <v>27</v>
      </c>
      <c r="B27" s="236">
        <f>VLOOKUP(A27,'пр.взв.'!B27:C90,2,FALSE)</f>
        <v>0</v>
      </c>
      <c r="C27" s="238">
        <f>VLOOKUP(A27,'пр.взв.'!B5:G68,3,FALSE)</f>
        <v>0</v>
      </c>
      <c r="D27" s="236">
        <f>VLOOKUP(A27,'пр.взв.'!B5:G68,4,FALSE)</f>
        <v>0</v>
      </c>
      <c r="E27" s="3"/>
      <c r="F27" s="7"/>
      <c r="G27" s="2"/>
      <c r="H27" s="233">
        <v>28</v>
      </c>
      <c r="I27" s="234">
        <f>VLOOKUP(H27,'пр.взв.'!B29:C92,2,FALSE)</f>
        <v>0</v>
      </c>
      <c r="J27" s="234">
        <f>VLOOKUP(H27,'пр.взв.'!B29:E92,3,FALSE)</f>
        <v>0</v>
      </c>
      <c r="K27" s="234">
        <f>VLOOKUP(H27,'пр.взв.'!B29:E92,4,FALSE)</f>
        <v>0</v>
      </c>
      <c r="M27" s="85"/>
      <c r="N27" s="85"/>
    </row>
    <row r="28" spans="1:14" ht="16.5" thickBot="1">
      <c r="A28" s="231"/>
      <c r="B28" s="237"/>
      <c r="C28" s="239"/>
      <c r="D28" s="237"/>
      <c r="E28" s="2"/>
      <c r="F28" s="7"/>
      <c r="G28" s="2"/>
      <c r="H28" s="222"/>
      <c r="I28" s="235"/>
      <c r="J28" s="235"/>
      <c r="K28" s="235"/>
      <c r="M28" s="85"/>
      <c r="N28" s="85"/>
    </row>
    <row r="29" spans="1:14" ht="15.75">
      <c r="A29" s="223">
        <v>7</v>
      </c>
      <c r="B29" s="225" t="str">
        <f>VLOOKUP(A29,'пр.взв.'!B5:C68,2,FALSE)</f>
        <v>Дюсембинов Даулет Иркимович</v>
      </c>
      <c r="C29" s="227" t="str">
        <f>VLOOKUP(A29,'пр.взв.'!B5:G68,3,FALSE)</f>
        <v>19.07.1990г. КМС</v>
      </c>
      <c r="D29" s="225" t="str">
        <f>VLOOKUP(A29,'пр.взв.'!B5:G68,4,FALSE)</f>
        <v>СФО,Омск.обл.,Омск,МО.</v>
      </c>
      <c r="E29" s="2"/>
      <c r="F29" s="7"/>
      <c r="G29" s="89"/>
      <c r="H29" s="221">
        <v>8</v>
      </c>
      <c r="I29" s="219" t="str">
        <f>VLOOKUP(H29,'пр.взв.'!B7:C70,2,FALSE)</f>
        <v>Лежнёв Константин Сергеевич</v>
      </c>
      <c r="J29" s="219" t="str">
        <f>VLOOKUP(H29,'пр.взв.'!B7:E70,3,FALSE)</f>
        <v>23.09.1992г. КМС</v>
      </c>
      <c r="K29" s="219" t="str">
        <f>VLOOKUP(H29,'пр.взв.'!B7:E70,4,FALSE)</f>
        <v>СФО,Омск.обл.,Омск,МО.</v>
      </c>
      <c r="M29" s="85"/>
      <c r="N29" s="88"/>
    </row>
    <row r="30" spans="1:13" ht="15.75">
      <c r="A30" s="224"/>
      <c r="B30" s="226"/>
      <c r="C30" s="228"/>
      <c r="D30" s="226"/>
      <c r="E30" s="8"/>
      <c r="F30" s="7"/>
      <c r="G30" s="2"/>
      <c r="H30" s="222"/>
      <c r="I30" s="220"/>
      <c r="J30" s="220"/>
      <c r="K30" s="220"/>
      <c r="M30" s="85"/>
    </row>
    <row r="31" spans="1:13" ht="15.75">
      <c r="A31" s="224">
        <v>23</v>
      </c>
      <c r="B31" s="236">
        <f>VLOOKUP(A31,'пр.взв.'!B31:C94,2,FALSE)</f>
        <v>0</v>
      </c>
      <c r="C31" s="238">
        <f>VLOOKUP(A31,'пр.взв.'!B5:G68,3,FALSE)</f>
        <v>0</v>
      </c>
      <c r="D31" s="236">
        <f>VLOOKUP(A31,'пр.взв.'!B5:G68,4,FALSE)</f>
        <v>0</v>
      </c>
      <c r="E31" s="4"/>
      <c r="F31" s="7"/>
      <c r="G31" s="2"/>
      <c r="H31" s="233">
        <v>24</v>
      </c>
      <c r="I31" s="234">
        <f>VLOOKUP(H31,'пр.взв.'!B33:C96,2,FALSE)</f>
        <v>0</v>
      </c>
      <c r="J31" s="234">
        <f>VLOOKUP(H31,'пр.взв.'!B33:E96,3,FALSE)</f>
        <v>0</v>
      </c>
      <c r="K31" s="234">
        <f>VLOOKUP(H31,'пр.взв.'!B33:E96,4,FALSE)</f>
        <v>0</v>
      </c>
      <c r="L31" s="80"/>
      <c r="M31" s="84"/>
    </row>
    <row r="32" spans="1:13" ht="16.5" thickBot="1">
      <c r="A32" s="231"/>
      <c r="B32" s="237"/>
      <c r="C32" s="239"/>
      <c r="D32" s="237"/>
      <c r="E32" s="5"/>
      <c r="F32" s="11"/>
      <c r="G32" s="2"/>
      <c r="H32" s="222"/>
      <c r="I32" s="235"/>
      <c r="J32" s="235"/>
      <c r="K32" s="235"/>
      <c r="L32" s="81"/>
      <c r="M32" s="86"/>
    </row>
    <row r="33" spans="1:13" ht="15.75">
      <c r="A33" s="223">
        <v>15</v>
      </c>
      <c r="B33" s="240" t="s">
        <v>93</v>
      </c>
      <c r="C33" s="242" t="s">
        <v>94</v>
      </c>
      <c r="D33" s="244" t="s">
        <v>95</v>
      </c>
      <c r="E33" s="5"/>
      <c r="F33" s="2"/>
      <c r="G33" s="2"/>
      <c r="H33" s="221">
        <v>16</v>
      </c>
      <c r="I33" s="219" t="str">
        <f>VLOOKUP(H33,'пр.взв.'!B35:C98,2,FALSE)</f>
        <v>Шоев Рустам Амрович </v>
      </c>
      <c r="J33" s="219" t="str">
        <f>VLOOKUP(H33,'пр.взв.'!B35:E98,3,FALSE)</f>
        <v>23.121988г. КМС</v>
      </c>
      <c r="K33" s="219" t="str">
        <f>VLOOKUP(H33,'пр.взв.'!B35:E98,4,FALSE)</f>
        <v>УФО, Чел.обл., Челябинск, МО</v>
      </c>
      <c r="L33" s="81"/>
      <c r="M33" s="82"/>
    </row>
    <row r="34" spans="1:13" ht="15.75">
      <c r="A34" s="224"/>
      <c r="B34" s="241"/>
      <c r="C34" s="243"/>
      <c r="D34" s="245"/>
      <c r="E34" s="10"/>
      <c r="F34" s="2"/>
      <c r="G34" s="2"/>
      <c r="H34" s="222"/>
      <c r="I34" s="220"/>
      <c r="J34" s="220"/>
      <c r="K34" s="220"/>
      <c r="L34" s="79"/>
      <c r="M34" s="82"/>
    </row>
    <row r="35" spans="1:11" ht="15.75">
      <c r="A35" s="224">
        <v>31</v>
      </c>
      <c r="B35" s="236">
        <f>VLOOKUP(A35,'пр.взв.'!B35:C98,2,FALSE)</f>
        <v>0</v>
      </c>
      <c r="C35" s="238">
        <f>VLOOKUP(A35,'пр.взв.'!B5:G68,3,FALSE)</f>
        <v>0</v>
      </c>
      <c r="D35" s="236">
        <f>VLOOKUP(A35,'пр.взв.'!B5:G68,4,FALSE)</f>
        <v>0</v>
      </c>
      <c r="E35" s="3"/>
      <c r="F35" s="2"/>
      <c r="G35" s="2"/>
      <c r="H35" s="233">
        <v>32</v>
      </c>
      <c r="I35" s="234">
        <f>VLOOKUP(H35,'пр.взв.'!B37:C100,2,FALSE)</f>
        <v>0</v>
      </c>
      <c r="J35" s="234">
        <f>VLOOKUP(H35,'пр.взв.'!B37:E100,3,FALSE)</f>
        <v>0</v>
      </c>
      <c r="K35" s="234">
        <f>VLOOKUP(H35,'пр.взв.'!B37:E100,4,FALSE)</f>
        <v>0</v>
      </c>
    </row>
    <row r="36" spans="1:11" ht="13.5" customHeight="1" thickBot="1">
      <c r="A36" s="231"/>
      <c r="B36" s="246"/>
      <c r="C36" s="247"/>
      <c r="D36" s="246"/>
      <c r="H36" s="248"/>
      <c r="I36" s="235"/>
      <c r="J36" s="235"/>
      <c r="K36" s="235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4">
      <selection activeCell="A43" sqref="A1:X43"/>
    </sheetView>
  </sheetViews>
  <sheetFormatPr defaultColWidth="9.140625" defaultRowHeight="12.75"/>
  <cols>
    <col min="1" max="1" width="4.28125" style="0" customWidth="1"/>
    <col min="2" max="2" width="18.57421875" style="0" customWidth="1"/>
    <col min="3" max="3" width="8.140625" style="0" customWidth="1"/>
    <col min="4" max="4" width="11.28125" style="0" customWidth="1"/>
    <col min="5" max="5" width="4.7109375" style="0" customWidth="1"/>
    <col min="6" max="6" width="1.8515625" style="0" customWidth="1"/>
    <col min="7" max="7" width="4.7109375" style="0" customWidth="1"/>
    <col min="8" max="8" width="2.57421875" style="0" customWidth="1"/>
    <col min="9" max="9" width="4.7109375" style="0" customWidth="1"/>
    <col min="10" max="10" width="2.7109375" style="0" customWidth="1"/>
    <col min="11" max="14" width="4.7109375" style="0" customWidth="1"/>
    <col min="15" max="15" width="3.57421875" style="0" customWidth="1"/>
    <col min="16" max="16" width="4.7109375" style="0" customWidth="1"/>
    <col min="17" max="17" width="3.140625" style="0" customWidth="1"/>
    <col min="18" max="18" width="4.7109375" style="0" customWidth="1"/>
    <col min="19" max="19" width="3.00390625" style="0" customWidth="1"/>
    <col min="20" max="20" width="3.8515625" style="0" customWidth="1"/>
    <col min="21" max="21" width="14.8515625" style="0" customWidth="1"/>
    <col min="22" max="22" width="8.421875" style="0" customWidth="1"/>
    <col min="23" max="23" width="11.00390625" style="0" customWidth="1"/>
    <col min="24" max="24" width="4.7109375" style="0" customWidth="1"/>
  </cols>
  <sheetData>
    <row r="1" spans="1:24" ht="18">
      <c r="A1" s="163" t="s">
        <v>55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13.5" customHeight="1" thickBot="1">
      <c r="A2" s="159" t="s">
        <v>56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4:19" ht="27.75" customHeight="1" thickBot="1">
      <c r="D3" s="146"/>
      <c r="E3" s="146"/>
      <c r="F3" s="260" t="str">
        <f>HYPERLINK('[1]реквизиты'!$A$2)</f>
        <v>Х Всероссийский турнир по самбо на призы ЗМС А.М.Пушницы.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2"/>
    </row>
    <row r="4" spans="1:23" ht="15" customHeight="1" thickBot="1">
      <c r="A4" s="127"/>
      <c r="B4" s="127"/>
      <c r="F4" s="270" t="str">
        <f>HYPERLINK('[1]реквизиты'!$A$3)</f>
        <v>30.10.-2.11.2009г.      Омск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148"/>
      <c r="U4" s="148"/>
      <c r="V4" s="256" t="str">
        <f>HYPERLINK('пр.взв.'!D4)</f>
        <v>в.к.57   кг.</v>
      </c>
      <c r="W4" s="257"/>
    </row>
    <row r="5" spans="1:24" ht="14.25" customHeight="1" thickBot="1">
      <c r="A5" s="158" t="s">
        <v>0</v>
      </c>
      <c r="H5" s="78"/>
      <c r="I5" s="158" t="s">
        <v>2</v>
      </c>
      <c r="P5" s="264" t="str">
        <f>VLOOKUP(O6,'пр.взв.'!B7:E70,2,FALSE)</f>
        <v>Пономаренко Данил Юрьевич</v>
      </c>
      <c r="Q5" s="265"/>
      <c r="R5" s="265"/>
      <c r="S5" s="266"/>
      <c r="V5" s="258"/>
      <c r="W5" s="259"/>
      <c r="X5" s="158" t="s">
        <v>1</v>
      </c>
    </row>
    <row r="6" spans="1:26" ht="14.25" customHeight="1" thickBot="1">
      <c r="A6" s="263"/>
      <c r="B6" s="105"/>
      <c r="E6" s="30"/>
      <c r="F6" s="30"/>
      <c r="G6" s="30"/>
      <c r="H6" s="30"/>
      <c r="I6" s="158"/>
      <c r="J6" s="15"/>
      <c r="K6" s="120"/>
      <c r="L6" s="98">
        <v>17</v>
      </c>
      <c r="M6" s="15"/>
      <c r="N6" s="111"/>
      <c r="O6" s="113">
        <v>18</v>
      </c>
      <c r="P6" s="267"/>
      <c r="Q6" s="268"/>
      <c r="R6" s="268"/>
      <c r="S6" s="269"/>
      <c r="X6" s="263"/>
      <c r="Z6" s="39"/>
    </row>
    <row r="7" spans="1:24" ht="12.75" customHeight="1" thickBot="1">
      <c r="A7" s="223">
        <v>1</v>
      </c>
      <c r="B7" s="225" t="str">
        <f>VLOOKUP(A7,'пр.взв.'!B7:C70,2,FALSE)</f>
        <v>Аксенов Александр Андреевич</v>
      </c>
      <c r="C7" s="227" t="str">
        <f>VLOOKUP(A7,'пр.взв.'!B7:G70,3,FALSE)</f>
        <v>01.04.1991г. КМС</v>
      </c>
      <c r="D7" s="227" t="str">
        <f>VLOOKUP(A7,'пр.взв.'!B7:G70,4,FALSE)</f>
        <v>СФО, Кемер.обл. Прокопьевск, МО</v>
      </c>
      <c r="E7" s="30"/>
      <c r="F7" s="30"/>
      <c r="G7" s="48"/>
      <c r="I7" s="100"/>
      <c r="J7" s="15"/>
      <c r="K7" s="18"/>
      <c r="L7" s="120"/>
      <c r="M7" s="98">
        <v>17</v>
      </c>
      <c r="N7" s="118"/>
      <c r="O7" s="119"/>
      <c r="P7" s="53"/>
      <c r="Q7" s="56" t="s">
        <v>24</v>
      </c>
      <c r="R7" s="30"/>
      <c r="S7" s="30"/>
      <c r="T7" s="30"/>
      <c r="U7" s="225" t="str">
        <f>VLOOKUP(X7,'пр.взв.'!B7:G70,2,FALSE)</f>
        <v>Кеденов Эжер Владиславович</v>
      </c>
      <c r="V7" s="227" t="str">
        <f>VLOOKUP(X7,'пр.взв.'!B7:G70,3,FALSE)</f>
        <v>14.04.1989г. КМС</v>
      </c>
      <c r="W7" s="227" t="str">
        <f>VLOOKUP(X7,'пр.взв.'!B7:G70,4,FALSE)</f>
        <v>СФО,Нов.обл.   Новосибирск,СС</v>
      </c>
      <c r="X7" s="221">
        <v>2</v>
      </c>
    </row>
    <row r="8" spans="1:24" ht="12.75" customHeight="1">
      <c r="A8" s="224"/>
      <c r="B8" s="226"/>
      <c r="C8" s="228"/>
      <c r="D8" s="228"/>
      <c r="E8" s="46" t="s">
        <v>45</v>
      </c>
      <c r="F8" s="41"/>
      <c r="G8" s="51"/>
      <c r="H8" s="52"/>
      <c r="I8" s="53"/>
      <c r="J8" s="15"/>
      <c r="K8" s="117"/>
      <c r="L8" s="23">
        <v>13</v>
      </c>
      <c r="M8" s="120" t="s">
        <v>130</v>
      </c>
      <c r="N8" s="26"/>
      <c r="O8" s="56"/>
      <c r="P8" s="56"/>
      <c r="R8" s="30"/>
      <c r="S8" s="30"/>
      <c r="T8" s="46" t="s">
        <v>46</v>
      </c>
      <c r="U8" s="226"/>
      <c r="V8" s="228"/>
      <c r="W8" s="228"/>
      <c r="X8" s="222"/>
    </row>
    <row r="9" spans="1:24" ht="12.75" customHeight="1" thickBot="1">
      <c r="A9" s="224">
        <v>17</v>
      </c>
      <c r="B9" s="220" t="str">
        <f>VLOOKUP(A9,'пр.взв.'!B9:C72,2,FALSE)</f>
        <v>Сандин Ярослав Сергеевич</v>
      </c>
      <c r="C9" s="232" t="str">
        <f>VLOOKUP(A9,'пр.взв.'!B7:G70,3,FALSE)</f>
        <v>13.08.1992г. КМС</v>
      </c>
      <c r="D9" s="232" t="str">
        <f>VLOOKUP(A9,'пр.взв.'!B7:G70,4,FALSE)</f>
        <v>УФО, Сверд.обл.,В.Пышма,ПР</v>
      </c>
      <c r="E9" s="47" t="s">
        <v>130</v>
      </c>
      <c r="F9" s="57"/>
      <c r="G9" s="41"/>
      <c r="H9" s="58"/>
      <c r="I9" s="55"/>
      <c r="J9" s="15"/>
      <c r="K9" s="98"/>
      <c r="L9" s="117"/>
      <c r="M9" s="25"/>
      <c r="N9" s="98">
        <v>17</v>
      </c>
      <c r="O9" s="56"/>
      <c r="P9" s="56"/>
      <c r="Q9" s="56"/>
      <c r="R9" s="74"/>
      <c r="S9" s="72"/>
      <c r="T9" s="47" t="s">
        <v>130</v>
      </c>
      <c r="U9" s="220" t="str">
        <f>VLOOKUP(X9,'пр.взв.'!B7:G70,2,FALSE)</f>
        <v>Пономаренко Данил Юрьевич</v>
      </c>
      <c r="V9" s="232" t="str">
        <f>VLOOKUP(X9,'пр.взв.'!B7:G70,3,FALSE)</f>
        <v>07.09.1991г. КМС</v>
      </c>
      <c r="W9" s="232" t="str">
        <f>VLOOKUP(X9,'пр.взв.'!B7:G70,4,FALSE)</f>
        <v>УФО, Сверд.обл.,В.Пышма,ПР</v>
      </c>
      <c r="X9" s="222">
        <v>18</v>
      </c>
    </row>
    <row r="10" spans="1:24" ht="12.75" customHeight="1" thickBot="1">
      <c r="A10" s="231"/>
      <c r="B10" s="226"/>
      <c r="C10" s="228"/>
      <c r="D10" s="228"/>
      <c r="E10" s="41"/>
      <c r="F10" s="42"/>
      <c r="G10" s="46" t="s">
        <v>37</v>
      </c>
      <c r="H10" s="54"/>
      <c r="I10" s="53"/>
      <c r="J10" s="15"/>
      <c r="K10" s="120"/>
      <c r="L10" s="98">
        <v>7</v>
      </c>
      <c r="M10" s="85"/>
      <c r="N10" s="120" t="s">
        <v>134</v>
      </c>
      <c r="O10" s="15"/>
      <c r="P10" s="15"/>
      <c r="Q10" s="15"/>
      <c r="R10" s="46" t="s">
        <v>46</v>
      </c>
      <c r="S10" s="43"/>
      <c r="T10" s="41"/>
      <c r="U10" s="226"/>
      <c r="V10" s="228"/>
      <c r="W10" s="228"/>
      <c r="X10" s="248"/>
    </row>
    <row r="11" spans="1:24" ht="12.75" customHeight="1" thickBot="1">
      <c r="A11" s="223">
        <v>9</v>
      </c>
      <c r="B11" s="225" t="str">
        <f>VLOOKUP(A11,'пр.взв.'!B11:C74,2,FALSE)</f>
        <v>Шамрай Сергей Сергеевич</v>
      </c>
      <c r="C11" s="227" t="str">
        <f>VLOOKUP(A11,'пр.взв.'!B7:G70,3,FALSE)</f>
        <v>30.05.1992г. КМС</v>
      </c>
      <c r="D11" s="227" t="str">
        <f>VLOOKUP(A11,'пр.взв.'!B7:G70,4,FALSE)</f>
        <v>СФО,Омск.обл.,Омск,МО.</v>
      </c>
      <c r="E11" s="30"/>
      <c r="F11" s="41"/>
      <c r="G11" s="47" t="s">
        <v>130</v>
      </c>
      <c r="H11" s="106"/>
      <c r="I11" s="107"/>
      <c r="J11" s="15"/>
      <c r="K11" s="18"/>
      <c r="L11" s="120"/>
      <c r="M11" s="18">
        <v>3</v>
      </c>
      <c r="N11" s="85"/>
      <c r="O11" s="123">
        <v>18</v>
      </c>
      <c r="P11" s="15"/>
      <c r="Q11" s="103"/>
      <c r="R11" s="47" t="s">
        <v>130</v>
      </c>
      <c r="S11" s="43"/>
      <c r="T11" s="30"/>
      <c r="U11" s="225" t="str">
        <f>VLOOKUP(X11,'пр.взв.'!B7:G70,2,FALSE)</f>
        <v>Галимов Руслан Ринатович</v>
      </c>
      <c r="V11" s="227" t="str">
        <f>VLOOKUP(X11,'пр.взв.'!B7:G70,3,FALSE)</f>
        <v>18.02.1991г. КМС</v>
      </c>
      <c r="W11" s="227" t="str">
        <f>VLOOKUP(X11,'пр.взв.'!B7:G70,4,FALSE)</f>
        <v>СФО, Омск.обл., Омск, Д</v>
      </c>
      <c r="X11" s="221">
        <v>10</v>
      </c>
    </row>
    <row r="12" spans="1:24" ht="12.75" customHeight="1">
      <c r="A12" s="224"/>
      <c r="B12" s="226"/>
      <c r="C12" s="228"/>
      <c r="D12" s="228"/>
      <c r="E12" s="46" t="s">
        <v>37</v>
      </c>
      <c r="F12" s="59"/>
      <c r="G12" s="41"/>
      <c r="H12" s="52"/>
      <c r="I12" s="108"/>
      <c r="J12" s="26"/>
      <c r="K12" s="117"/>
      <c r="L12" s="18">
        <v>3</v>
      </c>
      <c r="M12" s="58" t="s">
        <v>136</v>
      </c>
      <c r="N12" s="99"/>
      <c r="O12" s="58" t="s">
        <v>136</v>
      </c>
      <c r="P12" s="56"/>
      <c r="Q12" s="76"/>
      <c r="R12" s="75"/>
      <c r="S12" s="44"/>
      <c r="T12" s="46" t="s">
        <v>38</v>
      </c>
      <c r="U12" s="226"/>
      <c r="V12" s="228"/>
      <c r="W12" s="228"/>
      <c r="X12" s="222"/>
    </row>
    <row r="13" spans="1:24" ht="12.75" customHeight="1" thickBot="1">
      <c r="A13" s="224">
        <v>25</v>
      </c>
      <c r="B13" s="236">
        <f>VLOOKUP(A13,'пр.взв.'!B13:C76,2,FALSE)</f>
        <v>0</v>
      </c>
      <c r="C13" s="238">
        <f>VLOOKUP(A13,'пр.взв.'!B7:G70,3,FALSE)</f>
        <v>0</v>
      </c>
      <c r="D13" s="238">
        <f>VLOOKUP(A13,'пр.взв.'!B7:G70,4,FALSE)</f>
        <v>0</v>
      </c>
      <c r="E13" s="116"/>
      <c r="F13" s="41"/>
      <c r="G13" s="41"/>
      <c r="H13" s="58"/>
      <c r="I13" s="108"/>
      <c r="J13" s="26"/>
      <c r="K13" s="98"/>
      <c r="L13" s="117"/>
      <c r="M13" s="98"/>
      <c r="N13" s="23">
        <v>18</v>
      </c>
      <c r="O13" s="15"/>
      <c r="P13" s="56"/>
      <c r="Q13" s="101"/>
      <c r="R13" s="30"/>
      <c r="S13" s="30"/>
      <c r="T13" s="124"/>
      <c r="U13" s="236">
        <f>VLOOKUP(X13,'пр.взв.'!B7:G70,2,FALSE)</f>
        <v>0</v>
      </c>
      <c r="V13" s="238">
        <f>VLOOKUP(X13,'пр.взв.'!B7:G70,3,FALSE)</f>
        <v>0</v>
      </c>
      <c r="W13" s="238">
        <f>VLOOKUP(X13,'пр.взв.'!B7:G70,4,FALSE)</f>
        <v>0</v>
      </c>
      <c r="X13" s="222">
        <v>26</v>
      </c>
    </row>
    <row r="14" spans="1:24" ht="12.75" customHeight="1" thickBot="1">
      <c r="A14" s="231"/>
      <c r="B14" s="237"/>
      <c r="C14" s="239"/>
      <c r="D14" s="239"/>
      <c r="E14" s="41"/>
      <c r="F14" s="41"/>
      <c r="G14" s="42"/>
      <c r="H14" s="55"/>
      <c r="I14" s="109"/>
      <c r="J14" s="15"/>
      <c r="K14" s="98"/>
      <c r="L14" s="26"/>
      <c r="M14" s="26"/>
      <c r="N14" s="153"/>
      <c r="P14" s="110"/>
      <c r="Q14" s="42"/>
      <c r="R14" s="30"/>
      <c r="S14" s="30"/>
      <c r="T14" s="41"/>
      <c r="U14" s="237"/>
      <c r="V14" s="239"/>
      <c r="W14" s="239"/>
      <c r="X14" s="248"/>
    </row>
    <row r="15" spans="1:24" ht="12.75" customHeight="1" thickBot="1">
      <c r="A15" s="223">
        <v>5</v>
      </c>
      <c r="B15" s="225" t="str">
        <f>VLOOKUP(A15,'пр.взв.'!B15:C78,2,FALSE)</f>
        <v>Сельбиков Максим Юрьевич</v>
      </c>
      <c r="C15" s="227" t="str">
        <f>VLOOKUP(A15,'пр.взв.'!B7:G70,3,FALSE)</f>
        <v>04.05.1988г. КМС</v>
      </c>
      <c r="D15" s="227" t="str">
        <f>VLOOKUP(A15,'пр.взв.'!B7:G70,4,FALSE)</f>
        <v>СФО,Омск.обл.,Омск,ПР.</v>
      </c>
      <c r="E15" s="30"/>
      <c r="F15" s="30"/>
      <c r="G15" s="41"/>
      <c r="H15" s="53"/>
      <c r="I15" s="46" t="s">
        <v>37</v>
      </c>
      <c r="J15" s="79"/>
      <c r="K15" s="98"/>
      <c r="L15" s="15"/>
      <c r="M15" s="15"/>
      <c r="N15" s="15"/>
      <c r="O15" s="14"/>
      <c r="P15" s="46" t="s">
        <v>46</v>
      </c>
      <c r="Q15" s="102"/>
      <c r="R15" s="30"/>
      <c r="S15" s="30"/>
      <c r="T15" s="30"/>
      <c r="U15" s="225" t="str">
        <f>VLOOKUP(X15,'пр.взв.'!B7:G70,2,FALSE)</f>
        <v>Мелконян Эдгар Артушович</v>
      </c>
      <c r="V15" s="227" t="str">
        <f>VLOOKUP(X15,'пр.взв.'!B7:G70,3,FALSE)</f>
        <v>12.08.1989г.   КМС</v>
      </c>
      <c r="W15" s="227" t="str">
        <f>VLOOKUP(X15,'пр.взв.'!B7:G70,4,FALSE)</f>
        <v>СФО,Красн.кр.,Красноярск,ПР.</v>
      </c>
      <c r="X15" s="221">
        <v>6</v>
      </c>
    </row>
    <row r="16" spans="1:24" ht="12.75" customHeight="1" thickBot="1">
      <c r="A16" s="224"/>
      <c r="B16" s="226"/>
      <c r="C16" s="228"/>
      <c r="D16" s="228"/>
      <c r="E16" s="46" t="s">
        <v>32</v>
      </c>
      <c r="F16" s="41"/>
      <c r="G16" s="41"/>
      <c r="H16" s="66"/>
      <c r="I16" s="116" t="s">
        <v>134</v>
      </c>
      <c r="J16" s="15"/>
      <c r="K16" s="82"/>
      <c r="L16" s="255" t="s">
        <v>58</v>
      </c>
      <c r="M16" s="255"/>
      <c r="N16" s="15"/>
      <c r="O16" s="102"/>
      <c r="P16" s="47" t="s">
        <v>130</v>
      </c>
      <c r="Q16" s="82"/>
      <c r="R16" s="30"/>
      <c r="S16" s="30"/>
      <c r="T16" s="46" t="s">
        <v>34</v>
      </c>
      <c r="U16" s="226"/>
      <c r="V16" s="228"/>
      <c r="W16" s="228"/>
      <c r="X16" s="222"/>
    </row>
    <row r="17" spans="1:24" ht="12.75" customHeight="1" thickBot="1">
      <c r="A17" s="224">
        <v>21</v>
      </c>
      <c r="B17" s="220" t="str">
        <f>VLOOKUP(A17,'пр.взв.'!B17:C80,2,FALSE)</f>
        <v>Адыкенов Бейбут Кайроллаевич</v>
      </c>
      <c r="C17" s="232" t="str">
        <f>VLOOKUP(A17,'пр.взв.'!B7:G70,3,FALSE)</f>
        <v>26.02.1988г. КМС</v>
      </c>
      <c r="D17" s="232" t="str">
        <f>VLOOKUP(A17,'пр.взв.'!B7:G70,4,FALSE)</f>
        <v>СФО,Омск.обл.,Омск,Д.</v>
      </c>
      <c r="E17" s="116" t="s">
        <v>130</v>
      </c>
      <c r="F17" s="57"/>
      <c r="G17" s="41"/>
      <c r="H17" s="65"/>
      <c r="I17" s="43"/>
      <c r="J17" s="43"/>
      <c r="K17" s="147">
        <v>20</v>
      </c>
      <c r="L17" s="111"/>
      <c r="M17" s="111"/>
      <c r="N17" s="112"/>
      <c r="O17" s="43"/>
      <c r="P17" s="43"/>
      <c r="Q17" s="82"/>
      <c r="R17" s="74"/>
      <c r="S17" s="72"/>
      <c r="T17" s="47"/>
      <c r="U17" s="236" t="e">
        <f>VLOOKUP(X17,'пр.взв.'!B7:G70,2,FALSE)</f>
        <v>#N/A</v>
      </c>
      <c r="V17" s="238" t="e">
        <f>VLOOKUP(X17,'пр.взв.'!B7:G70,3,FALSE)</f>
        <v>#N/A</v>
      </c>
      <c r="W17" s="238" t="e">
        <f>VLOOKUP(X17,'пр.взв.'!B7:G70,4,FALSE)</f>
        <v>#N/A</v>
      </c>
      <c r="X17" s="222">
        <v>22</v>
      </c>
    </row>
    <row r="18" spans="1:24" ht="12.75" customHeight="1" thickBot="1">
      <c r="A18" s="231"/>
      <c r="B18" s="226"/>
      <c r="C18" s="228"/>
      <c r="D18" s="228"/>
      <c r="E18" s="41"/>
      <c r="F18" s="42"/>
      <c r="G18" s="46" t="s">
        <v>41</v>
      </c>
      <c r="H18" s="67"/>
      <c r="I18" s="43"/>
      <c r="J18" s="43"/>
      <c r="K18" s="272" t="str">
        <f>VLOOKUP(K17,'пр.взв.'!B7:D70,2,FALSE)</f>
        <v>Самунов Амыр Станиславович</v>
      </c>
      <c r="L18" s="273"/>
      <c r="M18" s="273"/>
      <c r="N18" s="274"/>
      <c r="O18" s="56"/>
      <c r="P18" s="43"/>
      <c r="Q18" s="104"/>
      <c r="R18" s="46" t="s">
        <v>42</v>
      </c>
      <c r="S18" s="43"/>
      <c r="T18" s="41"/>
      <c r="U18" s="237"/>
      <c r="V18" s="239"/>
      <c r="W18" s="239"/>
      <c r="X18" s="248"/>
    </row>
    <row r="19" spans="1:24" ht="12.75" customHeight="1" thickBot="1">
      <c r="A19" s="223">
        <v>13</v>
      </c>
      <c r="B19" s="225" t="str">
        <f>VLOOKUP(A19,'пр.взв.'!B19:C82,2,FALSE)</f>
        <v>Садучин Александр Юрьевич</v>
      </c>
      <c r="C19" s="227" t="str">
        <f>VLOOKUP(A19,'пр.взв.'!B7:G70,3,FALSE)</f>
        <v>15.05.1989г.  КМС</v>
      </c>
      <c r="D19" s="227" t="str">
        <f>VLOOKUP(A19,'пр.взв.'!B7:G70,4,FALSE)</f>
        <v>СФО,Р.Алтай,                              Горно-Алтайск,Д</v>
      </c>
      <c r="E19" s="30"/>
      <c r="F19" s="41"/>
      <c r="G19" s="47" t="s">
        <v>134</v>
      </c>
      <c r="H19" s="58"/>
      <c r="I19" s="43"/>
      <c r="J19" s="43"/>
      <c r="K19" s="275"/>
      <c r="L19" s="276"/>
      <c r="M19" s="276"/>
      <c r="N19" s="277"/>
      <c r="O19" s="56"/>
      <c r="P19" s="43"/>
      <c r="Q19" s="43"/>
      <c r="R19" s="47" t="s">
        <v>130</v>
      </c>
      <c r="S19" s="43"/>
      <c r="T19" s="30"/>
      <c r="U19" s="225" t="str">
        <f>VLOOKUP(X19,'пр.взв.'!B7:G70,2,FALSE)</f>
        <v>Кошелев Илья Сергеевич </v>
      </c>
      <c r="V19" s="227" t="str">
        <f>VLOOKUP(X19,'пр.взв.'!B7:G70,3,FALSE)</f>
        <v>17.11.988г. КМС</v>
      </c>
      <c r="W19" s="227" t="str">
        <f>VLOOKUP(X19,'пр.взв.'!B7:G70,4,FALSE)</f>
        <v>СФО,Омск.обл.,Омск,ПР. ОГ УОР</v>
      </c>
      <c r="X19" s="221">
        <v>14</v>
      </c>
    </row>
    <row r="20" spans="1:24" ht="12.75" customHeight="1">
      <c r="A20" s="224"/>
      <c r="B20" s="226"/>
      <c r="C20" s="228"/>
      <c r="D20" s="228"/>
      <c r="E20" s="46" t="s">
        <v>41</v>
      </c>
      <c r="F20" s="59"/>
      <c r="G20" s="41"/>
      <c r="H20" s="52"/>
      <c r="I20" s="43"/>
      <c r="J20" s="43"/>
      <c r="K20" s="70"/>
      <c r="L20" s="271" t="s">
        <v>143</v>
      </c>
      <c r="M20" s="271"/>
      <c r="N20" s="56"/>
      <c r="O20" s="76"/>
      <c r="P20" s="43"/>
      <c r="Q20" s="30"/>
      <c r="R20" s="75"/>
      <c r="S20" s="44"/>
      <c r="T20" s="46" t="s">
        <v>42</v>
      </c>
      <c r="U20" s="226"/>
      <c r="V20" s="228"/>
      <c r="W20" s="228"/>
      <c r="X20" s="222"/>
    </row>
    <row r="21" spans="1:24" ht="12.75" customHeight="1" thickBot="1">
      <c r="A21" s="224">
        <v>29</v>
      </c>
      <c r="B21" s="236">
        <f>VLOOKUP(A21,'пр.взв.'!B21:C84,2,FALSE)</f>
        <v>0</v>
      </c>
      <c r="C21" s="238">
        <f>VLOOKUP(A21,'пр.взв.'!B7:G70,3,FALSE)</f>
        <v>0</v>
      </c>
      <c r="D21" s="238">
        <f>VLOOKUP(A21,'пр.взв.'!B7:G70,4,FALSE)</f>
        <v>0</v>
      </c>
      <c r="E21" s="116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236">
        <f>VLOOKUP(X21,'пр.взв.'!B7:G70,2,FALSE)</f>
        <v>0</v>
      </c>
      <c r="V21" s="238">
        <f>VLOOKUP(X21,'пр.взв.'!B7:G70,3,FALSE)</f>
        <v>0</v>
      </c>
      <c r="W21" s="238">
        <f>VLOOKUP(X21,'пр.взв.'!B7:G70,4,FALSE)</f>
        <v>0</v>
      </c>
      <c r="X21" s="222">
        <v>30</v>
      </c>
    </row>
    <row r="22" spans="1:24" ht="12.75" customHeight="1" thickBot="1">
      <c r="A22" s="231"/>
      <c r="B22" s="237"/>
      <c r="C22" s="239"/>
      <c r="D22" s="239"/>
      <c r="E22" s="41"/>
      <c r="F22" s="41"/>
      <c r="G22" s="41"/>
      <c r="H22" s="52"/>
      <c r="I22" s="43"/>
      <c r="J22" s="43"/>
      <c r="K22" s="46" t="s">
        <v>43</v>
      </c>
      <c r="L22" s="43"/>
      <c r="M22" s="56"/>
      <c r="N22" s="46" t="s">
        <v>47</v>
      </c>
      <c r="O22" s="76"/>
      <c r="P22" s="43"/>
      <c r="Q22" s="30"/>
      <c r="R22" s="30"/>
      <c r="S22" s="30"/>
      <c r="T22" s="41"/>
      <c r="U22" s="237"/>
      <c r="V22" s="239"/>
      <c r="W22" s="239"/>
      <c r="X22" s="248"/>
    </row>
    <row r="23" spans="1:24" ht="12.75" customHeight="1" thickBot="1">
      <c r="A23" s="223">
        <v>3</v>
      </c>
      <c r="B23" s="225" t="str">
        <f>VLOOKUP(A23,'пр.взв.'!B7:C70,2,FALSE)</f>
        <v>Мельноков Андрей Игоревич</v>
      </c>
      <c r="C23" s="227" t="str">
        <f>VLOOKUP(A23,'пр.взв.'!B7:G70,3,FALSE)</f>
        <v>13.05.1985г. КМС</v>
      </c>
      <c r="D23" s="227" t="str">
        <f>VLOOKUP(A23,'пр.взв.'!B7:G70,4,FALSE)</f>
        <v>УФО, Сверд.обл., г.Ирбит, МО</v>
      </c>
      <c r="E23" s="30"/>
      <c r="F23" s="30"/>
      <c r="G23" s="48"/>
      <c r="H23" s="48"/>
      <c r="I23" s="49"/>
      <c r="J23" s="50"/>
      <c r="K23" s="47" t="s">
        <v>134</v>
      </c>
      <c r="L23" s="60"/>
      <c r="M23" s="56"/>
      <c r="N23" s="47" t="s">
        <v>130</v>
      </c>
      <c r="O23" s="76"/>
      <c r="P23" s="43"/>
      <c r="Q23" s="30"/>
      <c r="R23" s="30"/>
      <c r="S23" s="30"/>
      <c r="T23" s="30"/>
      <c r="U23" s="225" t="str">
        <f>VLOOKUP(X23,'пр.взв.'!B7:G70,2,FALSE)</f>
        <v>Мартин Александр Александрович</v>
      </c>
      <c r="V23" s="227" t="str">
        <f>VLOOKUP(X23,'пр.взв.'!B7:G70,3,FALSE)</f>
        <v>18.05.1992г. КМС</v>
      </c>
      <c r="W23" s="227" t="str">
        <f>VLOOKUP(X23,'пр.взв.'!B7:G70,4,FALSE)</f>
        <v>СФО,Омск.обл.,Омск,МО.</v>
      </c>
      <c r="X23" s="221">
        <v>4</v>
      </c>
    </row>
    <row r="24" spans="1:24" ht="12.75" customHeight="1">
      <c r="A24" s="224"/>
      <c r="B24" s="226"/>
      <c r="C24" s="228"/>
      <c r="D24" s="228"/>
      <c r="E24" s="46" t="s">
        <v>28</v>
      </c>
      <c r="F24" s="41"/>
      <c r="G24" s="51"/>
      <c r="H24" s="52"/>
      <c r="I24" s="53"/>
      <c r="J24" s="54"/>
      <c r="K24" s="69"/>
      <c r="L24" s="255" t="s">
        <v>59</v>
      </c>
      <c r="M24" s="255"/>
      <c r="N24" s="56"/>
      <c r="O24" s="76"/>
      <c r="P24" s="43"/>
      <c r="Q24" s="30"/>
      <c r="R24" s="30"/>
      <c r="S24" s="30"/>
      <c r="T24" s="46" t="s">
        <v>47</v>
      </c>
      <c r="U24" s="226"/>
      <c r="V24" s="228"/>
      <c r="W24" s="228"/>
      <c r="X24" s="222"/>
    </row>
    <row r="25" spans="1:24" ht="12.75" customHeight="1" thickBot="1">
      <c r="A25" s="224">
        <v>19</v>
      </c>
      <c r="B25" s="220" t="str">
        <f>VLOOKUP(A25,'пр.взв.'!B25:C88,2,FALSE)</f>
        <v>Валеев Марсель Илхамович</v>
      </c>
      <c r="C25" s="232" t="str">
        <f>VLOOKUP(A25,'пр.взв.'!B7:G70,3,FALSE)</f>
        <v>1988г. КМС</v>
      </c>
      <c r="D25" s="232" t="str">
        <f>VLOOKUP(A25,'пр.взв.'!B7:G70,4,FALSE)</f>
        <v>СФО,Омск.обл.,Омск,ПР.</v>
      </c>
      <c r="E25" s="116" t="s">
        <v>130</v>
      </c>
      <c r="F25" s="57"/>
      <c r="G25" s="42" t="s">
        <v>28</v>
      </c>
      <c r="H25" s="58"/>
      <c r="I25" s="55"/>
      <c r="J25" s="53"/>
      <c r="K25" s="147">
        <v>15</v>
      </c>
      <c r="L25" s="111"/>
      <c r="M25" s="111"/>
      <c r="N25" s="112"/>
      <c r="O25" s="76"/>
      <c r="P25" s="43"/>
      <c r="Q25" s="30"/>
      <c r="R25" s="74"/>
      <c r="S25" s="72"/>
      <c r="T25" s="116" t="s">
        <v>135</v>
      </c>
      <c r="U25" s="220" t="str">
        <f>VLOOKUP(X25,'пр.взв.'!B7:G70,2,FALSE)</f>
        <v>Самунов Амыр Станиславович</v>
      </c>
      <c r="V25" s="232" t="str">
        <f>VLOOKUP(X25,'пр.взв.'!B7:G70,3,FALSE)</f>
        <v>18.07.1991г. КМС</v>
      </c>
      <c r="W25" s="232" t="str">
        <f>VLOOKUP(X25,'пр.взв.'!B7:G70,4,FALSE)</f>
        <v>СФО,Р.Алтай,                              Горно-Алтайск,Д</v>
      </c>
      <c r="X25" s="222">
        <v>20</v>
      </c>
    </row>
    <row r="26" spans="1:24" ht="12.75" customHeight="1" thickBot="1">
      <c r="A26" s="231"/>
      <c r="B26" s="226"/>
      <c r="C26" s="228"/>
      <c r="D26" s="228"/>
      <c r="E26" s="41"/>
      <c r="F26" s="42"/>
      <c r="G26" s="152" t="s">
        <v>134</v>
      </c>
      <c r="H26" s="54"/>
      <c r="I26" s="53"/>
      <c r="J26" s="151"/>
      <c r="K26" s="249" t="s">
        <v>142</v>
      </c>
      <c r="L26" s="250"/>
      <c r="M26" s="250"/>
      <c r="N26" s="251"/>
      <c r="O26" s="56"/>
      <c r="P26" s="43"/>
      <c r="Q26" s="30"/>
      <c r="R26" s="46" t="s">
        <v>47</v>
      </c>
      <c r="S26" s="43"/>
      <c r="T26" s="41"/>
      <c r="U26" s="226"/>
      <c r="V26" s="228"/>
      <c r="W26" s="228"/>
      <c r="X26" s="248"/>
    </row>
    <row r="27" spans="1:24" ht="12.75" customHeight="1" thickBot="1">
      <c r="A27" s="223">
        <v>11</v>
      </c>
      <c r="B27" s="225" t="str">
        <f>VLOOKUP(A27,'пр.взв.'!B27:C90,2,FALSE)</f>
        <v>Донгак Суланди Чапович</v>
      </c>
      <c r="C27" s="227" t="str">
        <f>VLOOKUP(A27,'пр.взв.'!B7:G70,3,FALSE)</f>
        <v>29.08.1988г. КМС</v>
      </c>
      <c r="D27" s="227" t="str">
        <f>VLOOKUP(A27,'пр.взв.'!B7:G70,4,FALSE)</f>
        <v>СФО Р.Хакасия,МО</v>
      </c>
      <c r="E27" s="30"/>
      <c r="F27" s="41"/>
      <c r="G27" s="47"/>
      <c r="H27" s="63"/>
      <c r="I27" s="54"/>
      <c r="J27" s="151"/>
      <c r="K27" s="252"/>
      <c r="L27" s="253"/>
      <c r="M27" s="253"/>
      <c r="N27" s="254"/>
      <c r="O27" s="56"/>
      <c r="P27" s="73"/>
      <c r="Q27" s="72"/>
      <c r="R27" s="116" t="s">
        <v>135</v>
      </c>
      <c r="S27" s="43"/>
      <c r="T27" s="30"/>
      <c r="U27" s="225" t="str">
        <f>VLOOKUP(X27,'пр.взв.'!B7:G70,2,FALSE)</f>
        <v>Лопсан Чаян Игоревич</v>
      </c>
      <c r="V27" s="227" t="str">
        <f>VLOOKUP(X27,'пр.взв.'!B7:G70,3,FALSE)</f>
        <v>26.07.1991г  КМС</v>
      </c>
      <c r="W27" s="227" t="str">
        <f>VLOOKUP(X27,'пр.взв.'!B7:G70,4,FALSE)</f>
        <v>СФО, Р.Тыва,с.Дус-Даг</v>
      </c>
      <c r="X27" s="221">
        <v>12</v>
      </c>
    </row>
    <row r="28" spans="1:24" ht="12.75" customHeight="1">
      <c r="A28" s="224"/>
      <c r="B28" s="226"/>
      <c r="C28" s="228"/>
      <c r="D28" s="228"/>
      <c r="E28" s="46" t="s">
        <v>39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40</v>
      </c>
      <c r="U28" s="226"/>
      <c r="V28" s="228"/>
      <c r="W28" s="228"/>
      <c r="X28" s="222"/>
    </row>
    <row r="29" spans="1:24" ht="12.75" customHeight="1" thickBot="1">
      <c r="A29" s="224">
        <v>27</v>
      </c>
      <c r="B29" s="236">
        <f>VLOOKUP(A29,'пр.взв.'!B29:C92,2,FALSE)</f>
        <v>0</v>
      </c>
      <c r="C29" s="238">
        <f>VLOOKUP(A29,'пр.взв.'!B7:G70,3,FALSE)</f>
        <v>0</v>
      </c>
      <c r="D29" s="238">
        <f>VLOOKUP(A29,'пр.взв.'!B7:G70,4,FALSE)</f>
        <v>0</v>
      </c>
      <c r="E29" s="116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236">
        <f>VLOOKUP(X29,'пр.взв.'!B7:G70,2,FALSE)</f>
        <v>0</v>
      </c>
      <c r="V29" s="238">
        <f>VLOOKUP(X29,'пр.взв.'!B7:G70,3,FALSE)</f>
        <v>0</v>
      </c>
      <c r="W29" s="238">
        <f>VLOOKUP(X29,'пр.взв.'!B7:G70,4,FALSE)</f>
        <v>0</v>
      </c>
      <c r="X29" s="222">
        <v>28</v>
      </c>
    </row>
    <row r="30" spans="1:24" ht="12.75" customHeight="1" thickBot="1">
      <c r="A30" s="231"/>
      <c r="B30" s="237"/>
      <c r="C30" s="239"/>
      <c r="D30" s="239"/>
      <c r="E30" s="41"/>
      <c r="F30" s="41"/>
      <c r="G30" s="42"/>
      <c r="H30" s="55"/>
      <c r="I30" s="46" t="s">
        <v>43</v>
      </c>
      <c r="J30" s="68"/>
      <c r="K30" s="70"/>
      <c r="L30" s="43"/>
      <c r="M30" s="56"/>
      <c r="N30" s="56"/>
      <c r="O30" s="77"/>
      <c r="P30" s="46" t="s">
        <v>47</v>
      </c>
      <c r="Q30" s="43"/>
      <c r="R30" s="30"/>
      <c r="S30" s="30"/>
      <c r="T30" s="41"/>
      <c r="U30" s="237"/>
      <c r="V30" s="239"/>
      <c r="W30" s="239"/>
      <c r="X30" s="248"/>
    </row>
    <row r="31" spans="1:24" ht="12.75" customHeight="1" thickBot="1">
      <c r="A31" s="223">
        <v>7</v>
      </c>
      <c r="B31" s="225" t="str">
        <f>VLOOKUP(A31,'пр.взв.'!B7:C70,2,FALSE)</f>
        <v>Дюсембинов Даулет Иркимович</v>
      </c>
      <c r="C31" s="227" t="str">
        <f>VLOOKUP(A31,'пр.взв.'!B7:G70,3,FALSE)</f>
        <v>19.07.1990г. КМС</v>
      </c>
      <c r="D31" s="227" t="str">
        <f>VLOOKUP(A31,'пр.взв.'!B7:G70,4,FALSE)</f>
        <v>СФО,Омск.обл.,Омск,МО.</v>
      </c>
      <c r="E31" s="30"/>
      <c r="F31" s="30"/>
      <c r="G31" s="41"/>
      <c r="H31" s="53"/>
      <c r="I31" s="47" t="s">
        <v>136</v>
      </c>
      <c r="J31" s="55"/>
      <c r="K31" s="43"/>
      <c r="L31" s="43"/>
      <c r="M31" s="56"/>
      <c r="N31" s="56"/>
      <c r="O31" s="56"/>
      <c r="P31" s="47" t="s">
        <v>134</v>
      </c>
      <c r="Q31" s="43"/>
      <c r="R31" s="30"/>
      <c r="S31" s="30"/>
      <c r="T31" s="30"/>
      <c r="U31" s="225" t="str">
        <f>VLOOKUP(X31,'пр.взв.'!B7:G70,2,FALSE)</f>
        <v>Лежнёв Константин Сергеевич</v>
      </c>
      <c r="V31" s="227" t="str">
        <f>VLOOKUP(X31,'пр.взв.'!B7:G70,3,FALSE)</f>
        <v>23.09.1992г. КМС</v>
      </c>
      <c r="W31" s="227" t="str">
        <f>VLOOKUP(X31,'пр.взв.'!B7:G70,4,FALSE)</f>
        <v>СФО,Омск.обл.,Омск,МО.</v>
      </c>
      <c r="X31" s="221">
        <v>8</v>
      </c>
    </row>
    <row r="32" spans="1:24" ht="12.75" customHeight="1">
      <c r="A32" s="224"/>
      <c r="B32" s="226"/>
      <c r="C32" s="228"/>
      <c r="D32" s="228"/>
      <c r="E32" s="46" t="s">
        <v>35</v>
      </c>
      <c r="F32" s="41"/>
      <c r="G32" s="41"/>
      <c r="H32" s="66"/>
      <c r="I32" s="43"/>
      <c r="J32" s="158" t="s">
        <v>3</v>
      </c>
      <c r="P32" s="43"/>
      <c r="Q32" s="70"/>
      <c r="R32" s="30"/>
      <c r="S32" s="30"/>
      <c r="T32" s="46" t="s">
        <v>36</v>
      </c>
      <c r="U32" s="226"/>
      <c r="V32" s="228"/>
      <c r="W32" s="228"/>
      <c r="X32" s="222"/>
    </row>
    <row r="33" spans="1:24" ht="12.75" customHeight="1" thickBot="1">
      <c r="A33" s="224">
        <v>23</v>
      </c>
      <c r="B33" s="236">
        <f>VLOOKUP(A33,'пр.взв.'!B33:C96,2,FALSE)</f>
        <v>0</v>
      </c>
      <c r="C33" s="238">
        <f>VLOOKUP(A33,'пр.взв.'!B7:G70,3,FALSE)</f>
        <v>0</v>
      </c>
      <c r="D33" s="238">
        <f>VLOOKUP(A33,'пр.взв.'!B7:G70,4,FALSE)</f>
        <v>0</v>
      </c>
      <c r="E33" s="116"/>
      <c r="F33" s="57"/>
      <c r="G33" s="41"/>
      <c r="H33" s="65"/>
      <c r="I33" s="43"/>
      <c r="J33" s="158"/>
      <c r="K33" s="115">
        <v>2</v>
      </c>
      <c r="L33" s="122"/>
      <c r="M33" s="122"/>
      <c r="N33" s="122"/>
      <c r="O33" s="122"/>
      <c r="Q33" s="70"/>
      <c r="R33" s="74"/>
      <c r="S33" s="72"/>
      <c r="T33" s="47"/>
      <c r="U33" s="236">
        <f>VLOOKUP(X33,'пр.взв.'!B7:G70,2,FALSE)</f>
        <v>0</v>
      </c>
      <c r="V33" s="238">
        <f>VLOOKUP(X33,'пр.взв.'!B7:G70,3,FALSE)</f>
        <v>0</v>
      </c>
      <c r="W33" s="238">
        <f>VLOOKUP(X33,'пр.взв.'!B7:G70,4,FALSE)</f>
        <v>0</v>
      </c>
      <c r="X33" s="222">
        <v>24</v>
      </c>
    </row>
    <row r="34" spans="1:24" ht="12.75" customHeight="1" thickBot="1">
      <c r="A34" s="231"/>
      <c r="B34" s="237"/>
      <c r="C34" s="239"/>
      <c r="D34" s="239"/>
      <c r="E34" s="41"/>
      <c r="F34" s="42"/>
      <c r="G34" s="46" t="s">
        <v>43</v>
      </c>
      <c r="H34" s="67"/>
      <c r="I34" s="43"/>
      <c r="J34" s="43"/>
      <c r="K34" s="121"/>
      <c r="L34" s="98">
        <v>2</v>
      </c>
      <c r="M34" s="15"/>
      <c r="N34" s="111"/>
      <c r="O34" s="113"/>
      <c r="Q34" s="77"/>
      <c r="R34" s="46" t="s">
        <v>44</v>
      </c>
      <c r="S34" s="43"/>
      <c r="T34" s="41"/>
      <c r="U34" s="237"/>
      <c r="V34" s="239"/>
      <c r="W34" s="239"/>
      <c r="X34" s="248"/>
    </row>
    <row r="35" spans="1:24" ht="12.75" customHeight="1" thickBot="1">
      <c r="A35" s="223">
        <v>15</v>
      </c>
      <c r="B35" s="172" t="s">
        <v>93</v>
      </c>
      <c r="C35" s="278" t="s">
        <v>94</v>
      </c>
      <c r="D35" s="244" t="s">
        <v>95</v>
      </c>
      <c r="E35" s="30"/>
      <c r="F35" s="41"/>
      <c r="G35" s="47" t="s">
        <v>130</v>
      </c>
      <c r="H35" s="58"/>
      <c r="I35" s="43"/>
      <c r="J35" s="43"/>
      <c r="K35" s="18">
        <v>10</v>
      </c>
      <c r="L35" s="120" t="s">
        <v>134</v>
      </c>
      <c r="M35" s="98">
        <v>14</v>
      </c>
      <c r="N35" s="118"/>
      <c r="O35" s="119"/>
      <c r="Q35" s="56"/>
      <c r="R35" s="47" t="s">
        <v>130</v>
      </c>
      <c r="S35" s="43"/>
      <c r="T35" s="30"/>
      <c r="U35" s="225" t="str">
        <f>VLOOKUP(X35,'пр.взв.'!B7:G70,2,FALSE)</f>
        <v>Шоев Рустам Амрович </v>
      </c>
      <c r="V35" s="227" t="str">
        <f>VLOOKUP(X35,'пр.взв.'!B7:G70,3,FALSE)</f>
        <v>23.121988г. КМС</v>
      </c>
      <c r="W35" s="227" t="str">
        <f>VLOOKUP(X35,'пр.взв.'!B7:G70,4,FALSE)</f>
        <v>УФО, Чел.обл., Челябинск, МО</v>
      </c>
      <c r="X35" s="221">
        <v>16</v>
      </c>
    </row>
    <row r="36" spans="1:24" ht="12.75" customHeight="1">
      <c r="A36" s="224"/>
      <c r="B36" s="173"/>
      <c r="C36" s="279"/>
      <c r="D36" s="245"/>
      <c r="E36" s="46" t="s">
        <v>43</v>
      </c>
      <c r="F36" s="59"/>
      <c r="G36" s="41"/>
      <c r="H36" s="52"/>
      <c r="I36" s="43"/>
      <c r="J36" s="43"/>
      <c r="K36" s="117"/>
      <c r="L36" s="23">
        <v>14</v>
      </c>
      <c r="M36" s="120" t="s">
        <v>136</v>
      </c>
      <c r="N36" s="26"/>
      <c r="O36" s="56"/>
      <c r="Q36" s="56"/>
      <c r="R36" s="75"/>
      <c r="S36" s="44"/>
      <c r="T36" s="46" t="s">
        <v>44</v>
      </c>
      <c r="U36" s="226"/>
      <c r="V36" s="228"/>
      <c r="W36" s="228"/>
      <c r="X36" s="222"/>
    </row>
    <row r="37" spans="1:24" ht="12.75" customHeight="1" thickBot="1">
      <c r="A37" s="224">
        <v>31</v>
      </c>
      <c r="B37" s="236">
        <f>VLOOKUP(A37,'пр.взв.'!B37:C100,2,FALSE)</f>
        <v>0</v>
      </c>
      <c r="C37" s="236">
        <f>VLOOKUP(A37,'пр.взв.'!B7:G70,3,FALSE)</f>
        <v>0</v>
      </c>
      <c r="D37" s="238">
        <f>VLOOKUP(A37,'пр.взв.'!B7:G70,4,FALSE)</f>
        <v>0</v>
      </c>
      <c r="E37" s="116"/>
      <c r="F37" s="41"/>
      <c r="G37" s="41"/>
      <c r="H37" s="58"/>
      <c r="I37" s="43"/>
      <c r="J37" s="43"/>
      <c r="K37" s="98">
        <v>4</v>
      </c>
      <c r="L37" s="117"/>
      <c r="M37" s="25"/>
      <c r="N37" s="98">
        <v>16</v>
      </c>
      <c r="O37" s="56"/>
      <c r="R37" s="30"/>
      <c r="S37" s="30"/>
      <c r="T37" s="47"/>
      <c r="U37" s="236">
        <f>VLOOKUP(X37,'пр.взв.'!B7:G70,2,FALSE)</f>
        <v>0</v>
      </c>
      <c r="V37" s="236">
        <f>VLOOKUP(X37,'пр.взв.'!B7:G70,3,FALSE)</f>
        <v>0</v>
      </c>
      <c r="W37" s="236">
        <f>VLOOKUP(X37,'пр.взв.'!B7:G70,4,FALSE)</f>
        <v>0</v>
      </c>
      <c r="X37" s="222">
        <v>32</v>
      </c>
    </row>
    <row r="38" spans="1:24" ht="12.75" customHeight="1" thickBot="1">
      <c r="A38" s="231"/>
      <c r="B38" s="246"/>
      <c r="C38" s="246"/>
      <c r="D38" s="247"/>
      <c r="E38" s="41"/>
      <c r="F38" s="41"/>
      <c r="G38" s="41"/>
      <c r="H38" s="52"/>
      <c r="I38" s="43"/>
      <c r="J38" s="43"/>
      <c r="K38" s="120"/>
      <c r="L38" s="98">
        <v>4</v>
      </c>
      <c r="M38" s="85"/>
      <c r="N38" s="120" t="s">
        <v>136</v>
      </c>
      <c r="O38" s="15"/>
      <c r="Q38" s="42"/>
      <c r="R38" s="30"/>
      <c r="S38" s="30"/>
      <c r="T38" s="41"/>
      <c r="U38" s="246"/>
      <c r="V38" s="246"/>
      <c r="W38" s="246"/>
      <c r="X38" s="248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>
        <v>12</v>
      </c>
      <c r="L39" s="120" t="s">
        <v>134</v>
      </c>
      <c r="M39" s="18">
        <v>16</v>
      </c>
      <c r="N39" s="85"/>
      <c r="O39" s="123">
        <v>9</v>
      </c>
      <c r="P39" s="125"/>
      <c r="Q39" s="41"/>
      <c r="R39" s="43"/>
      <c r="S39" s="30"/>
    </row>
    <row r="40" spans="1:20" ht="12.75" customHeight="1">
      <c r="A40" s="135" t="str">
        <f>HYPERLINK('[1]реквизиты'!$A$6)</f>
        <v>Гл. судья, судья МК</v>
      </c>
      <c r="B40" s="136"/>
      <c r="C40" s="141"/>
      <c r="D40" s="129"/>
      <c r="F40" s="138" t="str">
        <f>HYPERLINK('[1]реквизиты'!$G$6)</f>
        <v>В.А.Метелица</v>
      </c>
      <c r="G40" s="32"/>
      <c r="I40" s="32"/>
      <c r="J40" s="53"/>
      <c r="K40" s="117"/>
      <c r="L40" s="18">
        <v>16</v>
      </c>
      <c r="M40" s="58" t="s">
        <v>130</v>
      </c>
      <c r="N40" s="99"/>
      <c r="O40" s="58" t="s">
        <v>134</v>
      </c>
      <c r="P40" s="129"/>
      <c r="Q40" s="280" t="s">
        <v>86</v>
      </c>
      <c r="R40" s="281"/>
      <c r="S40" s="281"/>
      <c r="T40" s="282"/>
    </row>
    <row r="41" spans="1:20" ht="12.75" customHeight="1" thickBot="1">
      <c r="A41" s="32"/>
      <c r="B41" s="32"/>
      <c r="C41" s="142"/>
      <c r="D41" s="143"/>
      <c r="E41" s="20"/>
      <c r="F41" s="139" t="str">
        <f>HYPERLINK('[1]реквизиты'!$G$7)</f>
        <v>/Барнаул/</v>
      </c>
      <c r="H41" s="32"/>
      <c r="I41" s="32"/>
      <c r="J41" s="140"/>
      <c r="K41" s="98"/>
      <c r="L41" s="117"/>
      <c r="M41" s="98"/>
      <c r="N41" s="23">
        <v>9</v>
      </c>
      <c r="O41" s="15"/>
      <c r="P41" s="129"/>
      <c r="Q41" s="283"/>
      <c r="R41" s="284"/>
      <c r="S41" s="284"/>
      <c r="T41" s="285"/>
    </row>
    <row r="42" spans="1:43" ht="12.75" customHeight="1">
      <c r="A42" s="135" t="str">
        <f>HYPERLINK('[1]реквизиты'!$A$8)</f>
        <v>Гл. секретарь, судья МК</v>
      </c>
      <c r="B42" s="32"/>
      <c r="C42" s="144"/>
      <c r="D42" s="128"/>
      <c r="E42" s="14"/>
      <c r="F42" s="138" t="str">
        <f>HYPERLINK('[1]реквизиты'!$G$8)</f>
        <v>С.М.Трескин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30"/>
      <c r="E43" s="130"/>
      <c r="F43" s="139" t="str">
        <f>HYPERLINK('[1]реквизиты'!$G$9)</f>
        <v>/Бийск/</v>
      </c>
      <c r="H43" s="130"/>
      <c r="I43" s="130"/>
      <c r="J43" s="130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1">
        <f>HYPERLINK('[1]реквизиты'!$A$20)</f>
      </c>
      <c r="B44" s="132"/>
      <c r="C44" s="133"/>
      <c r="D44" s="133"/>
      <c r="E44" s="60"/>
      <c r="F44" s="133"/>
      <c r="G44" s="134">
        <f>HYPERLINK('[1]реквизиты'!$G$20)</f>
      </c>
      <c r="H44" s="60"/>
      <c r="I44" s="60"/>
      <c r="J44" s="133"/>
      <c r="K44" s="15"/>
      <c r="L44" s="15"/>
      <c r="M44" s="15"/>
      <c r="N44" s="15"/>
      <c r="O44" s="43"/>
      <c r="P44" s="114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2009-11-01T10:50:32Z</cp:lastPrinted>
  <dcterms:created xsi:type="dcterms:W3CDTF">1996-10-08T23:32:33Z</dcterms:created>
  <dcterms:modified xsi:type="dcterms:W3CDTF">2009-11-01T17:10:15Z</dcterms:modified>
  <cp:category/>
  <cp:version/>
  <cp:contentType/>
  <cp:contentStatus/>
</cp:coreProperties>
</file>