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ф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<sst xmlns="http://schemas.openxmlformats.org/spreadsheetml/2006/main" count="153" uniqueCount="59">
  <si>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</si>
  <si>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</si>
  <si>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</si>
  <si>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</si>
  <si>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</si>
  <si>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</si>
  <si>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</si>
  <si>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</si>
  <si>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</si>
  <si>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</si>
  <si>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</si>
  <si>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</si>
  <si>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</si>
  <si>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</si>
  <si>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</si>
  <si>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</si>
  <si>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</si>
  <si>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</si>
  <si>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</si>
  <si>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</si>
  <si>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</si>
  <si>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</si>
  <si>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</si>
  <si>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</si>
  <si>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</si>
  <si>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</si>
  <si>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</si>
  <si>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</si>
  <si>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</si>
  <si>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</si>
  <si>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</si>
  <si>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</si>
  <si>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Игошева Юлия Владимировна</t>
  </si>
  <si>
    <t>16.02.1992г. КМС</t>
  </si>
  <si>
    <t>СФО,Кем.обл.,                    А-Судженск,Б.</t>
  </si>
  <si>
    <t>008706 042</t>
  </si>
  <si>
    <t>Попов А.Н.</t>
  </si>
  <si>
    <t>Логинова Дарья Сергеевна</t>
  </si>
  <si>
    <t>30.01.1992г.КМС</t>
  </si>
  <si>
    <t>СФО,Кем.обл.,                    А-Судженск,МО</t>
  </si>
  <si>
    <t>008701042</t>
  </si>
  <si>
    <t>Лопарев О.В.</t>
  </si>
  <si>
    <t>Ильиных Ольга Николаевна</t>
  </si>
  <si>
    <t>УФО,Кург.обл.,Курган,МО</t>
  </si>
  <si>
    <t>014829045</t>
  </si>
  <si>
    <t>Стенников М.Г. Бородин О.Б.</t>
  </si>
  <si>
    <t>Пустобаева Наталья Сергеевна</t>
  </si>
  <si>
    <t>29.05.1988г. МС</t>
  </si>
  <si>
    <t>008881045</t>
  </si>
  <si>
    <t>Родионов А.П.</t>
  </si>
  <si>
    <t>Гринер Ирина Юрьевна</t>
  </si>
  <si>
    <t>30.07.1991г.КМС</t>
  </si>
  <si>
    <t>СФО, Омск.обл.,Омск,МО</t>
  </si>
  <si>
    <t>003221042</t>
  </si>
  <si>
    <t>Манаков С.А.           Гончаров В.И.</t>
  </si>
  <si>
    <t>в.к.   60          кг.</t>
  </si>
  <si>
    <t>18.11.1986г.МС</t>
  </si>
  <si>
    <t>3:0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</si>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</sst>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8" xfId="15" applyFont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2" fillId="0" borderId="12" xfId="15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0" borderId="13" xfId="15" applyFont="1" applyBorder="1" applyAlignment="1">
      <alignment horizontal="center"/>
    </xf>
    <xf numFmtId="0" fontId="2" fillId="0" borderId="14" xfId="15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0" borderId="17" xfId="15" applyFont="1" applyBorder="1" applyAlignment="1">
      <alignment horizontal="center"/>
    </xf>
    <xf numFmtId="0" fontId="2" fillId="0" borderId="18" xfId="15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0" borderId="20" xfId="15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15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10" fillId="0" borderId="0" xfId="15" applyFont="1" applyAlignment="1">
      <alignment/>
    </xf>
    <xf numFmtId="0" fontId="2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0" xfId="15" applyFont="1" applyAlignment="1">
      <alignment horizontal="center"/>
    </xf>
    <xf numFmtId="0" fontId="0" fillId="0" borderId="0" xfId="0" applyNumberFormat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/>
    </xf>
    <xf numFmtId="0" fontId="5" fillId="0" borderId="0" xfId="15" applyFont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30" xfId="15" applyNumberFormat="1" applyFont="1" applyFill="1" applyBorder="1" applyAlignment="1" applyProtection="1">
      <alignment horizontal="center" vertical="center" wrapText="1"/>
      <protection/>
    </xf>
    <xf numFmtId="0" fontId="13" fillId="3" borderId="31" xfId="15" applyNumberFormat="1" applyFont="1" applyFill="1" applyBorder="1" applyAlignment="1" applyProtection="1">
      <alignment horizontal="center" vertical="center" wrapText="1"/>
      <protection/>
    </xf>
    <xf numFmtId="0" fontId="13" fillId="3" borderId="32" xfId="15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4" borderId="30" xfId="15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60" xfId="15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59" xfId="15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61" xfId="15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4" fillId="0" borderId="60" xfId="15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7" fillId="0" borderId="61" xfId="15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57" xfId="15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9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55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5" xfId="15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9" xfId="15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55" xfId="0" applyFont="1" applyBorder="1" applyAlignment="1">
      <alignment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55" xfId="15" applyFont="1" applyFill="1" applyBorder="1" applyAlignment="1">
      <alignment horizontal="left" vertical="center" wrapText="1"/>
    </xf>
    <xf numFmtId="0" fontId="0" fillId="0" borderId="55" xfId="15" applyFont="1" applyFill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428625</xdr:colOff>
      <xdr:row>2</xdr:row>
      <xdr:rowOff>247650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59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90</xdr:row>
      <xdr:rowOff>66675</xdr:rowOff>
    </xdr:from>
    <xdr:to>
      <xdr:col>15</xdr:col>
      <xdr:colOff>247650</xdr:colOff>
      <xdr:row>95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91525" y="158305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91</xdr:row>
      <xdr:rowOff>57150</xdr:rowOff>
    </xdr:from>
    <xdr:to>
      <xdr:col>15</xdr:col>
      <xdr:colOff>400050</xdr:colOff>
      <xdr:row>96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43925" y="159829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Омск</v>
          </cell>
        </row>
        <row r="6">
          <cell r="A6" t="str">
            <v>Гл. судья, судья МК</v>
          </cell>
          <cell r="G6" t="str">
            <v>Метелица В.А.</v>
          </cell>
        </row>
        <row r="7">
          <cell r="G7" t="str">
            <v>/Барнаул/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"/>
  <sheetViews>
    <sheetView workbookViewId="0" topLeftCell="A1">
      <selection activeCell="A33" sqref="A1:P33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1.28125" style="0" customWidth="1"/>
    <col min="4" max="4" width="16.57421875" style="0" customWidth="1"/>
    <col min="5" max="7" width="6.7109375" style="0" customWidth="1"/>
    <col min="8" max="8" width="5.421875" style="0" customWidth="1"/>
    <col min="9" max="9" width="4.7109375" style="0" customWidth="1"/>
    <col min="10" max="10" width="2.140625" style="0" customWidth="1"/>
    <col min="11" max="11" width="5.57421875" style="0" customWidth="1"/>
    <col min="12" max="12" width="15.57421875" style="0" customWidth="1"/>
    <col min="13" max="13" width="8.57421875" style="0" customWidth="1"/>
    <col min="14" max="14" width="12.8515625" style="0" customWidth="1"/>
    <col min="15" max="15" width="8.8515625" style="0" customWidth="1"/>
    <col min="16" max="16" width="12.28125" style="0" customWidth="1"/>
  </cols>
  <sheetData>
    <row r="1" spans="1:16" ht="19.5" customHeight="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19.5" customHeight="1" thickBot="1">
      <c r="A2" s="97" t="s">
        <v>30</v>
      </c>
      <c r="B2" s="98"/>
      <c r="C2" s="98"/>
      <c r="D2" s="98"/>
      <c r="E2" s="98"/>
      <c r="F2" s="98"/>
      <c r="G2" s="98"/>
      <c r="H2" s="98"/>
      <c r="I2" s="98"/>
      <c r="K2" s="76" t="str">
        <f>HYPERLINK('[3]реквизиты'!$L$7)</f>
        <v>ИТОГОВЫЙ ПРОТОКОЛ</v>
      </c>
      <c r="L2" s="76"/>
      <c r="M2" s="76"/>
      <c r="N2" s="76"/>
      <c r="O2" s="76"/>
      <c r="P2" s="76"/>
    </row>
    <row r="3" spans="1:18" ht="45" customHeight="1" thickBot="1">
      <c r="A3" s="11"/>
      <c r="B3" s="43"/>
      <c r="C3" s="43"/>
      <c r="D3" s="69" t="str">
        <f>HYPERLINK('[1]реквизиты'!$A$2)</f>
        <v>Х Всероссийский турнир по самбо на призы ЗМС А.М.Пушницы.</v>
      </c>
      <c r="E3" s="70"/>
      <c r="F3" s="70"/>
      <c r="G3" s="70"/>
      <c r="H3" s="70"/>
      <c r="I3" s="70"/>
      <c r="J3" s="70"/>
      <c r="K3" s="70"/>
      <c r="L3" s="70"/>
      <c r="M3" s="71"/>
      <c r="N3" s="43"/>
      <c r="O3" s="43"/>
      <c r="P3" s="43"/>
      <c r="Q3" s="40"/>
      <c r="R3" s="40"/>
    </row>
    <row r="4" spans="1:18" ht="21" customHeight="1" thickBot="1">
      <c r="A4" s="108" t="str">
        <f>HYPERLINK('[1]реквизиты'!$A$3)</f>
        <v>30.10.-2.11.2009г. Омск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41"/>
      <c r="R4" s="41"/>
    </row>
    <row r="5" spans="1:16" ht="27" customHeight="1" thickBot="1">
      <c r="A5" s="3" t="s">
        <v>7</v>
      </c>
      <c r="D5" s="3"/>
      <c r="G5" s="116"/>
      <c r="H5" s="116"/>
      <c r="I5" s="116"/>
      <c r="N5" s="3"/>
      <c r="O5" s="114" t="str">
        <f>HYPERLINK('пр.взвешивания'!D3)</f>
        <v>в.к.   60          кг.</v>
      </c>
      <c r="P5" s="115"/>
    </row>
    <row r="6" spans="1:16" ht="13.5" customHeight="1" thickBot="1">
      <c r="A6" s="112" t="s">
        <v>1</v>
      </c>
      <c r="B6" s="112" t="s">
        <v>8</v>
      </c>
      <c r="C6" s="112" t="s">
        <v>9</v>
      </c>
      <c r="D6" s="112" t="s">
        <v>10</v>
      </c>
      <c r="E6" s="162" t="s">
        <v>11</v>
      </c>
      <c r="F6" s="164"/>
      <c r="G6" s="164"/>
      <c r="H6" s="112" t="s">
        <v>12</v>
      </c>
      <c r="I6" s="112" t="s">
        <v>13</v>
      </c>
      <c r="J6" s="58"/>
      <c r="K6" s="99" t="s">
        <v>13</v>
      </c>
      <c r="L6" s="100" t="s">
        <v>2</v>
      </c>
      <c r="M6" s="102" t="s">
        <v>3</v>
      </c>
      <c r="N6" s="102" t="s">
        <v>4</v>
      </c>
      <c r="O6" s="102" t="s">
        <v>5</v>
      </c>
      <c r="P6" s="110" t="s">
        <v>6</v>
      </c>
    </row>
    <row r="7" spans="1:16" ht="13.5" thickBot="1">
      <c r="A7" s="143"/>
      <c r="B7" s="143"/>
      <c r="C7" s="143"/>
      <c r="D7" s="161"/>
      <c r="E7" s="4">
        <v>1</v>
      </c>
      <c r="F7" s="5">
        <v>2</v>
      </c>
      <c r="G7" s="10">
        <v>3</v>
      </c>
      <c r="H7" s="165"/>
      <c r="I7" s="113"/>
      <c r="J7" s="59"/>
      <c r="K7" s="78"/>
      <c r="L7" s="101"/>
      <c r="M7" s="103"/>
      <c r="N7" s="103"/>
      <c r="O7" s="103"/>
      <c r="P7" s="111"/>
    </row>
    <row r="8" spans="1:16" ht="13.5" customHeight="1">
      <c r="A8" s="104">
        <v>1</v>
      </c>
      <c r="B8" s="106" t="str">
        <f>VLOOKUP(A8,'пр.взвешивания'!B6:E15,2,FALSE)</f>
        <v>Гринер Ирина Юрьевна</v>
      </c>
      <c r="C8" s="145" t="str">
        <f>VLOOKUP(A8,'пр.взвешивания'!B6:E15,3,FALSE)</f>
        <v>30.07.1991г.КМС</v>
      </c>
      <c r="D8" s="158" t="str">
        <f>VLOOKUP(A8,'пр.взвешивания'!B6:E15,4,FALSE)</f>
        <v>СФО, Омск.обл.,Омск,МО</v>
      </c>
      <c r="E8" s="14"/>
      <c r="F8" s="28">
        <v>0</v>
      </c>
      <c r="G8" s="28">
        <v>0</v>
      </c>
      <c r="H8" s="149">
        <f>SUM(F8:G8)</f>
        <v>0</v>
      </c>
      <c r="I8" s="160"/>
      <c r="J8" s="67">
        <v>4</v>
      </c>
      <c r="K8" s="93">
        <v>1</v>
      </c>
      <c r="L8" s="94" t="str">
        <f>VLOOKUP(J8,'пр.взвешивания'!B6:G17,2,FALSE)</f>
        <v>Пустобаева Наталья Сергеевна</v>
      </c>
      <c r="M8" s="95" t="str">
        <f>VLOOKUP(J8,'пр.взвешивания'!B6:G17,3,FALSE)</f>
        <v>29.05.1988г. МС</v>
      </c>
      <c r="N8" s="96" t="str">
        <f>VLOOKUP(J8,'пр.взвешивания'!B6:G17,4,FALSE)</f>
        <v>УФО,Кург.обл.,Курган,МО</v>
      </c>
      <c r="O8" s="89" t="str">
        <f>VLOOKUP(J8,'пр.взвешивания'!B6:G17,5,FALSE)</f>
        <v>008881045</v>
      </c>
      <c r="P8" s="90" t="str">
        <f>VLOOKUP(J8,'пр.взвешивания'!B6:G17,6,FALSE)</f>
        <v>Родионов А.П.</v>
      </c>
    </row>
    <row r="9" spans="1:16" ht="13.5" customHeight="1">
      <c r="A9" s="105"/>
      <c r="B9" s="107"/>
      <c r="C9" s="157"/>
      <c r="D9" s="159"/>
      <c r="E9" s="15"/>
      <c r="F9" s="16"/>
      <c r="G9" s="16"/>
      <c r="H9" s="129"/>
      <c r="I9" s="131"/>
      <c r="J9" s="67"/>
      <c r="K9" s="77"/>
      <c r="L9" s="86"/>
      <c r="M9" s="87"/>
      <c r="N9" s="88"/>
      <c r="O9" s="84"/>
      <c r="P9" s="85"/>
    </row>
    <row r="10" spans="1:16" ht="13.5" customHeight="1">
      <c r="A10" s="105">
        <v>2</v>
      </c>
      <c r="B10" s="153" t="str">
        <f>VLOOKUP(A10,'пр.взвешивания'!B8:E17,2,FALSE)</f>
        <v>Логинова Дарья Сергеевна</v>
      </c>
      <c r="C10" s="156" t="str">
        <f>VLOOKUP(A10,'пр.взвешивания'!B8:E17,3,FALSE)</f>
        <v>30.01.1992г.КМС</v>
      </c>
      <c r="D10" s="166" t="str">
        <f>VLOOKUP(A10,'пр.взвешивания'!B8:E17,4,FALSE)</f>
        <v>СФО,Кем.обл.,                    А-Судженск,МО</v>
      </c>
      <c r="E10" s="29">
        <v>3</v>
      </c>
      <c r="F10" s="30"/>
      <c r="G10" s="31">
        <v>0</v>
      </c>
      <c r="H10" s="129">
        <v>3</v>
      </c>
      <c r="I10" s="131">
        <v>2</v>
      </c>
      <c r="J10" s="67">
        <v>5</v>
      </c>
      <c r="K10" s="77">
        <v>2</v>
      </c>
      <c r="L10" s="79" t="str">
        <f>VLOOKUP(J10,'пр.взвешивания'!B6:G17,2,FALSE)</f>
        <v>Игошева Юлия Владимировна</v>
      </c>
      <c r="M10" s="81" t="str">
        <f>VLOOKUP(J10,'пр.взвешивания'!B6:G17,3,FALSE)</f>
        <v>16.02.1992г. КМС</v>
      </c>
      <c r="N10" s="91" t="str">
        <f>VLOOKUP(J10,'пр.взвешивания'!B6:G17,4,FALSE)</f>
        <v>СФО,Кем.обл.,                    А-Судженск,Б.</v>
      </c>
      <c r="O10" s="83" t="str">
        <f>VLOOKUP(J10,'пр.взвешивания'!B6:G17,5,FALSE)</f>
        <v>008706 042</v>
      </c>
      <c r="P10" s="74" t="str">
        <f>VLOOKUP(J10,'пр.взвешивания'!B6:G17,6,FALSE)</f>
        <v>Попов А.Н.</v>
      </c>
    </row>
    <row r="11" spans="1:16" ht="13.5" customHeight="1">
      <c r="A11" s="105"/>
      <c r="B11" s="144"/>
      <c r="C11" s="146"/>
      <c r="D11" s="167"/>
      <c r="E11" s="17"/>
      <c r="F11" s="18"/>
      <c r="G11" s="16"/>
      <c r="H11" s="129"/>
      <c r="I11" s="131"/>
      <c r="J11" s="67"/>
      <c r="K11" s="77"/>
      <c r="L11" s="86"/>
      <c r="M11" s="87"/>
      <c r="N11" s="92"/>
      <c r="O11" s="84"/>
      <c r="P11" s="85"/>
    </row>
    <row r="12" spans="1:16" ht="13.5" customHeight="1">
      <c r="A12" s="105">
        <v>3</v>
      </c>
      <c r="B12" s="137" t="str">
        <f>VLOOKUP(A12,'пр.взвешивания'!B10:E19,2,FALSE)</f>
        <v>Ильиных Ольга Николаевна</v>
      </c>
      <c r="C12" s="139" t="str">
        <f>VLOOKUP(A12,'пр.взвешивания'!B10:E19,3,FALSE)</f>
        <v>18.11.1986г.МС</v>
      </c>
      <c r="D12" s="154" t="str">
        <f>VLOOKUP(A12,'пр.взвешивания'!B10:E19,4,FALSE)</f>
        <v>УФО,Кург.обл.,Курган,МО</v>
      </c>
      <c r="E12" s="29">
        <v>4</v>
      </c>
      <c r="F12" s="31">
        <v>2</v>
      </c>
      <c r="G12" s="62"/>
      <c r="H12" s="129">
        <v>6</v>
      </c>
      <c r="I12" s="151">
        <v>1</v>
      </c>
      <c r="J12" s="67">
        <v>3</v>
      </c>
      <c r="K12" s="77">
        <v>3</v>
      </c>
      <c r="L12" s="79" t="str">
        <f>VLOOKUP(J12,'пр.взвешивания'!B6:G17,2,FALSE)</f>
        <v>Ильиных Ольга Николаевна</v>
      </c>
      <c r="M12" s="81" t="str">
        <f>VLOOKUP(J12,'пр.взвешивания'!B6:G17,3,FALSE)</f>
        <v>18.11.1986г.МС</v>
      </c>
      <c r="N12" s="72" t="str">
        <f>VLOOKUP(J12,'пр.взвешивания'!B6:G17,4,FALSE)</f>
        <v>УФО,Кург.обл.,Курган,МО</v>
      </c>
      <c r="O12" s="83" t="str">
        <f>VLOOKUP(J12,'пр.взвешивания'!B6:G17,5,FALSE)</f>
        <v>014829045</v>
      </c>
      <c r="P12" s="74" t="str">
        <f>VLOOKUP(J12,'пр.взвешивания'!B6:G17,6,FALSE)</f>
        <v>Стенников М.Г. Бородин О.Б.</v>
      </c>
    </row>
    <row r="13" spans="1:18" ht="13.5" customHeight="1" thickBot="1">
      <c r="A13" s="136"/>
      <c r="B13" s="138"/>
      <c r="C13" s="140"/>
      <c r="D13" s="155"/>
      <c r="E13" s="19"/>
      <c r="F13" s="20"/>
      <c r="G13" s="63"/>
      <c r="H13" s="130"/>
      <c r="I13" s="152"/>
      <c r="J13" s="67"/>
      <c r="K13" s="77"/>
      <c r="L13" s="86"/>
      <c r="M13" s="87"/>
      <c r="N13" s="88"/>
      <c r="O13" s="84"/>
      <c r="P13" s="85"/>
      <c r="R13" s="42"/>
    </row>
    <row r="14" spans="1:16" ht="13.5" customHeight="1" thickBot="1">
      <c r="A14" s="3" t="s">
        <v>14</v>
      </c>
      <c r="H14" s="61"/>
      <c r="J14" s="67">
        <v>2</v>
      </c>
      <c r="K14" s="77">
        <v>3</v>
      </c>
      <c r="L14" s="79" t="str">
        <f>VLOOKUP(J14,'пр.взвешивания'!B6:G17,2,FALSE)</f>
        <v>Логинова Дарья Сергеевна</v>
      </c>
      <c r="M14" s="81" t="str">
        <f>VLOOKUP(J14,'пр.взвешивания'!B6:G17,3,FALSE)</f>
        <v>30.01.1992г.КМС</v>
      </c>
      <c r="N14" s="72" t="str">
        <f>VLOOKUP(J14,'пр.взвешивания'!B6:G17,4,FALSE)</f>
        <v>СФО,Кем.обл.,                    А-Судженск,МО</v>
      </c>
      <c r="O14" s="83" t="str">
        <f>VLOOKUP(J14,'пр.взвешивания'!B6:G17,5,FALSE)</f>
        <v>008701042</v>
      </c>
      <c r="P14" s="74" t="str">
        <f>VLOOKUP(J14,'пр.взвешивания'!B6:G17,6,FALSE)</f>
        <v>Лопарев О.В.</v>
      </c>
    </row>
    <row r="15" spans="1:16" ht="13.5" customHeight="1" thickBot="1">
      <c r="A15" s="112" t="s">
        <v>1</v>
      </c>
      <c r="B15" s="112" t="s">
        <v>8</v>
      </c>
      <c r="C15" s="112" t="s">
        <v>9</v>
      </c>
      <c r="D15" s="112" t="s">
        <v>10</v>
      </c>
      <c r="E15" s="162" t="s">
        <v>11</v>
      </c>
      <c r="F15" s="163"/>
      <c r="H15" s="168" t="s">
        <v>12</v>
      </c>
      <c r="I15" s="112" t="s">
        <v>13</v>
      </c>
      <c r="J15" s="67"/>
      <c r="K15" s="77"/>
      <c r="L15" s="86"/>
      <c r="M15" s="87"/>
      <c r="N15" s="88"/>
      <c r="O15" s="84"/>
      <c r="P15" s="85"/>
    </row>
    <row r="16" spans="1:16" ht="13.5" customHeight="1" thickBot="1">
      <c r="A16" s="143"/>
      <c r="B16" s="143"/>
      <c r="C16" s="143"/>
      <c r="D16" s="161"/>
      <c r="E16" s="4">
        <v>1</v>
      </c>
      <c r="F16" s="10">
        <v>2</v>
      </c>
      <c r="H16" s="169"/>
      <c r="I16" s="143"/>
      <c r="J16" s="67">
        <v>1</v>
      </c>
      <c r="K16" s="77">
        <v>5</v>
      </c>
      <c r="L16" s="79" t="str">
        <f>VLOOKUP(J16,'пр.взвешивания'!B6:G17,2,FALSE)</f>
        <v>Гринер Ирина Юрьевна</v>
      </c>
      <c r="M16" s="81" t="str">
        <f>VLOOKUP(J16,'пр.взвешивания'!B6:G17,3,FALSE)</f>
        <v>30.07.1991г.КМС</v>
      </c>
      <c r="N16" s="72" t="str">
        <f>VLOOKUP(J16,'пр.взвешивания'!B6:G17,4,FALSE)</f>
        <v>СФО, Омск.обл.,Омск,МО</v>
      </c>
      <c r="O16" s="72" t="str">
        <f>VLOOKUP(J16,'пр.взвешивания'!B6:F17,5,FALSE)</f>
        <v>003221042</v>
      </c>
      <c r="P16" s="74" t="str">
        <f>VLOOKUP(J16,'пр.взвешивания'!B6:G17,6,FALSE)</f>
        <v>Манаков С.А.           Гончаров В.И.</v>
      </c>
    </row>
    <row r="17" spans="1:16" ht="13.5" customHeight="1" thickBot="1">
      <c r="A17" s="104">
        <v>4</v>
      </c>
      <c r="B17" s="106" t="str">
        <f>VLOOKUP(A17,'пр.взвешивания'!B6:E15,2,FALSE)</f>
        <v>Пустобаева Наталья Сергеевна</v>
      </c>
      <c r="C17" s="145" t="str">
        <f>VLOOKUP(A17,'пр.взвешивания'!B6:E15,3,FALSE)</f>
        <v>29.05.1988г. МС</v>
      </c>
      <c r="D17" s="147" t="str">
        <f>VLOOKUP(A17,'пр.взвешивания'!B6:E15,4,FALSE)</f>
        <v>УФО,Кург.обл.,Курган,МО</v>
      </c>
      <c r="E17" s="14"/>
      <c r="F17" s="21">
        <v>3.5</v>
      </c>
      <c r="H17" s="149">
        <f>SUM(F17:G17)</f>
        <v>3.5</v>
      </c>
      <c r="I17" s="150">
        <v>1</v>
      </c>
      <c r="J17" s="67"/>
      <c r="K17" s="78"/>
      <c r="L17" s="80"/>
      <c r="M17" s="82"/>
      <c r="N17" s="73"/>
      <c r="O17" s="73"/>
      <c r="P17" s="75"/>
    </row>
    <row r="18" spans="1:9" ht="13.5" customHeight="1">
      <c r="A18" s="105"/>
      <c r="B18" s="144"/>
      <c r="C18" s="146"/>
      <c r="D18" s="148"/>
      <c r="E18" s="22"/>
      <c r="F18" s="23"/>
      <c r="H18" s="129"/>
      <c r="I18" s="131"/>
    </row>
    <row r="19" spans="1:9" ht="13.5" customHeight="1">
      <c r="A19" s="105">
        <v>5</v>
      </c>
      <c r="B19" s="137" t="str">
        <f>VLOOKUP(A19,'пр.взвешивания'!B8:E17,2,FALSE)</f>
        <v>Игошева Юлия Владимировна</v>
      </c>
      <c r="C19" s="139" t="str">
        <f>VLOOKUP(A19,'пр.взвешивания'!B8:E17,3,FALSE)</f>
        <v>16.02.1992г. КМС</v>
      </c>
      <c r="D19" s="141" t="str">
        <f>VLOOKUP(A19,'пр.взвешивания'!B8:E17,4,FALSE)</f>
        <v>СФО,Кем.обл.,                    А-Судженск,Б.</v>
      </c>
      <c r="E19" s="24">
        <v>0</v>
      </c>
      <c r="F19" s="25"/>
      <c r="H19" s="129">
        <f>SUM(F19:G19)</f>
        <v>0</v>
      </c>
      <c r="I19" s="131">
        <v>2</v>
      </c>
    </row>
    <row r="20" spans="1:9" ht="13.5" customHeight="1" thickBot="1">
      <c r="A20" s="136"/>
      <c r="B20" s="138"/>
      <c r="C20" s="140"/>
      <c r="D20" s="142"/>
      <c r="E20" s="26"/>
      <c r="F20" s="27"/>
      <c r="H20" s="130"/>
      <c r="I20" s="132"/>
    </row>
    <row r="22" spans="2:6" ht="12.75">
      <c r="B22" t="s">
        <v>15</v>
      </c>
      <c r="F22" t="s">
        <v>16</v>
      </c>
    </row>
    <row r="23" ht="13.5" thickBot="1"/>
    <row r="24" spans="1:7" ht="13.5" thickBot="1">
      <c r="A24" s="104">
        <v>3</v>
      </c>
      <c r="B24" s="133" t="str">
        <f>VLOOKUP(A24,'пр.взвешивания'!B6:C21,2,FALSE)</f>
        <v>Ильиных Ольга Николаевна</v>
      </c>
      <c r="C24" s="134" t="str">
        <f>VLOOKUP(A24,'пр.взвешивания'!B6:G15,3,FALSE)</f>
        <v>18.11.1986г.МС</v>
      </c>
      <c r="D24" s="135" t="str">
        <f>VLOOKUP(A24,'пр.взвешивания'!B6:G15,4,FALSE)</f>
        <v>УФО,Кург.обл.,Курган,МО</v>
      </c>
      <c r="E24" s="39"/>
      <c r="F24" s="39"/>
      <c r="G24" s="39"/>
    </row>
    <row r="25" spans="1:7" ht="12.75">
      <c r="A25" s="105"/>
      <c r="B25" s="119"/>
      <c r="C25" s="121"/>
      <c r="D25" s="123"/>
      <c r="E25" s="64">
        <v>5</v>
      </c>
      <c r="F25" s="54"/>
      <c r="G25" s="54"/>
    </row>
    <row r="26" spans="1:17" ht="13.5" thickBot="1">
      <c r="A26" s="117">
        <v>5</v>
      </c>
      <c r="B26" s="119" t="str">
        <f>VLOOKUP(A26,'пр.взвешивания'!B6:C23,2,FALSE)</f>
        <v>Игошева Юлия Владимировна</v>
      </c>
      <c r="C26" s="121" t="str">
        <f>VLOOKUP(A26,'пр.взвешивания'!B6:G17,3,FALSE)</f>
        <v>16.02.1992г. КМС</v>
      </c>
      <c r="D26" s="123" t="str">
        <f>VLOOKUP(A26,'пр.взвешивания'!B6:G17,4,FALSE)</f>
        <v>СФО,Кем.обл.,                    А-Судженск,Б.</v>
      </c>
      <c r="E26" s="66" t="s">
        <v>57</v>
      </c>
      <c r="F26" s="55"/>
      <c r="G26" s="54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6.5" thickBot="1">
      <c r="A27" s="118"/>
      <c r="B27" s="120"/>
      <c r="C27" s="122"/>
      <c r="D27" s="124"/>
      <c r="E27" s="54"/>
      <c r="F27" s="56"/>
      <c r="G27" s="53">
        <v>4</v>
      </c>
      <c r="I27" s="49" t="str">
        <f>HYPERLINK('[1]реквизиты'!$A$6)</f>
        <v>Гл. судья, судья МК</v>
      </c>
      <c r="J27" s="44"/>
      <c r="K27" s="44"/>
      <c r="L27" s="45"/>
      <c r="M27" s="6"/>
      <c r="N27" s="6"/>
      <c r="O27" s="52" t="str">
        <f>HYPERLINK('[1]реквизиты'!$G$6)</f>
        <v>Метелица В.А.</v>
      </c>
      <c r="P27" s="32"/>
      <c r="Q27" s="32"/>
    </row>
    <row r="28" spans="1:17" ht="16.5" thickBot="1">
      <c r="A28" s="125">
        <v>4</v>
      </c>
      <c r="B28" s="126" t="str">
        <f>VLOOKUP(A28,'пр.взвешивания'!B6:C25,2,FALSE)</f>
        <v>Пустобаева Наталья Сергеевна</v>
      </c>
      <c r="C28" s="127" t="str">
        <f>VLOOKUP(A28,'пр.взвешивания'!B6:G19,3,FALSE)</f>
        <v>29.05.1988г. МС</v>
      </c>
      <c r="D28" s="128" t="str">
        <f>VLOOKUP(A28,'пр.взвешивания'!B6:G19,4,FALSE)</f>
        <v>УФО,Кург.обл.,Курган,МО</v>
      </c>
      <c r="E28" s="54"/>
      <c r="F28" s="56"/>
      <c r="G28" s="66" t="s">
        <v>57</v>
      </c>
      <c r="I28" s="44"/>
      <c r="J28" s="44"/>
      <c r="K28" s="44"/>
      <c r="L28" s="45"/>
      <c r="M28" s="7"/>
      <c r="N28" s="7"/>
      <c r="O28" s="50" t="str">
        <f>HYPERLINK('[1]реквизиты'!$G$7)</f>
        <v>/Барнаул/</v>
      </c>
      <c r="P28" s="32"/>
      <c r="Q28" s="32"/>
    </row>
    <row r="29" spans="1:17" ht="12.75">
      <c r="A29" s="105"/>
      <c r="B29" s="119"/>
      <c r="C29" s="121"/>
      <c r="D29" s="123"/>
      <c r="E29" s="64">
        <v>4</v>
      </c>
      <c r="F29" s="57"/>
      <c r="G29" s="54"/>
      <c r="I29" s="46"/>
      <c r="J29" s="46"/>
      <c r="K29" s="46"/>
      <c r="L29" s="47"/>
      <c r="M29" s="48"/>
      <c r="N29" s="48"/>
      <c r="O29" s="47"/>
      <c r="P29" s="47"/>
      <c r="Q29" s="47"/>
    </row>
    <row r="30" spans="1:17" ht="16.5" thickBot="1">
      <c r="A30" s="117">
        <v>2</v>
      </c>
      <c r="B30" s="119" t="str">
        <f>VLOOKUP(A30,'пр.взвешивания'!B6:C27,2,FALSE)</f>
        <v>Логинова Дарья Сергеевна</v>
      </c>
      <c r="C30" s="121" t="str">
        <f>VLOOKUP(A30,'пр.взвешивания'!B6:G21,3,FALSE)</f>
        <v>30.01.1992г.КМС</v>
      </c>
      <c r="D30" s="123" t="str">
        <f>VLOOKUP(A30,'пр.взвешивания'!B6:G21,4,FALSE)</f>
        <v>СФО,Кем.обл.,                    А-Судженск,МО</v>
      </c>
      <c r="E30" s="66" t="s">
        <v>58</v>
      </c>
      <c r="F30" s="54"/>
      <c r="G30" s="54"/>
      <c r="I30" s="49" t="str">
        <f>HYPERLINK('[2]реквизиты'!$A$22)</f>
        <v>Гл. секретарь, судья МК</v>
      </c>
      <c r="J30" s="44"/>
      <c r="K30" s="44"/>
      <c r="L30" s="45"/>
      <c r="M30" s="8"/>
      <c r="N30" s="8"/>
      <c r="O30" s="52" t="str">
        <f>HYPERLINK('[1]реквизиты'!$G$8)</f>
        <v>Трескин С.М.</v>
      </c>
      <c r="P30" s="32"/>
      <c r="Q30" s="32"/>
    </row>
    <row r="31" spans="1:17" ht="13.5" thickBot="1">
      <c r="A31" s="118"/>
      <c r="B31" s="120"/>
      <c r="C31" s="122"/>
      <c r="D31" s="124"/>
      <c r="E31" s="39"/>
      <c r="F31" s="39"/>
      <c r="G31" s="39"/>
      <c r="I31" s="46"/>
      <c r="J31" s="46"/>
      <c r="K31" s="46"/>
      <c r="L31" s="47"/>
      <c r="M31" s="47"/>
      <c r="N31" s="47"/>
      <c r="O31" s="51" t="str">
        <f>HYPERLINK('[1]реквизиты'!$G$9)</f>
        <v>/Бийск/</v>
      </c>
      <c r="P31" s="47"/>
      <c r="Q31" s="47"/>
    </row>
    <row r="32" spans="9:17" ht="12.75">
      <c r="I32" s="47"/>
      <c r="J32" s="47"/>
      <c r="K32" s="47"/>
      <c r="L32" s="47"/>
      <c r="M32" s="47"/>
      <c r="N32" s="47"/>
      <c r="O32" s="47"/>
      <c r="P32" s="47"/>
      <c r="Q32" s="47"/>
    </row>
    <row r="35" spans="1:9" ht="12.75">
      <c r="A35" s="36"/>
      <c r="B35" s="36"/>
      <c r="C35" s="36"/>
      <c r="D35" s="11"/>
      <c r="E35" s="11"/>
      <c r="F35" s="11"/>
      <c r="G35" s="11"/>
      <c r="H35" s="11"/>
      <c r="I35" s="35"/>
    </row>
    <row r="41" spans="1:9" ht="12.75">
      <c r="A41" s="36"/>
      <c r="B41" s="36"/>
      <c r="C41" s="36"/>
      <c r="D41" s="11"/>
      <c r="E41" s="11"/>
      <c r="F41" s="11"/>
      <c r="G41" s="11"/>
      <c r="H41" s="11"/>
      <c r="I41" s="11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</sheetData>
  <mergeCells count="108">
    <mergeCell ref="I8:I9"/>
    <mergeCell ref="D6:D7"/>
    <mergeCell ref="E15:F15"/>
    <mergeCell ref="E6:G6"/>
    <mergeCell ref="H6:H7"/>
    <mergeCell ref="H10:H11"/>
    <mergeCell ref="D10:D11"/>
    <mergeCell ref="H15:H16"/>
    <mergeCell ref="D15:D16"/>
    <mergeCell ref="H12:H13"/>
    <mergeCell ref="C8:C9"/>
    <mergeCell ref="D8:D9"/>
    <mergeCell ref="H8:H9"/>
    <mergeCell ref="A6:A7"/>
    <mergeCell ref="B6:B7"/>
    <mergeCell ref="C6:C7"/>
    <mergeCell ref="I12:I13"/>
    <mergeCell ref="A10:A11"/>
    <mergeCell ref="B10:B11"/>
    <mergeCell ref="A12:A13"/>
    <mergeCell ref="B12:B13"/>
    <mergeCell ref="C12:C13"/>
    <mergeCell ref="D12:D13"/>
    <mergeCell ref="C10:C11"/>
    <mergeCell ref="I10:I11"/>
    <mergeCell ref="I15:I16"/>
    <mergeCell ref="A17:A18"/>
    <mergeCell ref="B17:B18"/>
    <mergeCell ref="C17:C18"/>
    <mergeCell ref="D17:D18"/>
    <mergeCell ref="H17:H18"/>
    <mergeCell ref="I17:I18"/>
    <mergeCell ref="A15:A16"/>
    <mergeCell ref="B15:B16"/>
    <mergeCell ref="C15:C16"/>
    <mergeCell ref="H19:H20"/>
    <mergeCell ref="I19:I20"/>
    <mergeCell ref="A24:A25"/>
    <mergeCell ref="B24:B25"/>
    <mergeCell ref="C24:C25"/>
    <mergeCell ref="D24:D25"/>
    <mergeCell ref="A19:A20"/>
    <mergeCell ref="B19:B20"/>
    <mergeCell ref="C19:C20"/>
    <mergeCell ref="D19:D20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4:P4"/>
    <mergeCell ref="O6:O7"/>
    <mergeCell ref="P6:P7"/>
    <mergeCell ref="I6:I7"/>
    <mergeCell ref="O5:P5"/>
    <mergeCell ref="G5:I5"/>
    <mergeCell ref="L8:L9"/>
    <mergeCell ref="M8:M9"/>
    <mergeCell ref="N8:N9"/>
    <mergeCell ref="A2:I2"/>
    <mergeCell ref="K6:K7"/>
    <mergeCell ref="L6:L7"/>
    <mergeCell ref="M6:M7"/>
    <mergeCell ref="N6:N7"/>
    <mergeCell ref="A8:A9"/>
    <mergeCell ref="B8:B9"/>
    <mergeCell ref="N14:N15"/>
    <mergeCell ref="O8:O9"/>
    <mergeCell ref="P8:P9"/>
    <mergeCell ref="K10:K11"/>
    <mergeCell ref="L10:L11"/>
    <mergeCell ref="M10:M11"/>
    <mergeCell ref="N10:N11"/>
    <mergeCell ref="O10:O11"/>
    <mergeCell ref="P10:P11"/>
    <mergeCell ref="K8:K9"/>
    <mergeCell ref="P12:P13"/>
    <mergeCell ref="O14:O15"/>
    <mergeCell ref="P14:P15"/>
    <mergeCell ref="K12:K13"/>
    <mergeCell ref="L12:L13"/>
    <mergeCell ref="M12:M13"/>
    <mergeCell ref="N12:N13"/>
    <mergeCell ref="K14:K15"/>
    <mergeCell ref="L14:L15"/>
    <mergeCell ref="M14:M15"/>
    <mergeCell ref="A1:P1"/>
    <mergeCell ref="D3:M3"/>
    <mergeCell ref="O16:O17"/>
    <mergeCell ref="P16:P17"/>
    <mergeCell ref="K2:P2"/>
    <mergeCell ref="K16:K17"/>
    <mergeCell ref="L16:L17"/>
    <mergeCell ref="M16:M17"/>
    <mergeCell ref="N16:N17"/>
    <mergeCell ref="O12:O13"/>
    <mergeCell ref="J16:J17"/>
    <mergeCell ref="J8:J9"/>
    <mergeCell ref="J10:J11"/>
    <mergeCell ref="J12:J13"/>
    <mergeCell ref="J14:J15"/>
  </mergeCells>
  <printOptions horizontalCentered="1" verticalCentered="1"/>
  <pageMargins left="0" right="0" top="0.984251968503937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00"/>
  <sheetViews>
    <sheetView workbookViewId="0" topLeftCell="C1">
      <selection activeCell="C33" sqref="A1:P33"/>
    </sheetView>
  </sheetViews>
  <sheetFormatPr defaultColWidth="9.140625" defaultRowHeight="12.75"/>
  <cols>
    <col min="1" max="1" width="5.00390625" style="0" customWidth="1"/>
    <col min="2" max="2" width="25.28125" style="0" customWidth="1"/>
    <col min="3" max="3" width="11.57421875" style="0" customWidth="1"/>
    <col min="4" max="4" width="14.7109375" style="0" customWidth="1"/>
    <col min="5" max="5" width="26.140625" style="0" customWidth="1"/>
    <col min="6" max="6" width="6.28125" style="0" customWidth="1"/>
    <col min="7" max="7" width="5.7109375" style="0" customWidth="1"/>
    <col min="8" max="9" width="6.28125" style="0" customWidth="1"/>
    <col min="10" max="10" width="18.00390625" style="0" customWidth="1"/>
    <col min="11" max="11" width="11.57421875" style="0" customWidth="1"/>
    <col min="12" max="12" width="14.57421875" style="0" customWidth="1"/>
    <col min="13" max="13" width="25.421875" style="0" customWidth="1"/>
    <col min="14" max="14" width="7.28125" style="0" customWidth="1"/>
    <col min="15" max="15" width="7.140625" style="0" customWidth="1"/>
    <col min="16" max="16" width="8.140625" style="0" customWidth="1"/>
  </cols>
  <sheetData>
    <row r="1" spans="1:16" ht="19.5" customHeight="1">
      <c r="A1" s="199" t="s">
        <v>17</v>
      </c>
      <c r="B1" s="199"/>
      <c r="C1" s="199"/>
      <c r="D1" s="199"/>
      <c r="E1" s="199"/>
      <c r="F1" s="199"/>
      <c r="G1" s="199"/>
      <c r="H1" s="199"/>
      <c r="I1" s="199" t="s">
        <v>17</v>
      </c>
      <c r="J1" s="199"/>
      <c r="K1" s="199"/>
      <c r="L1" s="199"/>
      <c r="M1" s="199"/>
      <c r="N1" s="199"/>
      <c r="O1" s="199"/>
      <c r="P1" s="199"/>
    </row>
    <row r="2" spans="1:16" ht="23.25" customHeight="1">
      <c r="A2" s="65" t="s">
        <v>7</v>
      </c>
      <c r="B2" s="9" t="s">
        <v>18</v>
      </c>
      <c r="C2" s="9"/>
      <c r="D2" s="9"/>
      <c r="E2" s="65" t="str">
        <f>HYPERLINK('пр.взвешивания'!D3)</f>
        <v>в.к.   60          кг.</v>
      </c>
      <c r="F2" s="9"/>
      <c r="G2" s="9"/>
      <c r="H2" s="9"/>
      <c r="I2" s="65" t="s">
        <v>14</v>
      </c>
      <c r="J2" s="9" t="s">
        <v>18</v>
      </c>
      <c r="K2" s="9"/>
      <c r="L2" s="9"/>
      <c r="M2" s="65" t="str">
        <f>HYPERLINK('пр.взвешивания'!D3)</f>
        <v>в.к.   60          кг.</v>
      </c>
      <c r="N2" s="9"/>
      <c r="O2" s="9"/>
      <c r="P2" s="9"/>
    </row>
    <row r="3" spans="1:16" ht="12.75">
      <c r="A3" s="170" t="s">
        <v>1</v>
      </c>
      <c r="B3" s="170" t="s">
        <v>8</v>
      </c>
      <c r="C3" s="170" t="s">
        <v>9</v>
      </c>
      <c r="D3" s="170" t="s">
        <v>10</v>
      </c>
      <c r="E3" s="170" t="s">
        <v>19</v>
      </c>
      <c r="F3" s="170" t="s">
        <v>20</v>
      </c>
      <c r="G3" s="170" t="s">
        <v>21</v>
      </c>
      <c r="H3" s="170" t="s">
        <v>22</v>
      </c>
      <c r="I3" s="170" t="s">
        <v>1</v>
      </c>
      <c r="J3" s="170" t="s">
        <v>8</v>
      </c>
      <c r="K3" s="170" t="s">
        <v>9</v>
      </c>
      <c r="L3" s="170" t="s">
        <v>10</v>
      </c>
      <c r="M3" s="170" t="s">
        <v>19</v>
      </c>
      <c r="N3" s="170" t="s">
        <v>20</v>
      </c>
      <c r="O3" s="170" t="s">
        <v>21</v>
      </c>
      <c r="P3" s="170" t="s">
        <v>22</v>
      </c>
    </row>
    <row r="4" spans="1:16" ht="12.7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.75" customHeight="1">
      <c r="A5" s="205">
        <v>1</v>
      </c>
      <c r="B5" s="192" t="str">
        <f>HYPERLINK('пр.взвешивания'!C6)</f>
        <v>Гринер Ирина Юрьевна</v>
      </c>
      <c r="C5" s="192" t="str">
        <f>HYPERLINK('пр.взвешивания'!D6)</f>
        <v>30.07.1991г.КМС</v>
      </c>
      <c r="D5" s="192" t="str">
        <f>HYPERLINK('пр.взвешивания'!E6)</f>
        <v>СФО, Омск.обл.,Омск,МО</v>
      </c>
      <c r="E5" s="195"/>
      <c r="F5" s="196"/>
      <c r="G5" s="197"/>
      <c r="H5" s="170"/>
      <c r="I5" s="198">
        <v>4</v>
      </c>
      <c r="J5" s="192" t="str">
        <f>HYPERLINK('пр.взвешивания'!C12)</f>
        <v>Пустобаева Наталья Сергеевна</v>
      </c>
      <c r="K5" s="192" t="str">
        <f>HYPERLINK('пр.взвешивания'!D12)</f>
        <v>29.05.1988г. МС</v>
      </c>
      <c r="L5" s="192" t="str">
        <f>HYPERLINK('пр.взвешивания'!E12)</f>
        <v>УФО,Кург.обл.,Курган,МО</v>
      </c>
      <c r="M5" s="195"/>
      <c r="N5" s="196"/>
      <c r="O5" s="197"/>
      <c r="P5" s="170"/>
    </row>
    <row r="6" spans="1:16" ht="12.75">
      <c r="A6" s="205"/>
      <c r="B6" s="179"/>
      <c r="C6" s="179"/>
      <c r="D6" s="179"/>
      <c r="E6" s="195"/>
      <c r="F6" s="195"/>
      <c r="G6" s="197"/>
      <c r="H6" s="170"/>
      <c r="I6" s="198"/>
      <c r="J6" s="179"/>
      <c r="K6" s="179"/>
      <c r="L6" s="179"/>
      <c r="M6" s="195"/>
      <c r="N6" s="195"/>
      <c r="O6" s="197"/>
      <c r="P6" s="170"/>
    </row>
    <row r="7" spans="1:16" ht="12.75" customHeight="1">
      <c r="A7" s="182">
        <v>2</v>
      </c>
      <c r="B7" s="184" t="str">
        <f>HYPERLINK('пр.взвешивания'!C8)</f>
        <v>Логинова Дарья Сергеевна</v>
      </c>
      <c r="C7" s="184" t="str">
        <f>HYPERLINK('пр.взвешивания'!D8)</f>
        <v>30.01.1992г.КМС</v>
      </c>
      <c r="D7" s="184" t="str">
        <f>HYPERLINK('пр.взвешивания'!E8)</f>
        <v>СФО,Кем.обл.,                    А-Судженск,МО</v>
      </c>
      <c r="E7" s="180"/>
      <c r="F7" s="180"/>
      <c r="G7" s="182"/>
      <c r="H7" s="182"/>
      <c r="I7" s="182">
        <v>5</v>
      </c>
      <c r="J7" s="184" t="str">
        <f>HYPERLINK('пр.взвешивания'!C14)</f>
        <v>Игошева Юлия Владимировна</v>
      </c>
      <c r="K7" s="184" t="str">
        <f>HYPERLINK('пр.взвешивания'!D14)</f>
        <v>16.02.1992г. КМС</v>
      </c>
      <c r="L7" s="184" t="str">
        <f>HYPERLINK('пр.взвешивания'!E14)</f>
        <v>СФО,Кем.обл.,                    А-Судженск,Б.</v>
      </c>
      <c r="M7" s="180"/>
      <c r="N7" s="180"/>
      <c r="O7" s="182"/>
      <c r="P7" s="182"/>
    </row>
    <row r="8" spans="1:16" ht="13.5" thickBot="1">
      <c r="A8" s="194"/>
      <c r="B8" s="185"/>
      <c r="C8" s="185"/>
      <c r="D8" s="185"/>
      <c r="E8" s="193"/>
      <c r="F8" s="193"/>
      <c r="G8" s="194"/>
      <c r="H8" s="194"/>
      <c r="I8" s="194"/>
      <c r="J8" s="185"/>
      <c r="K8" s="185"/>
      <c r="L8" s="185"/>
      <c r="M8" s="193"/>
      <c r="N8" s="193"/>
      <c r="O8" s="194"/>
      <c r="P8" s="194"/>
    </row>
    <row r="9" spans="1:13" ht="12.75" customHeight="1">
      <c r="A9" s="189">
        <v>3</v>
      </c>
      <c r="B9" s="204" t="str">
        <f>HYPERLINK('пр.взвешивания'!C10)</f>
        <v>Ильиных Ольга Николаевна</v>
      </c>
      <c r="C9" s="204" t="str">
        <f>HYPERLINK('пр.взвешивания'!D10)</f>
        <v>18.11.1986г.МС</v>
      </c>
      <c r="D9" s="204" t="str">
        <f>HYPERLINK('пр.взвешивания'!E10)</f>
        <v>УФО,Кург.обл.,Курган,МО</v>
      </c>
      <c r="E9" s="170" t="s">
        <v>25</v>
      </c>
      <c r="F9" s="196"/>
      <c r="G9" s="197"/>
      <c r="H9" s="203"/>
      <c r="I9" s="32"/>
      <c r="J9" s="32"/>
      <c r="K9" s="32"/>
      <c r="L9" s="32"/>
      <c r="M9" s="32"/>
    </row>
    <row r="10" spans="1:13" ht="12.75">
      <c r="A10" s="170"/>
      <c r="B10" s="179"/>
      <c r="C10" s="179"/>
      <c r="D10" s="179"/>
      <c r="E10" s="170"/>
      <c r="F10" s="195"/>
      <c r="G10" s="197"/>
      <c r="H10" s="170"/>
      <c r="I10" s="32"/>
      <c r="J10" s="32"/>
      <c r="K10" s="32"/>
      <c r="L10" s="32"/>
      <c r="M10" s="32"/>
    </row>
    <row r="11" spans="1:13" ht="12.75">
      <c r="A11" s="201"/>
      <c r="E11" s="202"/>
      <c r="F11" s="202"/>
      <c r="G11" s="201"/>
      <c r="H11" s="201"/>
      <c r="I11" s="32"/>
      <c r="J11" s="32"/>
      <c r="K11" s="32"/>
      <c r="L11" s="32"/>
      <c r="M11" s="32"/>
    </row>
    <row r="12" spans="1:13" ht="12.75">
      <c r="A12" s="201"/>
      <c r="E12" s="202"/>
      <c r="F12" s="202"/>
      <c r="G12" s="201"/>
      <c r="H12" s="201"/>
      <c r="I12" s="32"/>
      <c r="J12" s="32"/>
      <c r="K12" s="32"/>
      <c r="L12" s="32"/>
      <c r="M12" s="32"/>
    </row>
    <row r="13" spans="1:13" ht="24" customHeight="1">
      <c r="A13" s="65" t="s">
        <v>7</v>
      </c>
      <c r="B13" s="9" t="s">
        <v>23</v>
      </c>
      <c r="C13" s="9"/>
      <c r="D13" s="9"/>
      <c r="E13" s="65" t="str">
        <f>HYPERLINK('пр.взвешивания'!D3)</f>
        <v>в.к.   60          кг.</v>
      </c>
      <c r="F13" s="9"/>
      <c r="G13" s="9"/>
      <c r="H13" s="9"/>
      <c r="I13" s="32"/>
      <c r="J13" s="32"/>
      <c r="K13" s="32"/>
      <c r="L13" s="32"/>
      <c r="M13" s="32"/>
    </row>
    <row r="14" spans="1:13" ht="12.75">
      <c r="A14" s="182" t="s">
        <v>1</v>
      </c>
      <c r="B14" s="182" t="s">
        <v>8</v>
      </c>
      <c r="C14" s="182" t="s">
        <v>9</v>
      </c>
      <c r="D14" s="182" t="s">
        <v>10</v>
      </c>
      <c r="E14" s="182" t="s">
        <v>19</v>
      </c>
      <c r="F14" s="182" t="s">
        <v>20</v>
      </c>
      <c r="G14" s="182" t="s">
        <v>21</v>
      </c>
      <c r="H14" s="182" t="s">
        <v>22</v>
      </c>
      <c r="I14" s="32"/>
      <c r="J14" s="32"/>
      <c r="K14" s="32"/>
      <c r="L14" s="32"/>
      <c r="M14" s="32"/>
    </row>
    <row r="15" spans="1:13" ht="12.75">
      <c r="A15" s="177"/>
      <c r="B15" s="172"/>
      <c r="C15" s="172"/>
      <c r="D15" s="172"/>
      <c r="E15" s="172"/>
      <c r="F15" s="172"/>
      <c r="G15" s="172"/>
      <c r="H15" s="172"/>
      <c r="I15" s="32"/>
      <c r="J15" s="32"/>
      <c r="K15" s="32"/>
      <c r="L15" s="32"/>
      <c r="M15" s="32"/>
    </row>
    <row r="16" spans="1:13" ht="12.75">
      <c r="A16" s="190">
        <v>1</v>
      </c>
      <c r="B16" s="192" t="str">
        <f>HYPERLINK('пр.взвешивания'!C6)</f>
        <v>Гринер Ирина Юрьевна</v>
      </c>
      <c r="C16" s="184" t="str">
        <f>HYPERLINK('пр.взвешивания'!D6)</f>
        <v>30.07.1991г.КМС</v>
      </c>
      <c r="D16" s="184" t="str">
        <f>HYPERLINK('пр.взвешивания'!E6)</f>
        <v>СФО, Омск.обл.,Омск,МО</v>
      </c>
      <c r="E16" s="180"/>
      <c r="F16" s="187"/>
      <c r="G16" s="188"/>
      <c r="H16" s="182"/>
      <c r="I16" s="32"/>
      <c r="J16" s="32"/>
      <c r="K16" s="32"/>
      <c r="L16" s="32"/>
      <c r="M16" s="32"/>
    </row>
    <row r="17" spans="1:13" ht="12.75">
      <c r="A17" s="191"/>
      <c r="B17" s="179"/>
      <c r="C17" s="179"/>
      <c r="D17" s="179"/>
      <c r="E17" s="186"/>
      <c r="F17" s="172"/>
      <c r="G17" s="174"/>
      <c r="H17" s="189"/>
      <c r="I17" s="32"/>
      <c r="J17" s="32"/>
      <c r="K17" s="32"/>
      <c r="L17" s="32"/>
      <c r="M17" s="32"/>
    </row>
    <row r="18" spans="1:13" ht="12.75">
      <c r="A18" s="182">
        <v>3</v>
      </c>
      <c r="B18" s="184" t="str">
        <f>HYPERLINK('пр.взвешивания'!C10)</f>
        <v>Ильиных Ольга Николаевна</v>
      </c>
      <c r="C18" s="184" t="str">
        <f>HYPERLINK('пр.взвешивания'!D10)</f>
        <v>18.11.1986г.МС</v>
      </c>
      <c r="D18" s="184" t="str">
        <f>HYPERLINK('пр.взвешивания'!E10)</f>
        <v>УФО,Кург.обл.,Курган,МО</v>
      </c>
      <c r="E18" s="180"/>
      <c r="F18" s="180"/>
      <c r="G18" s="182"/>
      <c r="H18" s="182"/>
      <c r="I18" s="32"/>
      <c r="J18" s="32"/>
      <c r="K18" s="32"/>
      <c r="L18" s="32"/>
      <c r="M18" s="32"/>
    </row>
    <row r="19" spans="1:13" ht="13.5" thickBot="1">
      <c r="A19" s="183"/>
      <c r="B19" s="185"/>
      <c r="C19" s="185"/>
      <c r="D19" s="185"/>
      <c r="E19" s="181"/>
      <c r="F19" s="181"/>
      <c r="G19" s="181"/>
      <c r="H19" s="181"/>
      <c r="I19" s="32"/>
      <c r="J19" s="32"/>
      <c r="K19" s="32"/>
      <c r="L19" s="32"/>
      <c r="M19" s="32"/>
    </row>
    <row r="20" spans="1:13" ht="12.75">
      <c r="A20" s="176">
        <v>2</v>
      </c>
      <c r="B20" s="200" t="str">
        <f>HYPERLINK('пр.взвешивания'!C8)</f>
        <v>Логинова Дарья Сергеевна</v>
      </c>
      <c r="C20" s="200" t="str">
        <f>HYPERLINK('пр.взвешивания'!D8)</f>
        <v>30.01.1992г.КМС</v>
      </c>
      <c r="D20" s="200" t="str">
        <f>HYPERLINK('пр.взвешивания'!E8)</f>
        <v>СФО,Кем.обл.,                    А-Судженск,МО</v>
      </c>
      <c r="E20" s="170" t="s">
        <v>25</v>
      </c>
      <c r="F20" s="171"/>
      <c r="G20" s="173"/>
      <c r="H20" s="175"/>
      <c r="I20" s="32"/>
      <c r="J20" s="32"/>
      <c r="K20" s="32"/>
      <c r="L20" s="32"/>
      <c r="M20" s="32"/>
    </row>
    <row r="21" spans="1:13" ht="12.75">
      <c r="A21" s="177"/>
      <c r="B21" s="179"/>
      <c r="C21" s="179"/>
      <c r="D21" s="179"/>
      <c r="E21" s="170"/>
      <c r="F21" s="172"/>
      <c r="G21" s="174"/>
      <c r="H21" s="172"/>
      <c r="I21" s="32"/>
      <c r="J21" s="32"/>
      <c r="K21" s="32"/>
      <c r="L21" s="32"/>
      <c r="M21" s="32"/>
    </row>
    <row r="22" spans="9:13" ht="12.75">
      <c r="I22" s="32"/>
      <c r="J22" s="32"/>
      <c r="K22" s="32"/>
      <c r="L22" s="32"/>
      <c r="M22" s="32"/>
    </row>
    <row r="23" spans="9:13" ht="12.75">
      <c r="I23" s="32"/>
      <c r="J23" s="32"/>
      <c r="K23" s="32"/>
      <c r="L23" s="32"/>
      <c r="M23" s="32"/>
    </row>
    <row r="24" spans="1:13" ht="26.25" customHeight="1">
      <c r="A24" s="65" t="s">
        <v>7</v>
      </c>
      <c r="B24" s="13" t="s">
        <v>24</v>
      </c>
      <c r="C24" s="13"/>
      <c r="D24" s="13"/>
      <c r="E24" s="65" t="str">
        <f>HYPERLINK('пр.взвешивания'!D3)</f>
        <v>в.к.   60          кг.</v>
      </c>
      <c r="F24" s="13"/>
      <c r="G24" s="13"/>
      <c r="H24" s="13"/>
      <c r="I24" s="32"/>
      <c r="J24" s="32"/>
      <c r="K24" s="32"/>
      <c r="L24" s="32"/>
      <c r="M24" s="32"/>
    </row>
    <row r="25" spans="1:13" ht="12.75">
      <c r="A25" s="182" t="s">
        <v>1</v>
      </c>
      <c r="B25" s="182" t="s">
        <v>8</v>
      </c>
      <c r="C25" s="182" t="s">
        <v>9</v>
      </c>
      <c r="D25" s="182" t="s">
        <v>10</v>
      </c>
      <c r="E25" s="182" t="s">
        <v>19</v>
      </c>
      <c r="F25" s="182" t="s">
        <v>20</v>
      </c>
      <c r="G25" s="182" t="s">
        <v>21</v>
      </c>
      <c r="H25" s="182" t="s">
        <v>22</v>
      </c>
      <c r="I25" s="32"/>
      <c r="J25" s="32"/>
      <c r="K25" s="32"/>
      <c r="L25" s="32"/>
      <c r="M25" s="32"/>
    </row>
    <row r="26" spans="1:13" ht="12.75">
      <c r="A26" s="177"/>
      <c r="B26" s="172"/>
      <c r="C26" s="172"/>
      <c r="D26" s="172"/>
      <c r="E26" s="172"/>
      <c r="F26" s="172"/>
      <c r="G26" s="172"/>
      <c r="H26" s="172"/>
      <c r="I26" s="32"/>
      <c r="J26" s="32"/>
      <c r="K26" s="32"/>
      <c r="L26" s="32"/>
      <c r="M26" s="32"/>
    </row>
    <row r="27" spans="1:13" ht="12.75" customHeight="1">
      <c r="A27" s="190">
        <v>3</v>
      </c>
      <c r="B27" s="192" t="str">
        <f>HYPERLINK('пр.взвешивания'!C10)</f>
        <v>Ильиных Ольга Николаевна</v>
      </c>
      <c r="C27" s="192" t="str">
        <f>HYPERLINK('пр.взвешивания'!D10)</f>
        <v>18.11.1986г.МС</v>
      </c>
      <c r="D27" s="192" t="str">
        <f>HYPERLINK('пр.взвешивания'!E10)</f>
        <v>УФО,Кург.обл.,Курган,МО</v>
      </c>
      <c r="E27" s="180"/>
      <c r="F27" s="187"/>
      <c r="G27" s="188"/>
      <c r="H27" s="182"/>
      <c r="I27" s="32"/>
      <c r="J27" s="32"/>
      <c r="K27" s="32"/>
      <c r="L27" s="32"/>
      <c r="M27" s="32"/>
    </row>
    <row r="28" spans="1:13" ht="12.75">
      <c r="A28" s="191"/>
      <c r="B28" s="179"/>
      <c r="C28" s="179"/>
      <c r="D28" s="179"/>
      <c r="E28" s="186"/>
      <c r="F28" s="172"/>
      <c r="G28" s="174"/>
      <c r="H28" s="189"/>
      <c r="I28" s="32"/>
      <c r="J28" s="32"/>
      <c r="K28" s="32"/>
      <c r="L28" s="32"/>
      <c r="M28" s="32"/>
    </row>
    <row r="29" spans="1:13" ht="12.75" customHeight="1">
      <c r="A29" s="182">
        <v>2</v>
      </c>
      <c r="B29" s="184" t="str">
        <f>HYPERLINK('пр.взвешивания'!C8)</f>
        <v>Логинова Дарья Сергеевна</v>
      </c>
      <c r="C29" s="184" t="str">
        <f>HYPERLINK('пр.взвешивания'!D8)</f>
        <v>30.01.1992г.КМС</v>
      </c>
      <c r="D29" s="184" t="str">
        <f>HYPERLINK('пр.взвешивания'!E8)</f>
        <v>СФО,Кем.обл.,                    А-Судженск,МО</v>
      </c>
      <c r="E29" s="180"/>
      <c r="F29" s="180"/>
      <c r="G29" s="182"/>
      <c r="H29" s="182"/>
      <c r="I29" s="32"/>
      <c r="J29" s="32"/>
      <c r="K29" s="32"/>
      <c r="L29" s="32"/>
      <c r="M29" s="32"/>
    </row>
    <row r="30" spans="1:13" ht="13.5" thickBot="1">
      <c r="A30" s="183"/>
      <c r="B30" s="185"/>
      <c r="C30" s="185"/>
      <c r="D30" s="185"/>
      <c r="E30" s="181"/>
      <c r="F30" s="181"/>
      <c r="G30" s="181"/>
      <c r="H30" s="181"/>
      <c r="I30" s="32"/>
      <c r="J30" s="32"/>
      <c r="K30" s="32"/>
      <c r="L30" s="32"/>
      <c r="M30" s="32"/>
    </row>
    <row r="31" spans="1:13" ht="12.75">
      <c r="A31" s="176">
        <v>1</v>
      </c>
      <c r="B31" s="178" t="str">
        <f>HYPERLINK('пр.взвешивания'!C10)</f>
        <v>Ильиных Ольга Николаевна</v>
      </c>
      <c r="C31" s="178" t="str">
        <f>HYPERLINK('пр.взвешивания'!D10)</f>
        <v>18.11.1986г.МС</v>
      </c>
      <c r="D31" s="178" t="str">
        <f>HYPERLINK('пр.взвешивания'!E10)</f>
        <v>УФО,Кург.обл.,Курган,МО</v>
      </c>
      <c r="E31" s="170" t="s">
        <v>25</v>
      </c>
      <c r="F31" s="171"/>
      <c r="G31" s="173"/>
      <c r="H31" s="175"/>
      <c r="I31" s="32"/>
      <c r="J31" s="32"/>
      <c r="K31" s="32"/>
      <c r="L31" s="32"/>
      <c r="M31" s="32"/>
    </row>
    <row r="32" spans="1:13" ht="12.75">
      <c r="A32" s="177"/>
      <c r="B32" s="179"/>
      <c r="C32" s="179"/>
      <c r="D32" s="179"/>
      <c r="E32" s="170"/>
      <c r="F32" s="172"/>
      <c r="G32" s="174"/>
      <c r="H32" s="172"/>
      <c r="I32" s="32"/>
      <c r="J32" s="32"/>
      <c r="K32" s="32"/>
      <c r="L32" s="32"/>
      <c r="M32" s="32"/>
    </row>
    <row r="33" spans="9:13" ht="12.75">
      <c r="I33" s="32"/>
      <c r="J33" s="32"/>
      <c r="K33" s="32"/>
      <c r="L33" s="32"/>
      <c r="M33" s="32"/>
    </row>
    <row r="34" spans="9:13" ht="12.75">
      <c r="I34" s="32"/>
      <c r="J34" s="32"/>
      <c r="K34" s="32"/>
      <c r="L34" s="32"/>
      <c r="M34" s="32"/>
    </row>
    <row r="35" spans="9:13" ht="12.75">
      <c r="I35" s="32"/>
      <c r="J35" s="32"/>
      <c r="K35" s="32"/>
      <c r="L35" s="32"/>
      <c r="M35" s="32"/>
    </row>
    <row r="36" spans="9:13" ht="12.75">
      <c r="I36" s="32"/>
      <c r="J36" s="32"/>
      <c r="K36" s="32"/>
      <c r="L36" s="32"/>
      <c r="M36" s="32"/>
    </row>
    <row r="37" spans="1:13" ht="12.75">
      <c r="A37" s="2"/>
      <c r="B37" s="12"/>
      <c r="C37" s="12"/>
      <c r="D37" s="12"/>
      <c r="E37" s="12"/>
      <c r="F37" s="12"/>
      <c r="G37" s="12"/>
      <c r="H37" s="12"/>
      <c r="I37" s="32"/>
      <c r="J37" s="32"/>
      <c r="K37" s="32"/>
      <c r="L37" s="32"/>
      <c r="M37" s="32"/>
    </row>
    <row r="38" spans="2:13" ht="12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2:13" ht="12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2:13" ht="12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2:13" ht="12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2:13" ht="12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2:13" ht="12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2:13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2:13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</row>
    <row r="47" spans="2:13" ht="12.75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</row>
    <row r="48" spans="2:13" ht="12.7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</row>
    <row r="49" spans="2:13" ht="12.75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</row>
    <row r="50" spans="2:13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spans="2:13" ht="12.75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2.75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2:13" ht="12.75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</row>
    <row r="54" spans="2:13" ht="12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2.75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2:13" ht="12.75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2:13" ht="12.75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2:13" ht="12.75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</row>
    <row r="59" spans="2:13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2:13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2:13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</row>
    <row r="62" spans="2:13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</row>
    <row r="63" spans="2:13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2:13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</row>
    <row r="66" spans="2:13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2:13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spans="2:13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</row>
    <row r="69" spans="2:13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  <row r="70" spans="2:13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  <row r="71" spans="2:13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</row>
    <row r="72" spans="2:13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</row>
    <row r="73" spans="2:13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</row>
    <row r="74" spans="2:13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</row>
    <row r="75" spans="2:13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2:13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2:13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2:13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2:13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2:13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2:13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2:13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2:13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2:13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2:13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2:13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2:13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2:13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2:13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2:13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2:13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2:13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2:13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2:13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2:13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2:13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2:13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2:13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</sheetData>
  <mergeCells count="127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H9:H10"/>
    <mergeCell ref="A9:A10"/>
    <mergeCell ref="B9:B10"/>
    <mergeCell ref="C9:C10"/>
    <mergeCell ref="D9:D10"/>
    <mergeCell ref="E11:E12"/>
    <mergeCell ref="F11:F12"/>
    <mergeCell ref="G11:G12"/>
    <mergeCell ref="E9:E10"/>
    <mergeCell ref="F9:F10"/>
    <mergeCell ref="G9:G10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22">
      <selection activeCell="A38" sqref="A26:I38"/>
    </sheetView>
  </sheetViews>
  <sheetFormatPr defaultColWidth="9.140625" defaultRowHeight="12.75"/>
  <cols>
    <col min="1" max="2" width="5.8515625" style="0" customWidth="1"/>
    <col min="3" max="3" width="19.7109375" style="0" customWidth="1"/>
    <col min="4" max="4" width="10.421875" style="0" customWidth="1"/>
    <col min="5" max="5" width="11.00390625" style="0" customWidth="1"/>
    <col min="6" max="6" width="22.7109375" style="0" customWidth="1"/>
    <col min="7" max="7" width="8.28125" style="0" customWidth="1"/>
    <col min="8" max="8" width="6.57421875" style="0" customWidth="1"/>
  </cols>
  <sheetData>
    <row r="1" ht="15.75">
      <c r="F1" s="60" t="str">
        <f>HYPERLINK('пр.взвешивания'!D3)</f>
        <v>в.к.   60          кг.</v>
      </c>
    </row>
    <row r="2" ht="12.75">
      <c r="C2" s="33" t="s">
        <v>26</v>
      </c>
    </row>
    <row r="3" ht="12.75">
      <c r="C3" s="34" t="s">
        <v>27</v>
      </c>
    </row>
    <row r="4" spans="1:9" ht="12.75">
      <c r="A4" s="170" t="s">
        <v>28</v>
      </c>
      <c r="B4" s="170" t="s">
        <v>1</v>
      </c>
      <c r="C4" s="189" t="s">
        <v>8</v>
      </c>
      <c r="D4" s="170" t="s">
        <v>9</v>
      </c>
      <c r="E4" s="170" t="s">
        <v>10</v>
      </c>
      <c r="F4" s="170" t="s">
        <v>19</v>
      </c>
      <c r="G4" s="170" t="s">
        <v>20</v>
      </c>
      <c r="H4" s="170" t="s">
        <v>21</v>
      </c>
      <c r="I4" s="170" t="s">
        <v>22</v>
      </c>
    </row>
    <row r="5" spans="1:9" ht="12.75">
      <c r="A5" s="182"/>
      <c r="B5" s="182"/>
      <c r="C5" s="182"/>
      <c r="D5" s="182"/>
      <c r="E5" s="182"/>
      <c r="F5" s="182"/>
      <c r="G5" s="182"/>
      <c r="H5" s="182"/>
      <c r="I5" s="182"/>
    </row>
    <row r="6" spans="1:9" ht="12.75">
      <c r="A6" s="209"/>
      <c r="B6" s="210">
        <v>3</v>
      </c>
      <c r="C6" s="211" t="str">
        <f>VLOOKUP(B6,'пр.взвешивания'!B6:C15,2,FALSE)</f>
        <v>Ильиных Ольга Николаевна</v>
      </c>
      <c r="D6" s="212" t="str">
        <f>VLOOKUP(C6,'пр.взвешивания'!C6:D15,2,FALSE)</f>
        <v>18.11.1986г.МС</v>
      </c>
      <c r="E6" s="212" t="str">
        <f>VLOOKUP(D6,'пр.взвешивания'!D6:E15,2,FALSE)</f>
        <v>УФО,Кург.обл.,Курган,МО</v>
      </c>
      <c r="F6" s="195"/>
      <c r="G6" s="196"/>
      <c r="H6" s="197"/>
      <c r="I6" s="170"/>
    </row>
    <row r="7" spans="1:9" ht="12.75">
      <c r="A7" s="209"/>
      <c r="B7" s="170"/>
      <c r="C7" s="211"/>
      <c r="D7" s="212"/>
      <c r="E7" s="212"/>
      <c r="F7" s="195"/>
      <c r="G7" s="195"/>
      <c r="H7" s="197"/>
      <c r="I7" s="170"/>
    </row>
    <row r="8" spans="1:9" ht="12.75">
      <c r="A8" s="207"/>
      <c r="B8" s="210">
        <v>5</v>
      </c>
      <c r="C8" s="211" t="str">
        <f>VLOOKUP(B8,'пр.взвешивания'!B8:C17,2,FALSE)</f>
        <v>Игошева Юлия Владимировна</v>
      </c>
      <c r="D8" s="212" t="str">
        <f>VLOOKUP(C8,'пр.взвешивания'!C8:D17,2,FALSE)</f>
        <v>16.02.1992г. КМС</v>
      </c>
      <c r="E8" s="212" t="str">
        <f>VLOOKUP(D8,'пр.взвешивания'!D8:E17,2,FALSE)</f>
        <v>СФО,Кем.обл.,                    А-Судженск,Б.</v>
      </c>
      <c r="F8" s="195"/>
      <c r="G8" s="195"/>
      <c r="H8" s="170"/>
      <c r="I8" s="170"/>
    </row>
    <row r="9" spans="1:9" ht="12.75">
      <c r="A9" s="207"/>
      <c r="B9" s="170"/>
      <c r="C9" s="211"/>
      <c r="D9" s="212"/>
      <c r="E9" s="212"/>
      <c r="F9" s="195"/>
      <c r="G9" s="195"/>
      <c r="H9" s="170"/>
      <c r="I9" s="170"/>
    </row>
    <row r="10" ht="19.5" customHeight="1">
      <c r="E10" s="36" t="s">
        <v>29</v>
      </c>
    </row>
    <row r="11" spans="5:9" ht="19.5" customHeight="1">
      <c r="E11" s="36" t="s">
        <v>7</v>
      </c>
      <c r="F11" s="37"/>
      <c r="G11" s="37"/>
      <c r="H11" s="37"/>
      <c r="I11" s="37"/>
    </row>
    <row r="12" spans="5:9" ht="19.5" customHeight="1">
      <c r="E12" s="36" t="s">
        <v>14</v>
      </c>
      <c r="F12" s="37"/>
      <c r="G12" s="37"/>
      <c r="H12" s="37"/>
      <c r="I12" s="37"/>
    </row>
    <row r="13" ht="19.5" customHeight="1"/>
    <row r="14" ht="19.5" customHeight="1">
      <c r="F14" s="60" t="str">
        <f>HYPERLINK('пр.взвешивания'!D3)</f>
        <v>в.к.   60          кг.</v>
      </c>
    </row>
    <row r="15" ht="12.75">
      <c r="C15" s="34" t="s">
        <v>27</v>
      </c>
    </row>
    <row r="16" spans="1:9" ht="12.75">
      <c r="A16" s="170" t="s">
        <v>28</v>
      </c>
      <c r="B16" s="170" t="s">
        <v>1</v>
      </c>
      <c r="C16" s="189" t="s">
        <v>8</v>
      </c>
      <c r="D16" s="170" t="s">
        <v>9</v>
      </c>
      <c r="E16" s="170" t="s">
        <v>10</v>
      </c>
      <c r="F16" s="170" t="s">
        <v>19</v>
      </c>
      <c r="G16" s="170" t="s">
        <v>20</v>
      </c>
      <c r="H16" s="170" t="s">
        <v>21</v>
      </c>
      <c r="I16" s="170" t="s">
        <v>22</v>
      </c>
    </row>
    <row r="17" spans="1:9" ht="12.75">
      <c r="A17" s="182"/>
      <c r="B17" s="182"/>
      <c r="C17" s="182"/>
      <c r="D17" s="182"/>
      <c r="E17" s="182"/>
      <c r="F17" s="182"/>
      <c r="G17" s="182"/>
      <c r="H17" s="182"/>
      <c r="I17" s="182"/>
    </row>
    <row r="18" spans="1:9" ht="12.75">
      <c r="A18" s="209"/>
      <c r="B18" s="210">
        <v>4</v>
      </c>
      <c r="C18" s="211" t="str">
        <f>VLOOKUP(B18,'пр.взвешивания'!B6:C15,2,FALSE)</f>
        <v>Пустобаева Наталья Сергеевна</v>
      </c>
      <c r="D18" s="212" t="str">
        <f>VLOOKUP(C18,'пр.взвешивания'!C6:D15,2,FALSE)</f>
        <v>29.05.1988г. МС</v>
      </c>
      <c r="E18" s="212" t="str">
        <f>VLOOKUP(D18,'пр.взвешивания'!D6:E15,2,FALSE)</f>
        <v>УФО,Кург.обл.,Курган,МО</v>
      </c>
      <c r="F18" s="195"/>
      <c r="G18" s="196"/>
      <c r="H18" s="197"/>
      <c r="I18" s="170"/>
    </row>
    <row r="19" spans="1:9" ht="12.75">
      <c r="A19" s="209"/>
      <c r="B19" s="170"/>
      <c r="C19" s="211"/>
      <c r="D19" s="212"/>
      <c r="E19" s="212"/>
      <c r="F19" s="195"/>
      <c r="G19" s="195"/>
      <c r="H19" s="197"/>
      <c r="I19" s="170"/>
    </row>
    <row r="20" spans="1:9" ht="12.75">
      <c r="A20" s="207"/>
      <c r="B20" s="210">
        <v>2</v>
      </c>
      <c r="C20" s="211" t="str">
        <f>VLOOKUP(B20,'пр.взвешивания'!B8:C17,2,FALSE)</f>
        <v>Логинова Дарья Сергеевна</v>
      </c>
      <c r="D20" s="212" t="str">
        <f>VLOOKUP(C20,'пр.взвешивания'!C8:D17,2,FALSE)</f>
        <v>30.01.1992г.КМС</v>
      </c>
      <c r="E20" s="212" t="str">
        <f>VLOOKUP(D20,'пр.взвешивания'!D8:E17,2,FALSE)</f>
        <v>СФО,Кем.обл.,                    А-Судженск,МО</v>
      </c>
      <c r="F20" s="195"/>
      <c r="G20" s="195"/>
      <c r="H20" s="170"/>
      <c r="I20" s="170"/>
    </row>
    <row r="21" spans="1:9" ht="12.75">
      <c r="A21" s="207"/>
      <c r="B21" s="170"/>
      <c r="C21" s="211"/>
      <c r="D21" s="212"/>
      <c r="E21" s="212"/>
      <c r="F21" s="195"/>
      <c r="G21" s="195"/>
      <c r="H21" s="170"/>
      <c r="I21" s="170"/>
    </row>
    <row r="22" ht="19.5" customHeight="1">
      <c r="E22" s="36" t="s">
        <v>29</v>
      </c>
    </row>
    <row r="23" spans="5:9" ht="19.5" customHeight="1">
      <c r="E23" s="36" t="s">
        <v>7</v>
      </c>
      <c r="F23" s="37"/>
      <c r="G23" s="37"/>
      <c r="H23" s="37"/>
      <c r="I23" s="37"/>
    </row>
    <row r="24" spans="5:9" ht="19.5" customHeight="1">
      <c r="E24" s="36" t="s">
        <v>14</v>
      </c>
      <c r="F24" s="37"/>
      <c r="G24" s="37"/>
      <c r="H24" s="37"/>
      <c r="I24" s="37"/>
    </row>
    <row r="25" ht="19.5" customHeight="1"/>
    <row r="26" ht="19.5" customHeight="1">
      <c r="F26" s="60" t="str">
        <f>HYPERLINK('пр.взвешивания'!D3)</f>
        <v>в.к.   60          кг.</v>
      </c>
    </row>
    <row r="27" ht="12.75">
      <c r="C27" s="38" t="s">
        <v>16</v>
      </c>
    </row>
    <row r="28" spans="1:9" ht="12.75">
      <c r="A28" s="170" t="s">
        <v>28</v>
      </c>
      <c r="B28" s="170" t="s">
        <v>1</v>
      </c>
      <c r="C28" s="189" t="s">
        <v>8</v>
      </c>
      <c r="D28" s="170" t="s">
        <v>9</v>
      </c>
      <c r="E28" s="170" t="s">
        <v>10</v>
      </c>
      <c r="F28" s="170" t="s">
        <v>19</v>
      </c>
      <c r="G28" s="170" t="s">
        <v>20</v>
      </c>
      <c r="H28" s="170" t="s">
        <v>21</v>
      </c>
      <c r="I28" s="170" t="s">
        <v>22</v>
      </c>
    </row>
    <row r="29" spans="1:9" ht="12.75">
      <c r="A29" s="182"/>
      <c r="B29" s="182"/>
      <c r="C29" s="182"/>
      <c r="D29" s="182"/>
      <c r="E29" s="182"/>
      <c r="F29" s="182"/>
      <c r="G29" s="182"/>
      <c r="H29" s="182"/>
      <c r="I29" s="182"/>
    </row>
    <row r="30" spans="1:9" ht="12.75">
      <c r="A30" s="209"/>
      <c r="B30" s="170">
        <v>5</v>
      </c>
      <c r="C30" s="208" t="s">
        <v>32</v>
      </c>
      <c r="D30" s="170" t="s">
        <v>33</v>
      </c>
      <c r="E30" s="206" t="s">
        <v>34</v>
      </c>
      <c r="F30" s="195"/>
      <c r="G30" s="196"/>
      <c r="H30" s="197"/>
      <c r="I30" s="170"/>
    </row>
    <row r="31" spans="1:9" ht="12.75">
      <c r="A31" s="209"/>
      <c r="B31" s="170"/>
      <c r="C31" s="208"/>
      <c r="D31" s="170"/>
      <c r="E31" s="206"/>
      <c r="F31" s="195"/>
      <c r="G31" s="195"/>
      <c r="H31" s="197"/>
      <c r="I31" s="170"/>
    </row>
    <row r="32" spans="1:9" ht="12.75">
      <c r="A32" s="207"/>
      <c r="B32" s="170">
        <v>4</v>
      </c>
      <c r="C32" s="208" t="s">
        <v>46</v>
      </c>
      <c r="D32" s="170" t="s">
        <v>47</v>
      </c>
      <c r="E32" s="206" t="s">
        <v>43</v>
      </c>
      <c r="F32" s="195"/>
      <c r="G32" s="195"/>
      <c r="H32" s="170"/>
      <c r="I32" s="170"/>
    </row>
    <row r="33" spans="1:9" ht="12.75">
      <c r="A33" s="207"/>
      <c r="B33" s="170"/>
      <c r="C33" s="208"/>
      <c r="D33" s="170"/>
      <c r="E33" s="206"/>
      <c r="F33" s="195"/>
      <c r="G33" s="195"/>
      <c r="H33" s="170"/>
      <c r="I33" s="170"/>
    </row>
    <row r="34" ht="19.5" customHeight="1">
      <c r="E34" s="36" t="s">
        <v>29</v>
      </c>
    </row>
    <row r="35" spans="5:9" ht="19.5" customHeight="1">
      <c r="E35" s="36" t="s">
        <v>7</v>
      </c>
      <c r="F35" s="37"/>
      <c r="G35" s="37"/>
      <c r="H35" s="37"/>
      <c r="I35" s="37"/>
    </row>
    <row r="36" spans="5:9" ht="19.5" customHeight="1">
      <c r="E36" s="36" t="s">
        <v>14</v>
      </c>
      <c r="F36" s="37"/>
      <c r="G36" s="37"/>
      <c r="H36" s="37"/>
      <c r="I36" s="37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tabSelected="1" workbookViewId="0" topLeftCell="A1">
      <selection activeCell="C8" sqref="C8:G1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3.57421875" style="0" customWidth="1"/>
    <col min="4" max="4" width="18.140625" style="0" customWidth="1"/>
    <col min="5" max="5" width="19.8515625" style="0" customWidth="1"/>
    <col min="7" max="7" width="14.28125" style="0" customWidth="1"/>
  </cols>
  <sheetData>
    <row r="1" spans="1:9" ht="40.5" customHeight="1">
      <c r="A1" s="109" t="str">
        <f>HYPERLINK('[1]реквизиты'!$A$2)</f>
        <v>Х Всероссийский турнир по самбо на призы ЗМС А.М.Пушницы.</v>
      </c>
      <c r="B1" s="213"/>
      <c r="C1" s="213"/>
      <c r="D1" s="213"/>
      <c r="E1" s="213"/>
      <c r="F1" s="213"/>
      <c r="G1" s="213"/>
      <c r="H1" s="1"/>
      <c r="I1" s="1"/>
    </row>
    <row r="2" spans="1:9" ht="18" customHeight="1">
      <c r="A2" s="214" t="str">
        <f>HYPERLINK('[1]реквизиты'!$A$3)</f>
        <v>30.10.-2.11.2009г. Омск</v>
      </c>
      <c r="B2" s="214"/>
      <c r="C2" s="214"/>
      <c r="D2" s="214"/>
      <c r="E2" s="214"/>
      <c r="F2" s="214"/>
      <c r="G2" s="214"/>
      <c r="H2" s="215"/>
      <c r="I2" s="215"/>
    </row>
    <row r="3" ht="18.75" customHeight="1">
      <c r="D3" t="s">
        <v>55</v>
      </c>
    </row>
    <row r="4" spans="1:7" ht="12.75">
      <c r="A4" s="170" t="s">
        <v>0</v>
      </c>
      <c r="B4" s="170" t="s">
        <v>1</v>
      </c>
      <c r="C4" s="170" t="s">
        <v>2</v>
      </c>
      <c r="D4" s="170" t="s">
        <v>3</v>
      </c>
      <c r="E4" s="170" t="s">
        <v>4</v>
      </c>
      <c r="F4" s="170" t="s">
        <v>5</v>
      </c>
      <c r="G4" s="170" t="s">
        <v>6</v>
      </c>
    </row>
    <row r="5" spans="1:7" ht="13.5" thickBot="1">
      <c r="A5" s="170"/>
      <c r="B5" s="170"/>
      <c r="C5" s="170"/>
      <c r="D5" s="170"/>
      <c r="E5" s="170"/>
      <c r="F5" s="170"/>
      <c r="G5" s="170"/>
    </row>
    <row r="6" spans="1:7" ht="12.75" customHeight="1">
      <c r="A6" s="170">
        <v>1</v>
      </c>
      <c r="B6" s="216">
        <v>1</v>
      </c>
      <c r="C6" s="208" t="s">
        <v>50</v>
      </c>
      <c r="D6" s="170" t="s">
        <v>51</v>
      </c>
      <c r="E6" s="206" t="s">
        <v>52</v>
      </c>
      <c r="F6" s="197" t="s">
        <v>53</v>
      </c>
      <c r="G6" s="218" t="s">
        <v>54</v>
      </c>
    </row>
    <row r="7" spans="1:7" ht="12.75">
      <c r="A7" s="170"/>
      <c r="B7" s="217"/>
      <c r="C7" s="208"/>
      <c r="D7" s="170"/>
      <c r="E7" s="206"/>
      <c r="F7" s="197"/>
      <c r="G7" s="218"/>
    </row>
    <row r="8" spans="1:7" ht="12.75" customHeight="1">
      <c r="A8" s="170">
        <v>2</v>
      </c>
      <c r="B8" s="217">
        <v>2</v>
      </c>
      <c r="C8" s="208" t="s">
        <v>37</v>
      </c>
      <c r="D8" s="170" t="s">
        <v>38</v>
      </c>
      <c r="E8" s="206" t="s">
        <v>39</v>
      </c>
      <c r="F8" s="197" t="s">
        <v>40</v>
      </c>
      <c r="G8" s="218" t="s">
        <v>41</v>
      </c>
    </row>
    <row r="9" spans="1:7" ht="12.75">
      <c r="A9" s="170"/>
      <c r="B9" s="217"/>
      <c r="C9" s="208"/>
      <c r="D9" s="170"/>
      <c r="E9" s="206"/>
      <c r="F9" s="197"/>
      <c r="G9" s="218"/>
    </row>
    <row r="10" spans="1:7" ht="12.75" customHeight="1">
      <c r="A10" s="170">
        <v>3</v>
      </c>
      <c r="B10" s="219">
        <v>3</v>
      </c>
      <c r="C10" s="208" t="s">
        <v>42</v>
      </c>
      <c r="D10" s="170" t="s">
        <v>56</v>
      </c>
      <c r="E10" s="206" t="s">
        <v>43</v>
      </c>
      <c r="F10" s="197" t="s">
        <v>44</v>
      </c>
      <c r="G10" s="218" t="s">
        <v>45</v>
      </c>
    </row>
    <row r="11" spans="1:7" ht="12.75">
      <c r="A11" s="170"/>
      <c r="B11" s="217"/>
      <c r="C11" s="208"/>
      <c r="D11" s="170"/>
      <c r="E11" s="206"/>
      <c r="F11" s="197"/>
      <c r="G11" s="218"/>
    </row>
    <row r="12" spans="1:7" ht="12.75" customHeight="1">
      <c r="A12" s="170">
        <v>4</v>
      </c>
      <c r="B12" s="217">
        <v>4</v>
      </c>
      <c r="C12" s="208" t="s">
        <v>46</v>
      </c>
      <c r="D12" s="170" t="s">
        <v>47</v>
      </c>
      <c r="E12" s="206" t="s">
        <v>43</v>
      </c>
      <c r="F12" s="197" t="s">
        <v>48</v>
      </c>
      <c r="G12" s="218" t="s">
        <v>49</v>
      </c>
    </row>
    <row r="13" spans="1:7" ht="12.75">
      <c r="A13" s="170"/>
      <c r="B13" s="217"/>
      <c r="C13" s="208"/>
      <c r="D13" s="170"/>
      <c r="E13" s="206"/>
      <c r="F13" s="197"/>
      <c r="G13" s="218"/>
    </row>
    <row r="14" spans="1:7" ht="12.75" customHeight="1">
      <c r="A14" s="170">
        <v>5</v>
      </c>
      <c r="B14" s="219">
        <v>5</v>
      </c>
      <c r="C14" s="208" t="s">
        <v>32</v>
      </c>
      <c r="D14" s="170" t="s">
        <v>33</v>
      </c>
      <c r="E14" s="206" t="s">
        <v>34</v>
      </c>
      <c r="F14" s="197" t="s">
        <v>35</v>
      </c>
      <c r="G14" s="218" t="s">
        <v>36</v>
      </c>
    </row>
    <row r="15" spans="1:7" ht="12.75">
      <c r="A15" s="170"/>
      <c r="B15" s="217"/>
      <c r="C15" s="208"/>
      <c r="D15" s="170"/>
      <c r="E15" s="206"/>
      <c r="F15" s="197"/>
      <c r="G15" s="218"/>
    </row>
    <row r="22" spans="1:8" ht="12.75">
      <c r="A22" s="201"/>
      <c r="B22" s="201"/>
      <c r="C22" s="201"/>
      <c r="D22" s="201"/>
      <c r="E22" s="201"/>
      <c r="F22" s="201"/>
      <c r="G22" s="201"/>
      <c r="H22" s="2"/>
    </row>
    <row r="23" spans="1:8" ht="12.75">
      <c r="A23" s="201"/>
      <c r="B23" s="201"/>
      <c r="C23" s="201"/>
      <c r="D23" s="201"/>
      <c r="E23" s="201"/>
      <c r="F23" s="201"/>
      <c r="G23" s="201"/>
      <c r="H23" s="2"/>
    </row>
    <row r="24" spans="1:8" ht="12.75">
      <c r="A24" s="201"/>
      <c r="B24" s="201"/>
      <c r="C24" s="201"/>
      <c r="D24" s="201"/>
      <c r="E24" s="201"/>
      <c r="F24" s="201"/>
      <c r="G24" s="201"/>
      <c r="H24" s="2"/>
    </row>
    <row r="25" spans="1:8" ht="12.75">
      <c r="A25" s="201"/>
      <c r="B25" s="201"/>
      <c r="C25" s="201"/>
      <c r="D25" s="201"/>
      <c r="E25" s="201"/>
      <c r="F25" s="201"/>
      <c r="G25" s="201"/>
      <c r="H25" s="2"/>
    </row>
    <row r="26" spans="6:8" ht="12.75" customHeight="1">
      <c r="F26" s="201"/>
      <c r="G26" s="201"/>
      <c r="H26" s="2"/>
    </row>
    <row r="27" spans="6:8" ht="12.75">
      <c r="F27" s="201"/>
      <c r="G27" s="201"/>
      <c r="H27" s="2"/>
    </row>
    <row r="28" spans="6:8" ht="12.75">
      <c r="F28" s="201"/>
      <c r="G28" s="201"/>
      <c r="H28" s="2"/>
    </row>
    <row r="29" spans="6:8" ht="12.75">
      <c r="F29" s="201"/>
      <c r="G29" s="201"/>
      <c r="H29" s="2"/>
    </row>
    <row r="30" spans="6:8" ht="12.75" customHeight="1">
      <c r="F30" s="201"/>
      <c r="G30" s="201"/>
      <c r="H30" s="2"/>
    </row>
    <row r="31" spans="6:8" ht="12.75">
      <c r="F31" s="201"/>
      <c r="G31" s="201"/>
      <c r="H31" s="2"/>
    </row>
    <row r="32" spans="6:8" ht="27.75" customHeight="1">
      <c r="F32" s="12"/>
      <c r="G32" s="12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65">
    <mergeCell ref="G28:G29"/>
    <mergeCell ref="F30:F31"/>
    <mergeCell ref="G30:G31"/>
    <mergeCell ref="F28:F29"/>
    <mergeCell ref="E24:E25"/>
    <mergeCell ref="F24:F25"/>
    <mergeCell ref="G24:G25"/>
    <mergeCell ref="F26:F27"/>
    <mergeCell ref="G26:G27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A14:A15"/>
    <mergeCell ref="B14:B15"/>
    <mergeCell ref="C14:C15"/>
    <mergeCell ref="D14:D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2009-11-01T13:13:12Z</cp:lastPrinted>
  <dcterms:created xsi:type="dcterms:W3CDTF">1996-10-08T23:32:33Z</dcterms:created>
  <dcterms:modified xsi:type="dcterms:W3CDTF">2009-11-01T17:10:15Z</dcterms:modified>
  <cp:category/>
  <cp:version/>
  <cp:contentType/>
  <cp:contentStatus/>
</cp:coreProperties>
</file>