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416" windowWidth="9720" windowHeight="7320" activeTab="0"/>
  </bookViews>
  <sheets>
    <sheet name="пр.хода" sheetId="1" r:id="rId1"/>
    <sheet name="ит.пр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<sst xmlns="http://schemas.openxmlformats.org/spreadsheetml/2006/main" count="136" uniqueCount="106">
  <si>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</si>
  <si>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</si>
  <si>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</si>
  <si>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</si>
  <si>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</si>
  <si>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</si>
  <si>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</si>
  <si>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</si>
  <si>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</si>
  <si>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</si>
  <si>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</si>
  <si>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</si>
  <si>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</si>
  <si>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</si>
  <si>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</si>
  <si>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</si>
  <si>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МЕСТО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</si>
  <si>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</si>
  <si>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</si>
  <si>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</si>
  <si>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</si>
  <si>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</si>
  <si>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</si>
  <si>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</si>
  <si>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</si>
  <si>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ЗЕНЧЕНКО Татьяна Николаевна</t>
  </si>
  <si>
    <t>ДВФО Приморский Владивосток УФК и С</t>
  </si>
  <si>
    <t>000653</t>
  </si>
  <si>
    <t>Леонтьев ЮА Фалеева ОА</t>
  </si>
  <si>
    <t>02.11.89 мс</t>
  </si>
  <si>
    <t>Садковский ЕА</t>
  </si>
  <si>
    <t>АЛИЕВА Диана Владиславовна</t>
  </si>
  <si>
    <t>ПФО Нижегородская Выкса</t>
  </si>
  <si>
    <t>000738</t>
  </si>
  <si>
    <t>РУМЯНЦЕВА Мария Николаевна</t>
  </si>
  <si>
    <t>15.02.75 мсмк</t>
  </si>
  <si>
    <t>ПФО Пермский Березники МО</t>
  </si>
  <si>
    <t>000647</t>
  </si>
  <si>
    <t>Рахмуллин ВВ</t>
  </si>
  <si>
    <t>ВАЛЕЕВА Лилия Реватовна</t>
  </si>
  <si>
    <t>20.11.1988 мс</t>
  </si>
  <si>
    <t>ПФО Ульяновская, Димитровград ПР</t>
  </si>
  <si>
    <t>Тукшинкин О.Н. Плисов ОВ</t>
  </si>
  <si>
    <t>АРАНОВСКАЯ Наталья Иузовна</t>
  </si>
  <si>
    <t>01.02.76 мсмк</t>
  </si>
  <si>
    <t>ЮФО Краснодарский Лабинск ВС</t>
  </si>
  <si>
    <t>000593</t>
  </si>
  <si>
    <t>Абрамян СА Тихонова ИВ</t>
  </si>
  <si>
    <t>ВИРТ Анжела Сергеевна</t>
  </si>
  <si>
    <t>03.01.90 кмс</t>
  </si>
  <si>
    <t>ПФО Саратовская Саратов ПР</t>
  </si>
  <si>
    <t>012047</t>
  </si>
  <si>
    <t>Нилогов  ВВ</t>
  </si>
  <si>
    <t>КОШАРНАЯ Кристина Петровна</t>
  </si>
  <si>
    <t>08.10.91 мс</t>
  </si>
  <si>
    <t>ЦФО Тверская Ржев МО</t>
  </si>
  <si>
    <t>000880</t>
  </si>
  <si>
    <t>Образцов АН</t>
  </si>
  <si>
    <t>БУЗИНА Ана Сергеевна</t>
  </si>
  <si>
    <t>06.09.89 мс</t>
  </si>
  <si>
    <t>ДВФО Камчатский Петропавловск-камчатский ВС</t>
  </si>
  <si>
    <t>Бузин ГА</t>
  </si>
  <si>
    <t>ХЛОПОНИНА Ольга Сергеевна</t>
  </si>
  <si>
    <t>09.11.88 кмс</t>
  </si>
  <si>
    <t>СЗФО Ростовская Волгодонск ЦСП РО</t>
  </si>
  <si>
    <t>Минаев АВ</t>
  </si>
  <si>
    <t>ЗАЙЦЕВА Надежда Сергееавна</t>
  </si>
  <si>
    <t>01.01.84 мс</t>
  </si>
  <si>
    <t>С.Петербург ВС</t>
  </si>
  <si>
    <t>000409</t>
  </si>
  <si>
    <t>Еремина ЕП</t>
  </si>
  <si>
    <t>СЕНЬКИНА Екатерина Валерьевна</t>
  </si>
  <si>
    <t>24.02.91 кмс</t>
  </si>
  <si>
    <t>017395</t>
  </si>
  <si>
    <t>ВАЛОВА Анастасия Владимировна</t>
  </si>
  <si>
    <t>2510.90 мс</t>
  </si>
  <si>
    <t>Москва Москомспорт</t>
  </si>
  <si>
    <t>000844</t>
  </si>
  <si>
    <t>Ватутина ИС Сабуров АЛ</t>
  </si>
  <si>
    <t>ПУСТОБАЕВА Наталья Сергеевна</t>
  </si>
  <si>
    <t>29.05.88 мс</t>
  </si>
  <si>
    <t>УФО Курганская Курган МО</t>
  </si>
  <si>
    <t>008881</t>
  </si>
  <si>
    <t>Родионов АП</t>
  </si>
  <si>
    <t>008980</t>
  </si>
  <si>
    <t>в.к.    56       кг.</t>
  </si>
  <si>
    <t>26.02.78 змс</t>
  </si>
  <si>
    <t>2'15''</t>
  </si>
  <si>
    <t>58''</t>
  </si>
  <si>
    <t>1'5''</t>
  </si>
  <si>
    <t>1'45''</t>
  </si>
  <si>
    <t>0'0''</t>
  </si>
  <si>
    <t>2''</t>
  </si>
  <si>
    <t>3'45;;</t>
  </si>
  <si>
    <t>1'3''</t>
  </si>
  <si>
    <t>18''</t>
  </si>
  <si>
    <t>34''</t>
  </si>
  <si>
    <t>1</t>
  </si>
  <si>
    <t>2</t>
  </si>
  <si>
    <t>3</t>
  </si>
  <si>
    <t>5</t>
  </si>
  <si>
    <t>7-8</t>
  </si>
  <si>
    <t>9-12</t>
  </si>
  <si>
    <t>13-14</t>
  </si>
  <si>
    <t>11</t>
  </si>
  <si>
    <t>АЛИЕВА Марианна Владиславовна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</si>
</sst>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 Narrow"/>
      <family val="2"/>
    </font>
    <font>
      <sz val="10"/>
      <color indexed="58"/>
      <name val="Arial Narrow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i/>
      <sz val="16"/>
      <name val="CyrillicOld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3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4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4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6" xfId="15" applyFont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3" fillId="0" borderId="25" xfId="15" applyFont="1" applyBorder="1" applyAlignment="1">
      <alignment horizontal="center"/>
    </xf>
    <xf numFmtId="0" fontId="3" fillId="0" borderId="26" xfId="15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0" borderId="17" xfId="15" applyFont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15" applyFont="1" applyBorder="1" applyAlignment="1">
      <alignment/>
    </xf>
    <xf numFmtId="49" fontId="0" fillId="0" borderId="0" xfId="0" applyNumberFormat="1" applyFont="1" applyAlignment="1">
      <alignment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49" fontId="16" fillId="0" borderId="0" xfId="15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6" fillId="0" borderId="8" xfId="15" applyFont="1" applyBorder="1" applyAlignment="1">
      <alignment horizontal="center"/>
    </xf>
    <xf numFmtId="0" fontId="6" fillId="0" borderId="35" xfId="15" applyFont="1" applyBorder="1" applyAlignment="1">
      <alignment horizontal="center"/>
    </xf>
    <xf numFmtId="0" fontId="6" fillId="0" borderId="22" xfId="15" applyFont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0" borderId="21" xfId="15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0" borderId="11" xfId="15" applyFont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6" fillId="0" borderId="23" xfId="15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7" fillId="3" borderId="7" xfId="15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7" fillId="0" borderId="4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1" fillId="4" borderId="37" xfId="15" applyNumberFormat="1" applyFont="1" applyFill="1" applyBorder="1" applyAlignment="1" applyProtection="1">
      <alignment horizontal="center" vertical="center" wrapText="1"/>
      <protection/>
    </xf>
    <xf numFmtId="0" fontId="21" fillId="4" borderId="38" xfId="15" applyNumberFormat="1" applyFont="1" applyFill="1" applyBorder="1" applyAlignment="1" applyProtection="1">
      <alignment horizontal="center" vertical="center" wrapText="1"/>
      <protection/>
    </xf>
    <xf numFmtId="0" fontId="21" fillId="4" borderId="39" xfId="15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49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18" xfId="15" applyFont="1" applyBorder="1" applyAlignment="1">
      <alignment horizontal="left" vertical="center" wrapText="1"/>
    </xf>
    <xf numFmtId="0" fontId="3" fillId="0" borderId="14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56" xfId="15" applyFont="1" applyBorder="1" applyAlignment="1">
      <alignment horizontal="left" vertical="center" wrapText="1"/>
    </xf>
    <xf numFmtId="0" fontId="11" fillId="0" borderId="44" xfId="15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1" fillId="0" borderId="42" xfId="15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1" fillId="0" borderId="40" xfId="15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 wrapText="1"/>
    </xf>
    <xf numFmtId="0" fontId="11" fillId="0" borderId="56" xfId="15" applyFont="1" applyBorder="1" applyAlignment="1">
      <alignment horizontal="left" vertical="center" wrapText="1"/>
    </xf>
    <xf numFmtId="0" fontId="11" fillId="0" borderId="46" xfId="15" applyFont="1" applyBorder="1" applyAlignment="1">
      <alignment horizontal="left" vertical="center" wrapText="1"/>
    </xf>
    <xf numFmtId="0" fontId="11" fillId="0" borderId="47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17" fillId="3" borderId="37" xfId="15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39</xdr:row>
      <xdr:rowOff>38100</xdr:rowOff>
    </xdr:from>
    <xdr:to>
      <xdr:col>19</xdr:col>
      <xdr:colOff>209550</xdr:colOff>
      <xdr:row>39</xdr:row>
      <xdr:rowOff>171450</xdr:rowOff>
    </xdr:to>
    <xdr:sp>
      <xdr:nvSpPr>
        <xdr:cNvPr id="2" name="AutoShape 23"/>
        <xdr:cNvSpPr>
          <a:spLocks/>
        </xdr:cNvSpPr>
      </xdr:nvSpPr>
      <xdr:spPr>
        <a:xfrm>
          <a:off x="8362950" y="6753225"/>
          <a:ext cx="11144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Н.Ю. Глушкова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36</xdr:row>
      <xdr:rowOff>104775</xdr:rowOff>
    </xdr:from>
    <xdr:to>
      <xdr:col>3</xdr:col>
      <xdr:colOff>600075</xdr:colOff>
      <xdr:row>39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65722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95250</xdr:rowOff>
    </xdr:from>
    <xdr:to>
      <xdr:col>4</xdr:col>
      <xdr:colOff>933450</xdr:colOff>
      <xdr:row>44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28975" y="6400800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39</xdr:row>
      <xdr:rowOff>57150</xdr:rowOff>
    </xdr:from>
    <xdr:to>
      <xdr:col>3</xdr:col>
      <xdr:colOff>504825</xdr:colOff>
      <xdr:row>49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43075" y="7048500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tabSelected="1" workbookViewId="0" topLeftCell="A1">
      <selection activeCell="M40" sqref="M40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9.75" customHeight="1" thickBot="1">
      <c r="A2" s="115"/>
      <c r="B2" s="116"/>
      <c r="C2" s="116"/>
      <c r="D2" s="116"/>
      <c r="E2" s="116"/>
      <c r="F2" s="116"/>
      <c r="G2" s="116"/>
      <c r="H2" s="116"/>
      <c r="I2" s="116"/>
      <c r="K2" s="117"/>
      <c r="L2" s="117"/>
      <c r="M2" s="117"/>
      <c r="N2" s="117"/>
      <c r="O2" s="117"/>
      <c r="P2" s="117"/>
      <c r="Q2" s="18"/>
      <c r="R2" s="19"/>
      <c r="S2" s="19"/>
      <c r="T2" s="19"/>
    </row>
    <row r="3" spans="1:26" ht="24.75" customHeight="1" thickBot="1">
      <c r="A3" s="9"/>
      <c r="B3" s="118" t="s">
        <v>22</v>
      </c>
      <c r="C3" s="118"/>
      <c r="D3" s="118"/>
      <c r="E3" s="118"/>
      <c r="F3" s="118"/>
      <c r="G3" s="118"/>
      <c r="H3" s="118"/>
      <c r="I3" s="118"/>
      <c r="K3" s="119" t="str">
        <f>HYPERLINK('[1]реквизиты'!$A$2)</f>
        <v>Кубок  России  по САМБО среди женщин</v>
      </c>
      <c r="L3" s="120"/>
      <c r="M3" s="120"/>
      <c r="N3" s="120"/>
      <c r="O3" s="120"/>
      <c r="P3" s="120"/>
      <c r="Q3" s="120"/>
      <c r="R3" s="120"/>
      <c r="S3" s="120"/>
      <c r="T3" s="121"/>
      <c r="U3" s="11"/>
      <c r="V3" s="11"/>
      <c r="W3" s="11"/>
      <c r="X3" s="11"/>
      <c r="Y3" s="11"/>
      <c r="Z3" s="11"/>
    </row>
    <row r="4" spans="2:20" ht="4.5" customHeight="1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N4" s="20"/>
      <c r="O4" s="20"/>
      <c r="P4" s="20"/>
      <c r="Q4" s="20"/>
      <c r="R4" s="21"/>
      <c r="S4" s="21"/>
      <c r="T4" s="21"/>
    </row>
    <row r="5" spans="1:21" ht="18.75" customHeight="1" thickBot="1">
      <c r="A5" s="22" t="s">
        <v>17</v>
      </c>
      <c r="B5" s="114" t="str">
        <f>HYPERLINK('[1]реквизиты'!$A$3)</f>
        <v>25 - 28 ноября 2009 г.        г. Кстово</v>
      </c>
      <c r="C5" s="114"/>
      <c r="D5" s="114"/>
      <c r="E5" s="114"/>
      <c r="F5" s="114"/>
      <c r="G5" s="114"/>
      <c r="H5" s="114"/>
      <c r="I5" s="114"/>
      <c r="J5" s="28"/>
      <c r="K5" s="16" t="s">
        <v>19</v>
      </c>
      <c r="L5" s="28"/>
      <c r="N5" s="22"/>
      <c r="P5" s="111" t="str">
        <f>HYPERLINK('пр.взвешивания'!E3)</f>
        <v>в.к.    56       кг.</v>
      </c>
      <c r="Q5" s="112"/>
      <c r="R5" s="112"/>
      <c r="S5" s="112"/>
      <c r="T5" s="113"/>
      <c r="U5" s="10"/>
    </row>
    <row r="6" spans="1:21" ht="12.75" customHeight="1" thickBot="1">
      <c r="A6" s="176" t="s">
        <v>1</v>
      </c>
      <c r="B6" s="176" t="s">
        <v>7</v>
      </c>
      <c r="C6" s="176" t="s">
        <v>8</v>
      </c>
      <c r="D6" s="181" t="s">
        <v>9</v>
      </c>
      <c r="E6" s="178" t="s">
        <v>10</v>
      </c>
      <c r="F6" s="184"/>
      <c r="G6" s="184"/>
      <c r="H6" s="185"/>
      <c r="I6" s="181" t="s">
        <v>11</v>
      </c>
      <c r="J6" s="181" t="s">
        <v>12</v>
      </c>
      <c r="K6" s="176" t="s">
        <v>1</v>
      </c>
      <c r="L6" s="181" t="s">
        <v>7</v>
      </c>
      <c r="M6" s="176" t="s">
        <v>8</v>
      </c>
      <c r="N6" s="176" t="s">
        <v>9</v>
      </c>
      <c r="O6" s="179" t="s">
        <v>10</v>
      </c>
      <c r="P6" s="180"/>
      <c r="Q6" s="180"/>
      <c r="R6" s="180"/>
      <c r="S6" s="176" t="s">
        <v>11</v>
      </c>
      <c r="T6" s="176" t="s">
        <v>12</v>
      </c>
      <c r="U6" s="10"/>
    </row>
    <row r="7" spans="1:21" ht="12.75" customHeight="1" thickBot="1">
      <c r="A7" s="181"/>
      <c r="B7" s="181"/>
      <c r="C7" s="181"/>
      <c r="D7" s="182"/>
      <c r="E7" s="13">
        <v>1</v>
      </c>
      <c r="F7" s="14">
        <v>2</v>
      </c>
      <c r="G7" s="14">
        <v>3</v>
      </c>
      <c r="H7" s="14">
        <v>4</v>
      </c>
      <c r="I7" s="186"/>
      <c r="J7" s="181"/>
      <c r="K7" s="177"/>
      <c r="L7" s="181"/>
      <c r="M7" s="177"/>
      <c r="N7" s="178"/>
      <c r="O7" s="13">
        <v>1</v>
      </c>
      <c r="P7" s="14">
        <v>2</v>
      </c>
      <c r="Q7" s="14">
        <v>3</v>
      </c>
      <c r="R7" s="15">
        <v>4</v>
      </c>
      <c r="S7" s="177"/>
      <c r="T7" s="177"/>
      <c r="U7" s="10"/>
    </row>
    <row r="8" spans="1:21" ht="12.75" customHeight="1">
      <c r="A8" s="168">
        <v>1</v>
      </c>
      <c r="B8" s="169" t="str">
        <f>VLOOKUP('пр.хода'!A8,'пр.взвешивания'!B6:E33,2,FALSE)</f>
        <v>ВАЛОВА Анастасия Владимировна</v>
      </c>
      <c r="C8" s="170" t="str">
        <f>VLOOKUP('пр.хода'!A8,'пр.взвешивания'!B6:F33,3,FALSE)</f>
        <v>2510.90 мс</v>
      </c>
      <c r="D8" s="171" t="str">
        <f>VLOOKUP('пр.хода'!A8,'пр.взвешивания'!B6:G33,4,FALSE)</f>
        <v>Москва Москомспорт</v>
      </c>
      <c r="E8" s="34"/>
      <c r="F8" s="97">
        <v>4</v>
      </c>
      <c r="G8" s="97">
        <v>0</v>
      </c>
      <c r="H8" s="98">
        <v>4</v>
      </c>
      <c r="I8" s="148">
        <f>SUM(E8:H8)</f>
        <v>8</v>
      </c>
      <c r="J8" s="175">
        <v>2</v>
      </c>
      <c r="K8" s="151">
        <v>3</v>
      </c>
      <c r="L8" s="152" t="str">
        <f>VLOOKUP('пр.хода'!K8,'пр.взвешивания'!B6:O33,2,FALSE)</f>
        <v>ЗЕНЧЕНКО Татьяна Николаевна</v>
      </c>
      <c r="M8" s="130" t="str">
        <f>VLOOKUP('пр.хода'!K8,'пр.взвешивания'!B6:P33,3,FALSE)</f>
        <v>26.02.78 змс</v>
      </c>
      <c r="N8" s="132" t="str">
        <f>VLOOKUP('пр.хода'!K8,'пр.взвешивания'!B6:Q33,4,FALSE)</f>
        <v>ДВФО Приморский Владивосток УФК и С</v>
      </c>
      <c r="O8" s="35"/>
      <c r="P8" s="36">
        <v>3</v>
      </c>
      <c r="Q8" s="36">
        <v>4</v>
      </c>
      <c r="R8" s="37">
        <v>4</v>
      </c>
      <c r="S8" s="148">
        <f>SUM(O8:R8)</f>
        <v>11</v>
      </c>
      <c r="T8" s="149">
        <v>1</v>
      </c>
      <c r="U8" s="10"/>
    </row>
    <row r="9" spans="1:21" ht="12.75" customHeight="1">
      <c r="A9" s="159"/>
      <c r="B9" s="161"/>
      <c r="C9" s="163"/>
      <c r="D9" s="164"/>
      <c r="E9" s="38"/>
      <c r="F9" s="39" t="s">
        <v>87</v>
      </c>
      <c r="G9" s="39"/>
      <c r="H9" s="40" t="s">
        <v>91</v>
      </c>
      <c r="I9" s="142"/>
      <c r="J9" s="156"/>
      <c r="K9" s="146"/>
      <c r="L9" s="136"/>
      <c r="M9" s="131"/>
      <c r="N9" s="133"/>
      <c r="O9" s="41"/>
      <c r="P9" s="42"/>
      <c r="Q9" s="42" t="s">
        <v>94</v>
      </c>
      <c r="R9" s="43"/>
      <c r="S9" s="142"/>
      <c r="T9" s="150"/>
      <c r="U9" s="10"/>
    </row>
    <row r="10" spans="1:21" ht="12.75" customHeight="1">
      <c r="A10" s="159">
        <v>2</v>
      </c>
      <c r="B10" s="160" t="str">
        <f>VLOOKUP('пр.хода'!A10,'пр.взвешивания'!B8:E35,2,FALSE)</f>
        <v>ХЛОПОНИНА Ольга Сергеевна</v>
      </c>
      <c r="C10" s="162" t="str">
        <f>VLOOKUP('пр.хода'!A10,'пр.взвешивания'!B8:F35,3,FALSE)</f>
        <v>09.11.88 кмс</v>
      </c>
      <c r="D10" s="153" t="str">
        <f>VLOOKUP('пр.хода'!A10,'пр.взвешивания'!B8:G35,4,FALSE)</f>
        <v>СЗФО Ростовская Волгодонск ЦСП РО</v>
      </c>
      <c r="E10" s="99">
        <v>0</v>
      </c>
      <c r="F10" s="44"/>
      <c r="G10" s="100">
        <v>0</v>
      </c>
      <c r="H10" s="101">
        <v>4</v>
      </c>
      <c r="I10" s="142">
        <f>SUM(E10:H10)</f>
        <v>4</v>
      </c>
      <c r="J10" s="156">
        <v>3</v>
      </c>
      <c r="K10" s="146">
        <v>6</v>
      </c>
      <c r="L10" s="124" t="str">
        <f>VLOOKUP('пр.хода'!K10,'пр.взвешивания'!B8:O35,2,FALSE)</f>
        <v>АЛИЕВА Диана Владиславовна</v>
      </c>
      <c r="M10" s="126" t="str">
        <f>VLOOKUP('пр.хода'!K10,'пр.взвешивания'!B8:P35,3,FALSE)</f>
        <v>02.11.89 мс</v>
      </c>
      <c r="N10" s="128" t="str">
        <f>VLOOKUP('пр.хода'!K10,'пр.взвешивания'!B8:Q35,4,FALSE)</f>
        <v>ПФО Нижегородская Выкса</v>
      </c>
      <c r="O10" s="45">
        <v>0</v>
      </c>
      <c r="P10" s="46"/>
      <c r="Q10" s="47">
        <v>4</v>
      </c>
      <c r="R10" s="48">
        <v>4</v>
      </c>
      <c r="S10" s="142">
        <f>SUM(O10:R10)</f>
        <v>8</v>
      </c>
      <c r="T10" s="150">
        <v>2</v>
      </c>
      <c r="U10" s="10"/>
    </row>
    <row r="11" spans="1:21" ht="15.75" customHeight="1">
      <c r="A11" s="159"/>
      <c r="B11" s="161"/>
      <c r="C11" s="163"/>
      <c r="D11" s="164"/>
      <c r="E11" s="49"/>
      <c r="F11" s="50"/>
      <c r="G11" s="51"/>
      <c r="H11" s="52"/>
      <c r="I11" s="142"/>
      <c r="J11" s="156"/>
      <c r="K11" s="146"/>
      <c r="L11" s="136"/>
      <c r="M11" s="131"/>
      <c r="N11" s="133"/>
      <c r="O11" s="53"/>
      <c r="P11" s="54"/>
      <c r="Q11" s="55"/>
      <c r="R11" s="43" t="s">
        <v>95</v>
      </c>
      <c r="S11" s="142"/>
      <c r="T11" s="150"/>
      <c r="U11" s="10"/>
    </row>
    <row r="12" spans="1:21" ht="12.75" customHeight="1">
      <c r="A12" s="159">
        <v>3</v>
      </c>
      <c r="B12" s="160" t="str">
        <f>VLOOKUP('пр.хода'!A12,'пр.взвешивания'!B10:E37,2,FALSE)</f>
        <v>ЗЕНЧЕНКО Татьяна Николаевна</v>
      </c>
      <c r="C12" s="162" t="str">
        <f>VLOOKUP('пр.хода'!A12,'пр.взвешивания'!B10:F37,3,FALSE)</f>
        <v>26.02.78 змс</v>
      </c>
      <c r="D12" s="153" t="str">
        <f>VLOOKUP('пр.хода'!A12,'пр.взвешивания'!B10:G37,4,FALSE)</f>
        <v>ДВФО Приморский Владивосток УФК и С</v>
      </c>
      <c r="E12" s="102">
        <v>3</v>
      </c>
      <c r="F12" s="103">
        <v>4</v>
      </c>
      <c r="G12" s="57"/>
      <c r="H12" s="104">
        <v>4</v>
      </c>
      <c r="I12" s="142">
        <f>SUM(E12:H12)</f>
        <v>11</v>
      </c>
      <c r="J12" s="183">
        <v>1</v>
      </c>
      <c r="K12" s="146">
        <v>5</v>
      </c>
      <c r="L12" s="124" t="str">
        <f>VLOOKUP('пр.хода'!K12,'пр.взвешивания'!B10:O37,2,FALSE)</f>
        <v>ВИРТ Анжела Сергеевна</v>
      </c>
      <c r="M12" s="126" t="str">
        <f>VLOOKUP('пр.хода'!K12,'пр.взвешивания'!B10:P37,3,FALSE)</f>
        <v>03.01.90 кмс</v>
      </c>
      <c r="N12" s="128" t="str">
        <f>VLOOKUP('пр.хода'!K12,'пр.взвешивания'!B10:Q37,4,FALSE)</f>
        <v>ПФО Саратовская Саратов ПР</v>
      </c>
      <c r="O12" s="45">
        <v>0</v>
      </c>
      <c r="P12" s="58">
        <v>0</v>
      </c>
      <c r="Q12" s="59"/>
      <c r="R12" s="60">
        <v>4</v>
      </c>
      <c r="S12" s="142">
        <f>SUM(O12:R12)</f>
        <v>4</v>
      </c>
      <c r="T12" s="144">
        <v>3</v>
      </c>
      <c r="U12" s="10"/>
    </row>
    <row r="13" spans="1:21" ht="12.75" customHeight="1">
      <c r="A13" s="159"/>
      <c r="B13" s="161"/>
      <c r="C13" s="163"/>
      <c r="D13" s="164"/>
      <c r="E13" s="56"/>
      <c r="F13" s="39" t="s">
        <v>92</v>
      </c>
      <c r="G13" s="61"/>
      <c r="H13" s="40" t="s">
        <v>88</v>
      </c>
      <c r="I13" s="142"/>
      <c r="J13" s="183"/>
      <c r="K13" s="146"/>
      <c r="L13" s="136"/>
      <c r="M13" s="131"/>
      <c r="N13" s="133"/>
      <c r="O13" s="53"/>
      <c r="P13" s="42"/>
      <c r="Q13" s="62"/>
      <c r="R13" s="43" t="s">
        <v>96</v>
      </c>
      <c r="S13" s="142"/>
      <c r="T13" s="144"/>
      <c r="U13" s="10"/>
    </row>
    <row r="14" spans="1:21" ht="12.75" customHeight="1">
      <c r="A14" s="159">
        <v>4</v>
      </c>
      <c r="B14" s="160" t="str">
        <f>VLOOKUP('пр.хода'!A14,'пр.взвешивания'!B12:E39,2,FALSE)</f>
        <v>ПУСТОБАЕВА Наталья Сергеевна</v>
      </c>
      <c r="C14" s="162" t="str">
        <f>VLOOKUP('пр.хода'!A14,'пр.взвешивания'!B12:F39,3,FALSE)</f>
        <v>29.05.88 мс</v>
      </c>
      <c r="D14" s="153" t="str">
        <f>VLOOKUP('пр.хода'!A14,'пр.взвешивания'!B12:G39,4,FALSE)</f>
        <v>УФО Курганская Курган МО</v>
      </c>
      <c r="E14" s="99">
        <v>0</v>
      </c>
      <c r="F14" s="100">
        <v>0</v>
      </c>
      <c r="G14" s="100">
        <v>0</v>
      </c>
      <c r="H14" s="63"/>
      <c r="I14" s="142">
        <f>SUM(E14:H14)</f>
        <v>0</v>
      </c>
      <c r="J14" s="183">
        <v>4</v>
      </c>
      <c r="K14" s="146">
        <v>1</v>
      </c>
      <c r="L14" s="124" t="str">
        <f>VLOOKUP(K14,'пр.взвешивания'!B6:G33,2,FALSE)</f>
        <v>ВАЛОВА Анастасия Владимировна</v>
      </c>
      <c r="M14" s="124" t="str">
        <f>VLOOKUP(L14,'пр.взвешивания'!C6:H33,2,FALSE)</f>
        <v>2510.90 мс</v>
      </c>
      <c r="N14" s="124" t="str">
        <f>VLOOKUP(M14,'пр.взвешивания'!D6:I33,2,FALSE)</f>
        <v>Москва Москомспорт</v>
      </c>
      <c r="O14" s="45">
        <v>0</v>
      </c>
      <c r="P14" s="58">
        <v>0</v>
      </c>
      <c r="Q14" s="58">
        <v>0</v>
      </c>
      <c r="R14" s="64"/>
      <c r="S14" s="142">
        <f>SUM(O14:R14)</f>
        <v>0</v>
      </c>
      <c r="T14" s="144">
        <v>4</v>
      </c>
      <c r="U14" s="10"/>
    </row>
    <row r="15" spans="1:21" ht="12.75" customHeight="1" thickBot="1">
      <c r="A15" s="165"/>
      <c r="B15" s="166"/>
      <c r="C15" s="167"/>
      <c r="D15" s="154"/>
      <c r="E15" s="65"/>
      <c r="F15" s="66"/>
      <c r="G15" s="66"/>
      <c r="H15" s="67"/>
      <c r="I15" s="143"/>
      <c r="J15" s="187"/>
      <c r="K15" s="147"/>
      <c r="L15" s="125"/>
      <c r="M15" s="125"/>
      <c r="N15" s="125"/>
      <c r="O15" s="68"/>
      <c r="P15" s="69"/>
      <c r="Q15" s="69"/>
      <c r="R15" s="70"/>
      <c r="S15" s="143"/>
      <c r="T15" s="145"/>
      <c r="U15" s="10"/>
    </row>
    <row r="16" spans="1:21" ht="12.75" customHeight="1" thickBot="1">
      <c r="A16" s="16" t="s">
        <v>18</v>
      </c>
      <c r="B16" s="17"/>
      <c r="C16" s="17"/>
      <c r="D16" s="17"/>
      <c r="E16" s="10"/>
      <c r="F16" s="10"/>
      <c r="G16" s="10"/>
      <c r="H16" s="10"/>
      <c r="I16" s="71"/>
      <c r="J16" s="10"/>
      <c r="K16" s="72" t="s">
        <v>13</v>
      </c>
      <c r="L16" s="10"/>
      <c r="M16" s="10"/>
      <c r="N16" s="10"/>
      <c r="O16" s="10"/>
      <c r="P16" s="10"/>
      <c r="Q16" s="10"/>
      <c r="R16" s="10"/>
      <c r="S16" s="73"/>
      <c r="T16" s="10"/>
      <c r="U16" s="10"/>
    </row>
    <row r="17" spans="1:21" ht="12.75" customHeight="1">
      <c r="A17" s="168">
        <v>5</v>
      </c>
      <c r="B17" s="169" t="str">
        <f>VLOOKUP('пр.хода'!A17,'пр.взвешивания'!B6:E42,2,FALSE)</f>
        <v>ВИРТ Анжела Сергеевна</v>
      </c>
      <c r="C17" s="170" t="str">
        <f>VLOOKUP('пр.хода'!A17,'пр.взвешивания'!B6:F42,3,FALSE)</f>
        <v>03.01.90 кмс</v>
      </c>
      <c r="D17" s="171" t="str">
        <f>VLOOKUP('пр.хода'!A17,'пр.взвешивания'!B6:G42,4,FALSE)</f>
        <v>ПФО Саратовская Саратов ПР</v>
      </c>
      <c r="E17" s="82"/>
      <c r="F17" s="97">
        <v>0</v>
      </c>
      <c r="G17" s="105">
        <v>3</v>
      </c>
      <c r="H17" s="10"/>
      <c r="I17" s="148">
        <f>SUM(E17:H17)</f>
        <v>3</v>
      </c>
      <c r="J17" s="172">
        <v>2</v>
      </c>
      <c r="K17" s="151">
        <v>11</v>
      </c>
      <c r="L17" s="152" t="str">
        <f>VLOOKUP('пр.хода'!K17,'пр.взвешивания'!B6:O42,2,FALSE)</f>
        <v>АЛИЕВА Марианна Владиславовна</v>
      </c>
      <c r="M17" s="130" t="str">
        <f>VLOOKUP('пр.хода'!K17,'пр.взвешивания'!B6:P42,3,FALSE)</f>
        <v>02.11.89 мс</v>
      </c>
      <c r="N17" s="132" t="str">
        <f>VLOOKUP('пр.хода'!K17,'пр.взвешивания'!B6:Q42,4,FALSE)</f>
        <v>ПФО Нижегородская Выкса</v>
      </c>
      <c r="O17" s="35"/>
      <c r="P17" s="36">
        <v>3</v>
      </c>
      <c r="Q17" s="36">
        <v>3</v>
      </c>
      <c r="R17" s="37">
        <v>3</v>
      </c>
      <c r="S17" s="148">
        <f>SUM(O17:R17)</f>
        <v>9</v>
      </c>
      <c r="T17" s="149">
        <v>1</v>
      </c>
      <c r="U17" s="10"/>
    </row>
    <row r="18" spans="1:21" ht="15" customHeight="1">
      <c r="A18" s="159"/>
      <c r="B18" s="161"/>
      <c r="C18" s="163"/>
      <c r="D18" s="164"/>
      <c r="E18" s="74"/>
      <c r="F18" s="39"/>
      <c r="G18" s="75"/>
      <c r="H18" s="10"/>
      <c r="I18" s="142"/>
      <c r="J18" s="155"/>
      <c r="K18" s="146"/>
      <c r="L18" s="136"/>
      <c r="M18" s="131"/>
      <c r="N18" s="133"/>
      <c r="O18" s="41"/>
      <c r="P18" s="42"/>
      <c r="Q18" s="42"/>
      <c r="R18" s="43"/>
      <c r="S18" s="142"/>
      <c r="T18" s="150"/>
      <c r="U18" s="10"/>
    </row>
    <row r="19" spans="1:21" ht="12.75" customHeight="1">
      <c r="A19" s="159">
        <v>6</v>
      </c>
      <c r="B19" s="160" t="str">
        <f>VLOOKUP('пр.хода'!A19,'пр.взвешивания'!B6:E44,2,FALSE)</f>
        <v>АЛИЕВА Диана Владиславовна</v>
      </c>
      <c r="C19" s="162" t="str">
        <f>VLOOKUP('пр.хода'!A19,'пр.взвешивания'!B6:F44,3,FALSE)</f>
        <v>02.11.89 мс</v>
      </c>
      <c r="D19" s="153" t="str">
        <f>VLOOKUP('пр.хода'!A19,'пр.взвешивания'!B6:G44,4,FALSE)</f>
        <v>ПФО Нижегородская Выкса</v>
      </c>
      <c r="E19" s="99">
        <v>4</v>
      </c>
      <c r="F19" s="44"/>
      <c r="G19" s="106">
        <v>4</v>
      </c>
      <c r="H19" s="10"/>
      <c r="I19" s="142">
        <f>SUM(E19:H19)</f>
        <v>8</v>
      </c>
      <c r="J19" s="155">
        <v>1</v>
      </c>
      <c r="K19" s="146">
        <v>14</v>
      </c>
      <c r="L19" s="124" t="str">
        <f>VLOOKUP('пр.хода'!K19,'пр.взвешивания'!B6:O44,2,FALSE)</f>
        <v>ЗАЙЦЕВА Надежда Сергееавна</v>
      </c>
      <c r="M19" s="126" t="str">
        <f>VLOOKUP('пр.хода'!K19,'пр.взвешивания'!B6:P44,3,FALSE)</f>
        <v>01.01.84 мс</v>
      </c>
      <c r="N19" s="128" t="str">
        <f>VLOOKUP('пр.хода'!K19,'пр.взвешивания'!B6:Q44,4,FALSE)</f>
        <v>С.Петербург ВС</v>
      </c>
      <c r="O19" s="45">
        <v>0</v>
      </c>
      <c r="P19" s="46"/>
      <c r="Q19" s="47">
        <v>3</v>
      </c>
      <c r="R19" s="48">
        <v>4</v>
      </c>
      <c r="S19" s="142">
        <f>SUM(O19:R19)</f>
        <v>7</v>
      </c>
      <c r="T19" s="150">
        <v>2</v>
      </c>
      <c r="U19" s="10"/>
    </row>
    <row r="20" spans="1:21" ht="12.75" customHeight="1">
      <c r="A20" s="159"/>
      <c r="B20" s="161"/>
      <c r="C20" s="163"/>
      <c r="D20" s="164"/>
      <c r="E20" s="49" t="s">
        <v>89</v>
      </c>
      <c r="F20" s="50"/>
      <c r="G20" s="76" t="s">
        <v>93</v>
      </c>
      <c r="H20" s="10"/>
      <c r="I20" s="142"/>
      <c r="J20" s="155"/>
      <c r="K20" s="146"/>
      <c r="L20" s="136"/>
      <c r="M20" s="131"/>
      <c r="N20" s="133"/>
      <c r="O20" s="53"/>
      <c r="P20" s="54"/>
      <c r="Q20" s="55"/>
      <c r="R20" s="43"/>
      <c r="S20" s="142"/>
      <c r="T20" s="150"/>
      <c r="U20" s="10"/>
    </row>
    <row r="21" spans="1:21" ht="12.75" customHeight="1">
      <c r="A21" s="159">
        <v>7</v>
      </c>
      <c r="B21" s="160" t="str">
        <f>VLOOKUP('пр.хода'!A21,'пр.взвешивания'!B6:E46,2,FALSE)</f>
        <v>СЕНЬКИНА Екатерина Валерьевна</v>
      </c>
      <c r="C21" s="162" t="str">
        <f>VLOOKUP('пр.хода'!A21,'пр.взвешивания'!B6:F46,3,FALSE)</f>
        <v>24.02.91 кмс</v>
      </c>
      <c r="D21" s="153" t="str">
        <f>VLOOKUP('пр.хода'!A21,'пр.взвешивания'!B6:G46,4,FALSE)</f>
        <v>С.Петербург ВС</v>
      </c>
      <c r="E21" s="102">
        <v>1</v>
      </c>
      <c r="F21" s="103">
        <v>0</v>
      </c>
      <c r="G21" s="77"/>
      <c r="H21" s="10"/>
      <c r="I21" s="142">
        <f>SUM(E21:H21)</f>
        <v>1</v>
      </c>
      <c r="J21" s="157">
        <v>3</v>
      </c>
      <c r="K21" s="146">
        <v>13</v>
      </c>
      <c r="L21" s="124" t="str">
        <f>VLOOKUP('пр.хода'!K21,'пр.взвешивания'!B6:O46,2,FALSE)</f>
        <v>БУЗИНА Ана Сергеевна</v>
      </c>
      <c r="M21" s="126" t="str">
        <f>VLOOKUP('пр.хода'!K21,'пр.взвешивания'!B6:P46,3,FALSE)</f>
        <v>06.09.89 мс</v>
      </c>
      <c r="N21" s="128" t="str">
        <f>VLOOKUP('пр.хода'!K21,'пр.взвешивания'!B6:Q46,4,FALSE)</f>
        <v>ДВФО Камчатский Петропавловск-камчатский ВС</v>
      </c>
      <c r="O21" s="45">
        <v>0</v>
      </c>
      <c r="P21" s="58">
        <v>0</v>
      </c>
      <c r="Q21" s="59"/>
      <c r="R21" s="60">
        <v>0</v>
      </c>
      <c r="S21" s="142">
        <f>SUM(O21:R21)</f>
        <v>0</v>
      </c>
      <c r="T21" s="144">
        <v>4</v>
      </c>
      <c r="U21" s="10"/>
    </row>
    <row r="22" spans="1:21" ht="12.75" customHeight="1" thickBot="1">
      <c r="A22" s="165"/>
      <c r="B22" s="166"/>
      <c r="C22" s="167"/>
      <c r="D22" s="154"/>
      <c r="E22" s="65"/>
      <c r="F22" s="66"/>
      <c r="G22" s="78"/>
      <c r="H22" s="10"/>
      <c r="I22" s="143"/>
      <c r="J22" s="158"/>
      <c r="K22" s="146"/>
      <c r="L22" s="136"/>
      <c r="M22" s="131"/>
      <c r="N22" s="133"/>
      <c r="O22" s="53"/>
      <c r="P22" s="42"/>
      <c r="Q22" s="62"/>
      <c r="R22" s="43"/>
      <c r="S22" s="142"/>
      <c r="T22" s="144"/>
      <c r="U22" s="10"/>
    </row>
    <row r="23" spans="1:21" ht="12.75" customHeight="1" thickBot="1">
      <c r="A23" s="16" t="s">
        <v>19</v>
      </c>
      <c r="B23" s="17"/>
      <c r="C23" s="17"/>
      <c r="D23" s="17"/>
      <c r="E23" s="10"/>
      <c r="F23" s="10"/>
      <c r="G23" s="10"/>
      <c r="H23" s="10"/>
      <c r="I23" s="73"/>
      <c r="J23" s="10"/>
      <c r="K23" s="146">
        <v>10</v>
      </c>
      <c r="L23" s="124" t="str">
        <f>VLOOKUP('пр.хода'!K23,'пр.взвешивания'!B6:O48,2,FALSE)</f>
        <v>РУМЯНЦЕВА Мария Николаевна</v>
      </c>
      <c r="M23" s="126" t="str">
        <f>VLOOKUP('пр.хода'!K23,'пр.взвешивания'!B6:P48,3,FALSE)</f>
        <v>15.02.75 мсмк</v>
      </c>
      <c r="N23" s="128" t="str">
        <f>VLOOKUP('пр.хода'!K23,'пр.взвешивания'!B6:Q48,4,FALSE)</f>
        <v>ПФО Пермский Березники МО</v>
      </c>
      <c r="O23" s="45">
        <v>0</v>
      </c>
      <c r="P23" s="58">
        <v>0</v>
      </c>
      <c r="Q23" s="58">
        <v>3</v>
      </c>
      <c r="R23" s="64"/>
      <c r="S23" s="142">
        <f>SUM(O23:R23)</f>
        <v>3</v>
      </c>
      <c r="T23" s="144">
        <v>3</v>
      </c>
      <c r="U23" s="10"/>
    </row>
    <row r="24" spans="1:21" ht="12.75" customHeight="1" thickBot="1">
      <c r="A24" s="168">
        <v>8</v>
      </c>
      <c r="B24" s="169" t="str">
        <f>VLOOKUP('пр.хода'!A24,'пр.взвешивания'!B6:E49,2,FALSE)</f>
        <v>ВАЛЕЕВА Лилия Реватовна</v>
      </c>
      <c r="C24" s="170" t="str">
        <f>VLOOKUP('пр.хода'!A24,'пр.взвешивания'!B6:F49,3,FALSE)</f>
        <v>20.11.1988 мс</v>
      </c>
      <c r="D24" s="171" t="str">
        <f>VLOOKUP('пр.хода'!A24,'пр.взвешивания'!B6:G49,4,FALSE)</f>
        <v>ПФО Ульяновская, Димитровград ПР</v>
      </c>
      <c r="E24" s="34"/>
      <c r="F24" s="97">
        <v>3</v>
      </c>
      <c r="G24" s="97">
        <v>0</v>
      </c>
      <c r="H24" s="98">
        <v>0</v>
      </c>
      <c r="I24" s="148">
        <f>SUM(E24:H24)</f>
        <v>3</v>
      </c>
      <c r="J24" s="175">
        <v>3</v>
      </c>
      <c r="K24" s="147"/>
      <c r="L24" s="125"/>
      <c r="M24" s="127"/>
      <c r="N24" s="129"/>
      <c r="O24" s="68"/>
      <c r="P24" s="69"/>
      <c r="Q24" s="69"/>
      <c r="R24" s="70"/>
      <c r="S24" s="143"/>
      <c r="T24" s="145"/>
      <c r="U24" s="10"/>
    </row>
    <row r="25" spans="1:21" ht="12.75" customHeight="1">
      <c r="A25" s="159"/>
      <c r="B25" s="161"/>
      <c r="C25" s="163"/>
      <c r="D25" s="164"/>
      <c r="E25" s="38"/>
      <c r="F25" s="39"/>
      <c r="G25" s="39"/>
      <c r="H25" s="40"/>
      <c r="I25" s="142"/>
      <c r="J25" s="156"/>
      <c r="K25" s="10"/>
      <c r="L25" s="79"/>
      <c r="M25" s="10"/>
      <c r="N25" s="10"/>
      <c r="O25" s="79"/>
      <c r="P25" s="79"/>
      <c r="Q25" s="80"/>
      <c r="R25" s="80"/>
      <c r="S25" s="80"/>
      <c r="T25" s="80"/>
      <c r="U25" s="10"/>
    </row>
    <row r="26" spans="1:21" ht="12.75" customHeight="1">
      <c r="A26" s="159">
        <v>9</v>
      </c>
      <c r="B26" s="160" t="str">
        <f>VLOOKUP('пр.хода'!A26,'пр.взвешивания'!B6:E51,2,FALSE)</f>
        <v>КОШАРНАЯ Кристина Петровна</v>
      </c>
      <c r="C26" s="162" t="str">
        <f>VLOOKUP('пр.хода'!A26,'пр.взвешивания'!B6:F51,3,FALSE)</f>
        <v>08.10.91 мс</v>
      </c>
      <c r="D26" s="153" t="str">
        <f>VLOOKUP('пр.хода'!A26,'пр.взвешивания'!B6:G51,4,FALSE)</f>
        <v>ЦФО Тверская Ржев МО</v>
      </c>
      <c r="E26" s="99">
        <v>0</v>
      </c>
      <c r="F26" s="44"/>
      <c r="G26" s="100">
        <v>0</v>
      </c>
      <c r="H26" s="101">
        <v>0</v>
      </c>
      <c r="I26" s="142">
        <f>SUM(E26:H26)</f>
        <v>0</v>
      </c>
      <c r="J26" s="156">
        <v>4</v>
      </c>
      <c r="K26" s="10"/>
      <c r="L26" s="10" t="s">
        <v>14</v>
      </c>
      <c r="M26" s="10"/>
      <c r="N26" s="10"/>
      <c r="O26" s="3"/>
      <c r="P26" s="80" t="s">
        <v>15</v>
      </c>
      <c r="Q26" s="80"/>
      <c r="R26" s="80"/>
      <c r="S26" s="80"/>
      <c r="T26" s="80"/>
      <c r="U26" s="10"/>
    </row>
    <row r="27" spans="1:21" ht="13.5" customHeight="1" thickBot="1">
      <c r="A27" s="159"/>
      <c r="B27" s="161"/>
      <c r="C27" s="163"/>
      <c r="D27" s="164"/>
      <c r="E27" s="49"/>
      <c r="F27" s="50"/>
      <c r="G27" s="51"/>
      <c r="H27" s="52"/>
      <c r="I27" s="142"/>
      <c r="J27" s="156"/>
      <c r="K27" s="10"/>
      <c r="L27" s="10"/>
      <c r="M27" s="10"/>
      <c r="N27" s="10"/>
      <c r="O27" s="81"/>
      <c r="P27" s="81"/>
      <c r="Q27" s="81"/>
      <c r="R27" s="80"/>
      <c r="S27" s="80"/>
      <c r="T27" s="80"/>
      <c r="U27" s="10"/>
    </row>
    <row r="28" spans="1:21" ht="12.75" customHeight="1" thickBot="1">
      <c r="A28" s="159">
        <v>10</v>
      </c>
      <c r="B28" s="160" t="str">
        <f>VLOOKUP('пр.хода'!A28,'пр.взвешивания'!B6:E53,2,FALSE)</f>
        <v>РУМЯНЦЕВА Мария Николаевна</v>
      </c>
      <c r="C28" s="162" t="str">
        <f>VLOOKUP('пр.хода'!A28,'пр.взвешивания'!B6:F53,3,FALSE)</f>
        <v>15.02.75 мсмк</v>
      </c>
      <c r="D28" s="153" t="str">
        <f>VLOOKUP('пр.хода'!A28,'пр.взвешивания'!B6:G53,4,FALSE)</f>
        <v>ПФО Пермский Березники МО</v>
      </c>
      <c r="E28" s="102">
        <v>3</v>
      </c>
      <c r="F28" s="103">
        <v>3.5</v>
      </c>
      <c r="G28" s="57"/>
      <c r="H28" s="104">
        <v>0</v>
      </c>
      <c r="I28" s="142">
        <f>SUM(E28:H28)</f>
        <v>6.5</v>
      </c>
      <c r="J28" s="173">
        <v>2</v>
      </c>
      <c r="K28" s="134">
        <v>3</v>
      </c>
      <c r="L28" s="152" t="str">
        <f>VLOOKUP('пр.хода'!K28,'пр.взвешивания'!B6:O53,2,FALSE)</f>
        <v>ЗЕНЧЕНКО Татьяна Николаевна</v>
      </c>
      <c r="M28" s="130" t="str">
        <f>VLOOKUP('пр.хода'!K28,'пр.взвешивания'!B6:P53,3,FALSE)</f>
        <v>26.02.78 змс</v>
      </c>
      <c r="N28" s="132" t="str">
        <f>VLOOKUP('пр.хода'!K28,'пр.взвешивания'!B6:Q53,4,FALSE)</f>
        <v>ДВФО Приморский Владивосток УФК и С</v>
      </c>
      <c r="O28" s="80"/>
      <c r="P28" s="85"/>
      <c r="Q28" s="85"/>
      <c r="R28" s="80"/>
      <c r="S28" s="80"/>
      <c r="T28" s="80"/>
      <c r="U28" s="10"/>
    </row>
    <row r="29" spans="1:21" ht="12.75">
      <c r="A29" s="159"/>
      <c r="B29" s="161"/>
      <c r="C29" s="163"/>
      <c r="D29" s="164"/>
      <c r="E29" s="56"/>
      <c r="F29" s="39"/>
      <c r="G29" s="61"/>
      <c r="H29" s="40"/>
      <c r="I29" s="142"/>
      <c r="J29" s="173"/>
      <c r="K29" s="139"/>
      <c r="L29" s="136"/>
      <c r="M29" s="131"/>
      <c r="N29" s="133"/>
      <c r="O29" s="90" t="s">
        <v>99</v>
      </c>
      <c r="P29" s="85"/>
      <c r="Q29" s="85"/>
      <c r="R29" s="81"/>
      <c r="S29" s="81"/>
      <c r="T29" s="81"/>
      <c r="U29" s="10"/>
    </row>
    <row r="30" spans="1:21" ht="12.75" customHeight="1" thickBot="1">
      <c r="A30" s="159">
        <v>11</v>
      </c>
      <c r="B30" s="160" t="str">
        <f>VLOOKUP('пр.хода'!A30,'пр.взвешивания'!B6:E55,2,FALSE)</f>
        <v>АЛИЕВА Марианна Владиславовна</v>
      </c>
      <c r="C30" s="162" t="str">
        <f>VLOOKUP('пр.хода'!A30,'пр.взвешивания'!B6:F55,3,FALSE)</f>
        <v>02.11.89 мс</v>
      </c>
      <c r="D30" s="153" t="str">
        <f>VLOOKUP('пр.хода'!A30,'пр.взвешивания'!B6:G55,4,FALSE)</f>
        <v>ПФО Нижегородская Выкса</v>
      </c>
      <c r="E30" s="99">
        <v>3</v>
      </c>
      <c r="F30" s="100">
        <v>3</v>
      </c>
      <c r="G30" s="100">
        <v>3</v>
      </c>
      <c r="H30" s="63"/>
      <c r="I30" s="142">
        <f>SUM(E30:H30)</f>
        <v>9</v>
      </c>
      <c r="J30" s="173">
        <v>1</v>
      </c>
      <c r="K30" s="139">
        <v>14</v>
      </c>
      <c r="L30" s="124" t="str">
        <f>VLOOKUP('пр.хода'!K30,'пр.взвешивания'!B6:O55,2,FALSE)</f>
        <v>ЗАЙЦЕВА Надежда Сергееавна</v>
      </c>
      <c r="M30" s="126" t="str">
        <f>VLOOKUP('пр.хода'!K30,'пр.взвешивания'!B6:P55,3,FALSE)</f>
        <v>01.01.84 мс</v>
      </c>
      <c r="N30" s="128" t="str">
        <f>VLOOKUP('пр.хода'!K30,'пр.взвешивания'!B6:Q55,4,FALSE)</f>
        <v>С.Петербург ВС</v>
      </c>
      <c r="O30" s="107"/>
      <c r="P30" s="87"/>
      <c r="Q30" s="88"/>
      <c r="R30" s="80"/>
      <c r="S30" s="80"/>
      <c r="T30" s="80"/>
      <c r="U30" s="10"/>
    </row>
    <row r="31" spans="1:21" ht="13.5" thickBot="1">
      <c r="A31" s="165"/>
      <c r="B31" s="166"/>
      <c r="C31" s="167"/>
      <c r="D31" s="154"/>
      <c r="E31" s="65"/>
      <c r="F31" s="66"/>
      <c r="G31" s="66"/>
      <c r="H31" s="67"/>
      <c r="I31" s="143"/>
      <c r="J31" s="174"/>
      <c r="K31" s="140"/>
      <c r="L31" s="141"/>
      <c r="M31" s="127"/>
      <c r="N31" s="129"/>
      <c r="O31" s="81"/>
      <c r="P31" s="89"/>
      <c r="Q31" s="89"/>
      <c r="R31" s="90" t="s">
        <v>104</v>
      </c>
      <c r="S31" s="81"/>
      <c r="T31" s="81"/>
      <c r="U31" s="10"/>
    </row>
    <row r="32" spans="1:21" ht="12.75" customHeight="1" thickBot="1">
      <c r="A32" s="16" t="s">
        <v>20</v>
      </c>
      <c r="B32" s="17"/>
      <c r="C32" s="17"/>
      <c r="D32" s="17"/>
      <c r="E32" s="10"/>
      <c r="F32" s="10"/>
      <c r="G32" s="10"/>
      <c r="H32" s="10"/>
      <c r="I32" s="71"/>
      <c r="J32" s="10"/>
      <c r="K32" s="134">
        <v>11</v>
      </c>
      <c r="L32" s="135" t="str">
        <f>VLOOKUP('пр.хода'!K32,'пр.взвешивания'!B6:O57,2,FALSE)</f>
        <v>АЛИЕВА Марианна Владиславовна</v>
      </c>
      <c r="M32" s="137" t="str">
        <f>VLOOKUP('пр.хода'!K32,'пр.взвешивания'!B6:P57,3,FALSE)</f>
        <v>02.11.89 мс</v>
      </c>
      <c r="N32" s="138" t="str">
        <f>VLOOKUP('пр.хода'!K32,'пр.взвешивания'!B6:Q57,4,FALSE)</f>
        <v>ПФО Нижегородская Выкса</v>
      </c>
      <c r="O32" s="81"/>
      <c r="P32" s="89"/>
      <c r="Q32" s="89"/>
      <c r="R32" s="86"/>
      <c r="S32" s="80"/>
      <c r="T32" s="80"/>
      <c r="U32" s="10"/>
    </row>
    <row r="33" spans="1:21" ht="12.75">
      <c r="A33" s="168">
        <v>12</v>
      </c>
      <c r="B33" s="169" t="str">
        <f>VLOOKUP('пр.хода'!A33,'пр.взвешивания'!B6:E58,2,FALSE)</f>
        <v>АРАНОВСКАЯ Наталья Иузовна</v>
      </c>
      <c r="C33" s="170" t="str">
        <f>VLOOKUP('пр.хода'!A33,'пр.взвешивания'!B6:F58,3,FALSE)</f>
        <v>01.02.76 мсмк</v>
      </c>
      <c r="D33" s="171" t="str">
        <f>VLOOKUP('пр.хода'!A33,'пр.взвешивания'!B6:G58,4,FALSE)</f>
        <v>ЮФО Краснодарский Лабинск ВС</v>
      </c>
      <c r="E33" s="82"/>
      <c r="F33" s="97">
        <v>0</v>
      </c>
      <c r="G33" s="105">
        <v>1</v>
      </c>
      <c r="H33" s="10"/>
      <c r="I33" s="148">
        <f>SUM(E33:H33)</f>
        <v>1</v>
      </c>
      <c r="J33" s="172">
        <v>3</v>
      </c>
      <c r="K33" s="122"/>
      <c r="L33" s="136"/>
      <c r="M33" s="131"/>
      <c r="N33" s="133"/>
      <c r="O33" s="90" t="s">
        <v>104</v>
      </c>
      <c r="P33" s="91"/>
      <c r="Q33" s="92"/>
      <c r="R33" s="80"/>
      <c r="S33" s="80"/>
      <c r="T33" s="80"/>
      <c r="U33" s="10"/>
    </row>
    <row r="34" spans="1:21" ht="13.5" thickBot="1">
      <c r="A34" s="159"/>
      <c r="B34" s="161"/>
      <c r="C34" s="163"/>
      <c r="D34" s="164"/>
      <c r="E34" s="74"/>
      <c r="F34" s="39"/>
      <c r="G34" s="75"/>
      <c r="H34" s="10"/>
      <c r="I34" s="142"/>
      <c r="J34" s="155"/>
      <c r="K34" s="122">
        <v>6</v>
      </c>
      <c r="L34" s="124" t="str">
        <f>VLOOKUP('пр.хода'!K34,'пр.взвешивания'!B6:O59,2,FALSE)</f>
        <v>АЛИЕВА Диана Владиславовна</v>
      </c>
      <c r="M34" s="126" t="str">
        <f>VLOOKUP('пр.хода'!K34,'пр.взвешивания'!B6:P59,3,FALSE)</f>
        <v>02.11.89 мс</v>
      </c>
      <c r="N34" s="128" t="str">
        <f>VLOOKUP('пр.хода'!K34,'пр.взвешивания'!B6:Q59,4,FALSE)</f>
        <v>ПФО Нижегородская Выкса</v>
      </c>
      <c r="O34" s="86"/>
      <c r="P34" s="80"/>
      <c r="Q34" s="80"/>
      <c r="R34" s="80"/>
      <c r="S34" s="80"/>
      <c r="T34" s="80"/>
      <c r="U34" s="10"/>
    </row>
    <row r="35" spans="1:21" ht="13.5" customHeight="1" thickBot="1">
      <c r="A35" s="159">
        <v>13</v>
      </c>
      <c r="B35" s="160" t="str">
        <f>VLOOKUP('пр.хода'!A35,'пр.взвешивания'!B6:E60,2,FALSE)</f>
        <v>БУЗИНА Ана Сергеевна</v>
      </c>
      <c r="C35" s="162" t="str">
        <f>VLOOKUP('пр.хода'!A35,'пр.взвешивания'!B6:F60,3,FALSE)</f>
        <v>06.09.89 мс</v>
      </c>
      <c r="D35" s="153" t="str">
        <f>VLOOKUP('пр.хода'!A35,'пр.взвешивания'!B6:G60,4,FALSE)</f>
        <v>ДВФО Камчатский Петропавловск-камчатский ВС</v>
      </c>
      <c r="E35" s="99">
        <v>4</v>
      </c>
      <c r="F35" s="44"/>
      <c r="G35" s="106">
        <v>0</v>
      </c>
      <c r="H35" s="10"/>
      <c r="I35" s="142">
        <f>SUM(E35:H35)</f>
        <v>4</v>
      </c>
      <c r="J35" s="155">
        <v>2</v>
      </c>
      <c r="K35" s="123"/>
      <c r="L35" s="125"/>
      <c r="M35" s="127"/>
      <c r="N35" s="129"/>
      <c r="O35" s="93"/>
      <c r="P35" s="94"/>
      <c r="Q35" s="95"/>
      <c r="R35" s="96"/>
      <c r="S35" s="96"/>
      <c r="T35" s="10"/>
      <c r="U35" s="10"/>
    </row>
    <row r="36" spans="1:21" ht="12.75" customHeight="1">
      <c r="A36" s="159"/>
      <c r="B36" s="161"/>
      <c r="C36" s="163"/>
      <c r="D36" s="164"/>
      <c r="E36" s="49" t="s">
        <v>90</v>
      </c>
      <c r="F36" s="50"/>
      <c r="G36" s="76"/>
      <c r="H36" s="10"/>
      <c r="I36" s="142"/>
      <c r="J36" s="155"/>
      <c r="K36" s="83"/>
      <c r="L36" s="83"/>
      <c r="M36" s="83"/>
      <c r="N36" s="83"/>
      <c r="O36" s="83"/>
      <c r="P36" s="84"/>
      <c r="Q36" s="83"/>
      <c r="R36" s="10"/>
      <c r="S36" s="10"/>
      <c r="T36" s="10"/>
      <c r="U36" s="10"/>
    </row>
    <row r="37" spans="1:21" ht="15.75">
      <c r="A37" s="159">
        <v>14</v>
      </c>
      <c r="B37" s="160" t="str">
        <f>VLOOKUP('пр.хода'!A37,'пр.взвешивания'!B6:E62,2,FALSE)</f>
        <v>ЗАЙЦЕВА Надежда Сергееавна</v>
      </c>
      <c r="C37" s="162" t="str">
        <f>VLOOKUP('пр.хода'!A37,'пр.взвешивания'!B6:F62,3,FALSE)</f>
        <v>01.01.84 мс</v>
      </c>
      <c r="D37" s="153" t="str">
        <f>VLOOKUP('пр.хода'!A37,'пр.взвешивания'!B6:G62,4,FALSE)</f>
        <v>С.Петербург ВС</v>
      </c>
      <c r="E37" s="102">
        <v>3</v>
      </c>
      <c r="F37" s="103">
        <v>3</v>
      </c>
      <c r="G37" s="77"/>
      <c r="H37" s="10"/>
      <c r="I37" s="142">
        <f>SUM(E37:H37)</f>
        <v>6</v>
      </c>
      <c r="J37" s="157">
        <v>1</v>
      </c>
      <c r="K37" s="83"/>
      <c r="L37" s="83"/>
      <c r="M37" s="83"/>
      <c r="N37" s="83"/>
      <c r="O37" s="83"/>
      <c r="P37" s="83"/>
      <c r="Q37" s="83"/>
      <c r="R37" s="10"/>
      <c r="S37" s="10"/>
      <c r="T37" s="10"/>
      <c r="U37" s="10"/>
    </row>
    <row r="38" spans="1:21" ht="13.5" thickBot="1">
      <c r="A38" s="165"/>
      <c r="B38" s="166"/>
      <c r="C38" s="167"/>
      <c r="D38" s="154"/>
      <c r="E38" s="65"/>
      <c r="F38" s="66"/>
      <c r="G38" s="78"/>
      <c r="H38" s="10"/>
      <c r="I38" s="143"/>
      <c r="J38" s="158"/>
      <c r="K38" s="3"/>
      <c r="L38" s="3"/>
      <c r="M38" s="3"/>
      <c r="N38" s="3"/>
      <c r="O38" s="3"/>
      <c r="P38" s="3"/>
      <c r="Q38" s="3"/>
      <c r="R38" s="3"/>
      <c r="S38" s="10"/>
      <c r="T38" s="10"/>
      <c r="U38" s="10"/>
    </row>
    <row r="39" spans="1:2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2"/>
      <c r="L39" s="12"/>
      <c r="M39" s="12"/>
      <c r="N39" s="12"/>
      <c r="O39" s="12"/>
      <c r="P39" s="12"/>
      <c r="Q39" s="12"/>
      <c r="R39" s="12"/>
      <c r="S39" s="17"/>
      <c r="T39" s="17"/>
      <c r="U39" s="10"/>
    </row>
    <row r="40" spans="1:21" ht="15.75">
      <c r="A40" s="23" t="str">
        <f>HYPERLINK('[1]реквизиты'!$A$6)</f>
        <v>Гл. судья, судья МК</v>
      </c>
      <c r="B40" s="24"/>
      <c r="C40" s="24"/>
      <c r="D40" s="9"/>
      <c r="E40" s="6"/>
      <c r="F40" s="6"/>
      <c r="G40" s="25" t="str">
        <f>HYPERLINK('[1]реквизиты'!$G$6)</f>
        <v>Х.Ю. Хапай</v>
      </c>
      <c r="H40" s="9"/>
      <c r="K40" s="23" t="str">
        <f>HYPERLINK('[2]реквизиты'!$A$22)</f>
        <v>Гл. секретарь, судья МК</v>
      </c>
      <c r="L40" s="24"/>
      <c r="M40" s="109"/>
      <c r="N40" s="8"/>
      <c r="O40" s="108"/>
      <c r="P40" s="108"/>
      <c r="Q40" s="25"/>
      <c r="R40" s="9"/>
      <c r="U40" s="10"/>
    </row>
    <row r="41" spans="1:21" ht="15.75">
      <c r="A41" s="24"/>
      <c r="B41" s="24"/>
      <c r="C41" s="109"/>
      <c r="D41" s="8"/>
      <c r="E41" s="108"/>
      <c r="F41" s="108"/>
      <c r="G41" s="7" t="str">
        <f>HYPERLINK('[1]реквизиты'!$G$7)</f>
        <v>/г. Майкоп/</v>
      </c>
      <c r="H41" s="9"/>
      <c r="K41" s="26"/>
      <c r="L41" s="26"/>
      <c r="M41" s="27"/>
      <c r="N41" s="8"/>
      <c r="O41" s="8"/>
      <c r="P41" s="8"/>
      <c r="R41" s="9"/>
      <c r="S41" s="7" t="str">
        <f>HYPERLINK('[1]реквизиты'!$G$9)</f>
        <v>/г. Рязань/</v>
      </c>
      <c r="U41" s="10"/>
    </row>
    <row r="42" spans="1:21" ht="12.75">
      <c r="A42" s="26"/>
      <c r="B42" s="26"/>
      <c r="C42" s="27"/>
      <c r="D42" s="8"/>
      <c r="E42" s="8"/>
      <c r="F42" s="8"/>
      <c r="G42" s="9"/>
      <c r="H42" s="9"/>
      <c r="T42" s="10"/>
      <c r="U42" s="10"/>
    </row>
    <row r="43" spans="11:21" ht="12.75">
      <c r="K43" s="10"/>
      <c r="L43" s="10"/>
      <c r="M43" s="10"/>
      <c r="N43" s="10"/>
      <c r="O43" s="10"/>
      <c r="Q43" s="10"/>
      <c r="R43" s="10"/>
      <c r="S43" s="10"/>
      <c r="T43" s="10"/>
      <c r="U43" s="10"/>
    </row>
    <row r="44" spans="11:21" ht="12.7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</sheetData>
  <mergeCells count="169"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  <mergeCell ref="C6:C7"/>
    <mergeCell ref="A8:A9"/>
    <mergeCell ref="B8:B9"/>
    <mergeCell ref="C8:C9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A17:A18"/>
    <mergeCell ref="B17:B18"/>
    <mergeCell ref="C17:C18"/>
    <mergeCell ref="D17:D18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J24:J25"/>
    <mergeCell ref="A24:A25"/>
    <mergeCell ref="B24:B25"/>
    <mergeCell ref="C24:C25"/>
    <mergeCell ref="D24:D25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1:A22"/>
    <mergeCell ref="L14:L15"/>
    <mergeCell ref="I21:I22"/>
    <mergeCell ref="J21:J22"/>
    <mergeCell ref="A28:A29"/>
    <mergeCell ref="B28:B29"/>
    <mergeCell ref="C28:C29"/>
    <mergeCell ref="D28:D29"/>
    <mergeCell ref="K28:K29"/>
    <mergeCell ref="L28:L29"/>
    <mergeCell ref="B26:B27"/>
    <mergeCell ref="A30:A31"/>
    <mergeCell ref="B30:B31"/>
    <mergeCell ref="C30:C31"/>
    <mergeCell ref="D30:D31"/>
    <mergeCell ref="I33:I34"/>
    <mergeCell ref="J33:J34"/>
    <mergeCell ref="I28:I29"/>
    <mergeCell ref="J28:J29"/>
    <mergeCell ref="I30:I31"/>
    <mergeCell ref="J30:J31"/>
    <mergeCell ref="A33:A34"/>
    <mergeCell ref="B33:B34"/>
    <mergeCell ref="C33:C34"/>
    <mergeCell ref="D33:D34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N12:N13"/>
    <mergeCell ref="S10:S11"/>
    <mergeCell ref="N10:N11"/>
    <mergeCell ref="S14:S15"/>
    <mergeCell ref="T10:T11"/>
    <mergeCell ref="S12:S13"/>
    <mergeCell ref="T12:T13"/>
    <mergeCell ref="T14:T15"/>
    <mergeCell ref="M14:M15"/>
    <mergeCell ref="N14:N15"/>
    <mergeCell ref="K19:K20"/>
    <mergeCell ref="L19:L20"/>
    <mergeCell ref="M19:M20"/>
    <mergeCell ref="K17:K18"/>
    <mergeCell ref="L17:L18"/>
    <mergeCell ref="M17:M18"/>
    <mergeCell ref="N17:N18"/>
    <mergeCell ref="N19:N20"/>
    <mergeCell ref="S17:S18"/>
    <mergeCell ref="T17:T18"/>
    <mergeCell ref="S19:S20"/>
    <mergeCell ref="T19:T20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K34:K35"/>
    <mergeCell ref="L34:L35"/>
    <mergeCell ref="M34:M35"/>
    <mergeCell ref="N34:N35"/>
    <mergeCell ref="A1:T1"/>
    <mergeCell ref="P5:T5"/>
    <mergeCell ref="B5:I5"/>
    <mergeCell ref="A2:I2"/>
    <mergeCell ref="K2:P2"/>
    <mergeCell ref="B3:I3"/>
    <mergeCell ref="K3:T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workbookViewId="0" topLeftCell="A1">
      <selection activeCell="C43" sqref="C43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7.28125" style="0" customWidth="1"/>
  </cols>
  <sheetData>
    <row r="1" spans="1:10" ht="22.5" customHeight="1" thickBot="1">
      <c r="A1" s="110" t="s">
        <v>24</v>
      </c>
      <c r="B1" s="110"/>
      <c r="C1" s="110"/>
      <c r="D1" s="110"/>
      <c r="E1" s="110"/>
      <c r="F1" s="110"/>
      <c r="G1" s="110"/>
      <c r="H1" s="4"/>
      <c r="I1" s="4"/>
      <c r="J1" s="4"/>
    </row>
    <row r="2" spans="1:7" ht="33.75" customHeight="1" thickBot="1">
      <c r="A2" s="118" t="s">
        <v>23</v>
      </c>
      <c r="B2" s="118"/>
      <c r="C2" s="188"/>
      <c r="D2" s="119" t="str">
        <f>HYPERLINK('[1]реквизиты'!$A$2)</f>
        <v>Кубок  России  по САМБО среди женщин</v>
      </c>
      <c r="E2" s="120"/>
      <c r="F2" s="120"/>
      <c r="G2" s="121"/>
    </row>
    <row r="3" spans="1:8" ht="12.75" customHeight="1" thickBot="1">
      <c r="A3" s="29"/>
      <c r="B3" s="29"/>
      <c r="C3" s="29"/>
      <c r="D3" s="30"/>
      <c r="E3" s="30"/>
      <c r="F3" s="31"/>
      <c r="G3" s="31"/>
      <c r="H3" s="2"/>
    </row>
    <row r="4" spans="2:7" ht="30.75" customHeight="1" thickBot="1">
      <c r="B4" s="189" t="str">
        <f>HYPERLINK('[1]реквизиты'!$A$3)</f>
        <v>25 - 28 ноября 2009 г.        г. Кстово</v>
      </c>
      <c r="C4" s="189"/>
      <c r="D4" s="32"/>
      <c r="E4" s="33"/>
      <c r="F4" s="190" t="str">
        <f>HYPERLINK('пр.взвешивания'!E3)</f>
        <v>в.к.    56       кг.</v>
      </c>
      <c r="G4" s="191"/>
    </row>
    <row r="5" spans="1:7" ht="12.75" customHeight="1">
      <c r="A5" s="195" t="s">
        <v>16</v>
      </c>
      <c r="B5" s="195" t="s">
        <v>1</v>
      </c>
      <c r="C5" s="195" t="s">
        <v>2</v>
      </c>
      <c r="D5" s="195" t="s">
        <v>3</v>
      </c>
      <c r="E5" s="195" t="s">
        <v>4</v>
      </c>
      <c r="F5" s="195" t="s">
        <v>21</v>
      </c>
      <c r="G5" s="195" t="s">
        <v>6</v>
      </c>
    </row>
    <row r="6" spans="1:7" ht="12.75">
      <c r="A6" s="195"/>
      <c r="B6" s="195"/>
      <c r="C6" s="195"/>
      <c r="D6" s="195"/>
      <c r="E6" s="195"/>
      <c r="F6" s="195"/>
      <c r="G6" s="195"/>
    </row>
    <row r="7" spans="1:7" ht="12.75" customHeight="1">
      <c r="A7" s="193" t="s">
        <v>97</v>
      </c>
      <c r="B7" s="194">
        <v>11</v>
      </c>
      <c r="C7" s="192" t="str">
        <f>VLOOKUP(B7,'пр.взвешивания'!B5:G40,2,FALSE)</f>
        <v>АЛИЕВА Марианна Владиславовна</v>
      </c>
      <c r="D7" s="192" t="str">
        <f>VLOOKUP(B7,'пр.взвешивания'!B6:G33,3,FALSE)</f>
        <v>02.11.89 мс</v>
      </c>
      <c r="E7" s="192" t="str">
        <f>VLOOKUP(B7,'пр.взвешивания'!B6:G33,4,FALSE)</f>
        <v>ПФО Нижегородская Выкса</v>
      </c>
      <c r="F7" s="192" t="str">
        <f>VLOOKUP(B7,'пр.взвешивания'!B6:G33,5,FALSE)</f>
        <v>000738</v>
      </c>
      <c r="G7" s="192" t="str">
        <f>VLOOKUP(B7,'пр.взвешивания'!B6:G33,6,FALSE)</f>
        <v>Садковский ЕА</v>
      </c>
    </row>
    <row r="8" spans="1:7" ht="12.75">
      <c r="A8" s="193"/>
      <c r="B8" s="194"/>
      <c r="C8" s="192"/>
      <c r="D8" s="192"/>
      <c r="E8" s="192"/>
      <c r="F8" s="192"/>
      <c r="G8" s="192"/>
    </row>
    <row r="9" spans="1:7" ht="12.75" customHeight="1">
      <c r="A9" s="193" t="s">
        <v>98</v>
      </c>
      <c r="B9" s="194">
        <v>3</v>
      </c>
      <c r="C9" s="192" t="str">
        <f>VLOOKUP(B9,'пр.взвешивания'!B5:G40,2,FALSE)</f>
        <v>ЗЕНЧЕНКО Татьяна Николаевна</v>
      </c>
      <c r="D9" s="192" t="str">
        <f>VLOOKUP(B9,'пр.взвешивания'!B6:G35,3,FALSE)</f>
        <v>26.02.78 змс</v>
      </c>
      <c r="E9" s="192" t="str">
        <f>VLOOKUP(B9,'пр.взвешивания'!B6:G35,4,FALSE)</f>
        <v>ДВФО Приморский Владивосток УФК и С</v>
      </c>
      <c r="F9" s="192" t="str">
        <f>VLOOKUP(B9,'пр.взвешивания'!B6:G35,5,FALSE)</f>
        <v>000653</v>
      </c>
      <c r="G9" s="192" t="str">
        <f>VLOOKUP(B9,'пр.взвешивания'!B6:G35,6,FALSE)</f>
        <v>Леонтьев ЮА Фалеева ОА</v>
      </c>
    </row>
    <row r="10" spans="1:7" ht="12.75">
      <c r="A10" s="193"/>
      <c r="B10" s="194"/>
      <c r="C10" s="192"/>
      <c r="D10" s="192"/>
      <c r="E10" s="192"/>
      <c r="F10" s="192"/>
      <c r="G10" s="192"/>
    </row>
    <row r="11" spans="1:7" ht="12.75" customHeight="1">
      <c r="A11" s="193" t="s">
        <v>99</v>
      </c>
      <c r="B11" s="194">
        <v>14</v>
      </c>
      <c r="C11" s="192" t="str">
        <f>VLOOKUP(B11,'пр.взвешивания'!B5:G40,2,FALSE)</f>
        <v>ЗАЙЦЕВА Надежда Сергееавна</v>
      </c>
      <c r="D11" s="192" t="str">
        <f>VLOOKUP(B11,'пр.взвешивания'!B6:G37,3,FALSE)</f>
        <v>01.01.84 мс</v>
      </c>
      <c r="E11" s="192" t="str">
        <f>VLOOKUP(B11,'пр.взвешивания'!B6:G37,4,FALSE)</f>
        <v>С.Петербург ВС</v>
      </c>
      <c r="F11" s="192" t="str">
        <f>VLOOKUP(B11,'пр.взвешивания'!B6:G37,5,FALSE)</f>
        <v>000409</v>
      </c>
      <c r="G11" s="192" t="str">
        <f>VLOOKUP(B11,'пр.взвешивания'!B6:G37,6,FALSE)</f>
        <v>Еремина ЕП</v>
      </c>
    </row>
    <row r="12" spans="1:7" ht="12.75">
      <c r="A12" s="193"/>
      <c r="B12" s="194"/>
      <c r="C12" s="192"/>
      <c r="D12" s="192"/>
      <c r="E12" s="192"/>
      <c r="F12" s="192"/>
      <c r="G12" s="192"/>
    </row>
    <row r="13" spans="1:7" ht="12.75" customHeight="1">
      <c r="A13" s="193" t="s">
        <v>99</v>
      </c>
      <c r="B13" s="194">
        <v>6</v>
      </c>
      <c r="C13" s="192" t="str">
        <f>VLOOKUP(B13,'пр.взвешивания'!B5:G40,2,FALSE)</f>
        <v>АЛИЕВА Диана Владиславовна</v>
      </c>
      <c r="D13" s="192" t="str">
        <f>VLOOKUP(B13,'пр.взвешивания'!B6:G39,3,FALSE)</f>
        <v>02.11.89 мс</v>
      </c>
      <c r="E13" s="192" t="str">
        <f>VLOOKUP(B13,'пр.взвешивания'!B6:G39,4,FALSE)</f>
        <v>ПФО Нижегородская Выкса</v>
      </c>
      <c r="F13" s="192" t="str">
        <f>VLOOKUP(B13,'пр.взвешивания'!B6:G39,5,FALSE)</f>
        <v>000738</v>
      </c>
      <c r="G13" s="192" t="str">
        <f>VLOOKUP(B13,'пр.взвешивания'!B6:G39,6,FALSE)</f>
        <v>Садковский ЕА</v>
      </c>
    </row>
    <row r="14" spans="1:7" ht="12.75">
      <c r="A14" s="193"/>
      <c r="B14" s="194"/>
      <c r="C14" s="192"/>
      <c r="D14" s="192"/>
      <c r="E14" s="192"/>
      <c r="F14" s="192"/>
      <c r="G14" s="192"/>
    </row>
    <row r="15" spans="1:7" ht="12.75">
      <c r="A15" s="193" t="s">
        <v>100</v>
      </c>
      <c r="B15" s="194">
        <v>5</v>
      </c>
      <c r="C15" s="192" t="str">
        <f>VLOOKUP(B15,'пр.взвешивания'!B5:G40,2,FALSE)</f>
        <v>ВИРТ Анжела Сергеевна</v>
      </c>
      <c r="D15" s="192" t="str">
        <f>VLOOKUP(B15,'пр.взвешивания'!B6:G41,3,FALSE)</f>
        <v>03.01.90 кмс</v>
      </c>
      <c r="E15" s="192" t="str">
        <f>VLOOKUP(B15,'пр.взвешивания'!B6:G41,4,FALSE)</f>
        <v>ПФО Саратовская Саратов ПР</v>
      </c>
      <c r="F15" s="192" t="str">
        <f>VLOOKUP(B15,'пр.взвешивания'!B6:G41,5,FALSE)</f>
        <v>012047</v>
      </c>
      <c r="G15" s="192" t="str">
        <f>VLOOKUP(B15,'пр.взвешивания'!B6:G41,6,FALSE)</f>
        <v>Нилогов  ВВ</v>
      </c>
    </row>
    <row r="16" spans="1:7" ht="12.75">
      <c r="A16" s="193"/>
      <c r="B16" s="194"/>
      <c r="C16" s="192"/>
      <c r="D16" s="192"/>
      <c r="E16" s="192"/>
      <c r="F16" s="192"/>
      <c r="G16" s="192"/>
    </row>
    <row r="17" spans="1:7" ht="12.75">
      <c r="A17" s="193" t="s">
        <v>100</v>
      </c>
      <c r="B17" s="194">
        <v>10</v>
      </c>
      <c r="C17" s="192" t="str">
        <f>VLOOKUP(B17,'пр.взвешивания'!B5:G40,2,FALSE)</f>
        <v>РУМЯНЦЕВА Мария Николаевна</v>
      </c>
      <c r="D17" s="192" t="str">
        <f>VLOOKUP(B17,'пр.взвешивания'!B6:G43,3,FALSE)</f>
        <v>15.02.75 мсмк</v>
      </c>
      <c r="E17" s="192" t="str">
        <f>VLOOKUP(B17,'пр.взвешивания'!B6:G43,4,FALSE)</f>
        <v>ПФО Пермский Березники МО</v>
      </c>
      <c r="F17" s="192" t="str">
        <f>VLOOKUP(B17,'пр.взвешивания'!B6:G43,5,FALSE)</f>
        <v>000647</v>
      </c>
      <c r="G17" s="192" t="str">
        <f>VLOOKUP(B17,'пр.взвешивания'!B6:G43,6,FALSE)</f>
        <v>Рахмуллин ВВ</v>
      </c>
    </row>
    <row r="18" spans="1:7" ht="12.75">
      <c r="A18" s="193"/>
      <c r="B18" s="194"/>
      <c r="C18" s="192"/>
      <c r="D18" s="192"/>
      <c r="E18" s="192"/>
      <c r="F18" s="192"/>
      <c r="G18" s="192"/>
    </row>
    <row r="19" spans="1:7" ht="12.75">
      <c r="A19" s="193" t="s">
        <v>101</v>
      </c>
      <c r="B19" s="194">
        <v>1</v>
      </c>
      <c r="C19" s="192" t="str">
        <f>VLOOKUP(B19,'пр.взвешивания'!B5:G40,2,FALSE)</f>
        <v>ВАЛОВА Анастасия Владимировна</v>
      </c>
      <c r="D19" s="192" t="str">
        <f>VLOOKUP(B19,'пр.взвешивания'!B6:G45,3,FALSE)</f>
        <v>2510.90 мс</v>
      </c>
      <c r="E19" s="192" t="str">
        <f>VLOOKUP(B19,'пр.взвешивания'!B6:G45,4,FALSE)</f>
        <v>Москва Москомспорт</v>
      </c>
      <c r="F19" s="192" t="str">
        <f>VLOOKUP(B19,'пр.взвешивания'!B6:G45,5,FALSE)</f>
        <v>000844</v>
      </c>
      <c r="G19" s="192" t="str">
        <f>VLOOKUP(B19,'пр.взвешивания'!B6:G45,6,FALSE)</f>
        <v>Ватутина ИС Сабуров АЛ</v>
      </c>
    </row>
    <row r="20" spans="1:7" ht="12.75">
      <c r="A20" s="193"/>
      <c r="B20" s="194"/>
      <c r="C20" s="192"/>
      <c r="D20" s="192"/>
      <c r="E20" s="192"/>
      <c r="F20" s="192"/>
      <c r="G20" s="192"/>
    </row>
    <row r="21" spans="1:7" ht="12.75">
      <c r="A21" s="193" t="s">
        <v>101</v>
      </c>
      <c r="B21" s="194">
        <v>13</v>
      </c>
      <c r="C21" s="192" t="str">
        <f>VLOOKUP(B21,'пр.взвешивания'!B5:G40,2,FALSE)</f>
        <v>БУЗИНА Ана Сергеевна</v>
      </c>
      <c r="D21" s="192" t="str">
        <f>VLOOKUP(B21,'пр.взвешивания'!B6:G47,3,FALSE)</f>
        <v>06.09.89 мс</v>
      </c>
      <c r="E21" s="192" t="str">
        <f>VLOOKUP(B21,'пр.взвешивания'!B6:G47,4,FALSE)</f>
        <v>ДВФО Камчатский Петропавловск-камчатский ВС</v>
      </c>
      <c r="F21" s="192">
        <f>VLOOKUP(B21,'пр.взвешивания'!B6:G47,5,FALSE)</f>
        <v>0</v>
      </c>
      <c r="G21" s="192" t="str">
        <f>VLOOKUP(B21,'пр.взвешивания'!B6:G47,6,FALSE)</f>
        <v>Бузин ГА</v>
      </c>
    </row>
    <row r="22" spans="1:7" ht="12.75">
      <c r="A22" s="193"/>
      <c r="B22" s="194"/>
      <c r="C22" s="192"/>
      <c r="D22" s="192"/>
      <c r="E22" s="192"/>
      <c r="F22" s="192"/>
      <c r="G22" s="192"/>
    </row>
    <row r="23" spans="1:7" ht="12.75">
      <c r="A23" s="193" t="s">
        <v>102</v>
      </c>
      <c r="B23" s="194">
        <v>2</v>
      </c>
      <c r="C23" s="192" t="str">
        <f>VLOOKUP(B23,'пр.взвешивания'!B5:G40,2,FALSE)</f>
        <v>ХЛОПОНИНА Ольга Сергеевна</v>
      </c>
      <c r="D23" s="192" t="str">
        <f>VLOOKUP(B23,'пр.взвешивания'!B6:G49,3,FALSE)</f>
        <v>09.11.88 кмс</v>
      </c>
      <c r="E23" s="192" t="str">
        <f>VLOOKUP(B23,'пр.взвешивания'!B6:G49,4,FALSE)</f>
        <v>СЗФО Ростовская Волгодонск ЦСП РО</v>
      </c>
      <c r="F23" s="192">
        <f>VLOOKUP(B23,'пр.взвешивания'!B6:G49,5,FALSE)</f>
        <v>0</v>
      </c>
      <c r="G23" s="192" t="str">
        <f>VLOOKUP(B23,'пр.взвешивания'!B6:G49,6,FALSE)</f>
        <v>Минаев АВ</v>
      </c>
    </row>
    <row r="24" spans="1:7" ht="12.75">
      <c r="A24" s="193"/>
      <c r="B24" s="194"/>
      <c r="C24" s="192"/>
      <c r="D24" s="192"/>
      <c r="E24" s="192"/>
      <c r="F24" s="192"/>
      <c r="G24" s="192"/>
    </row>
    <row r="25" spans="1:7" ht="12.75">
      <c r="A25" s="193" t="s">
        <v>102</v>
      </c>
      <c r="B25" s="194">
        <v>7</v>
      </c>
      <c r="C25" s="192" t="str">
        <f>VLOOKUP(B25,'пр.взвешивания'!B5:G40,2,FALSE)</f>
        <v>СЕНЬКИНА Екатерина Валерьевна</v>
      </c>
      <c r="D25" s="192" t="str">
        <f>VLOOKUP(B25,'пр.взвешивания'!B6:G51,3,FALSE)</f>
        <v>24.02.91 кмс</v>
      </c>
      <c r="E25" s="192" t="str">
        <f>VLOOKUP(B25,'пр.взвешивания'!B6:G51,4,FALSE)</f>
        <v>С.Петербург ВС</v>
      </c>
      <c r="F25" s="192" t="str">
        <f>VLOOKUP(B25,'пр.взвешивания'!B6:G51,5,FALSE)</f>
        <v>017395</v>
      </c>
      <c r="G25" s="192" t="str">
        <f>VLOOKUP(B25,'пр.взвешивания'!B6:G51,6,FALSE)</f>
        <v>Еремина ЕП</v>
      </c>
    </row>
    <row r="26" spans="1:7" ht="12.75">
      <c r="A26" s="193"/>
      <c r="B26" s="194"/>
      <c r="C26" s="192"/>
      <c r="D26" s="192"/>
      <c r="E26" s="192"/>
      <c r="F26" s="192"/>
      <c r="G26" s="192"/>
    </row>
    <row r="27" spans="1:7" ht="14.25" customHeight="1">
      <c r="A27" s="193" t="s">
        <v>102</v>
      </c>
      <c r="B27" s="194">
        <v>8</v>
      </c>
      <c r="C27" s="192" t="str">
        <f>VLOOKUP(B27,'пр.взвешивания'!B5:G40,2,FALSE)</f>
        <v>ВАЛЕЕВА Лилия Реватовна</v>
      </c>
      <c r="D27" s="192" t="str">
        <f>VLOOKUP(B27,'пр.взвешивания'!B6:G53,3,FALSE)</f>
        <v>20.11.1988 мс</v>
      </c>
      <c r="E27" s="192" t="str">
        <f>VLOOKUP(B27,'пр.взвешивания'!B6:G53,4,FALSE)</f>
        <v>ПФО Ульяновская, Димитровград ПР</v>
      </c>
      <c r="F27" s="192" t="str">
        <f>VLOOKUP(B27,'пр.взвешивания'!B6:G53,5,FALSE)</f>
        <v>008980</v>
      </c>
      <c r="G27" s="192" t="str">
        <f>VLOOKUP(B27,'пр.взвешивания'!B6:G53,6,FALSE)</f>
        <v>Тукшинкин О.Н. Плисов ОВ</v>
      </c>
    </row>
    <row r="28" spans="1:7" ht="12.75">
      <c r="A28" s="193"/>
      <c r="B28" s="194"/>
      <c r="C28" s="192"/>
      <c r="D28" s="192"/>
      <c r="E28" s="192"/>
      <c r="F28" s="192"/>
      <c r="G28" s="192"/>
    </row>
    <row r="29" spans="1:7" ht="12.75">
      <c r="A29" s="193" t="s">
        <v>102</v>
      </c>
      <c r="B29" s="194">
        <v>12</v>
      </c>
      <c r="C29" s="192" t="str">
        <f>VLOOKUP(B29,'пр.взвешивания'!B5:G40,2,FALSE)</f>
        <v>АРАНОВСКАЯ Наталья Иузовна</v>
      </c>
      <c r="D29" s="192" t="str">
        <f>VLOOKUP(B29,'пр.взвешивания'!B6:G55,3,FALSE)</f>
        <v>01.02.76 мсмк</v>
      </c>
      <c r="E29" s="192" t="str">
        <f>VLOOKUP(B29,'пр.взвешивания'!B6:G55,4,FALSE)</f>
        <v>ЮФО Краснодарский Лабинск ВС</v>
      </c>
      <c r="F29" s="192" t="str">
        <f>VLOOKUP(B29,'пр.взвешивания'!B6:G55,5,FALSE)</f>
        <v>000593</v>
      </c>
      <c r="G29" s="192" t="str">
        <f>VLOOKUP(B29,'пр.взвешивания'!B6:G55,6,FALSE)</f>
        <v>Абрамян СА Тихонова ИВ</v>
      </c>
    </row>
    <row r="30" spans="1:7" ht="12.75">
      <c r="A30" s="193"/>
      <c r="B30" s="194"/>
      <c r="C30" s="192"/>
      <c r="D30" s="192"/>
      <c r="E30" s="192"/>
      <c r="F30" s="192"/>
      <c r="G30" s="192"/>
    </row>
    <row r="31" spans="1:7" ht="12.75">
      <c r="A31" s="193" t="s">
        <v>103</v>
      </c>
      <c r="B31" s="194">
        <v>4</v>
      </c>
      <c r="C31" s="192" t="str">
        <f>VLOOKUP(B31,'пр.взвешивания'!B5:G40,2,FALSE)</f>
        <v>ПУСТОБАЕВА Наталья Сергеевна</v>
      </c>
      <c r="D31" s="192" t="str">
        <f>VLOOKUP(B31,'пр.взвешивания'!B6:G57,3,FALSE)</f>
        <v>29.05.88 мс</v>
      </c>
      <c r="E31" s="192" t="str">
        <f>VLOOKUP(B31,'пр.взвешивания'!B6:G57,4,FALSE)</f>
        <v>УФО Курганская Курган МО</v>
      </c>
      <c r="F31" s="192" t="str">
        <f>VLOOKUP(B31,'пр.взвешивания'!B6:G57,5,FALSE)</f>
        <v>008881</v>
      </c>
      <c r="G31" s="192" t="str">
        <f>VLOOKUP(B31,'пр.взвешивания'!B6:G57,6,FALSE)</f>
        <v>Родионов АП</v>
      </c>
    </row>
    <row r="32" spans="1:7" ht="12.75">
      <c r="A32" s="193"/>
      <c r="B32" s="194"/>
      <c r="C32" s="192"/>
      <c r="D32" s="192"/>
      <c r="E32" s="192"/>
      <c r="F32" s="192"/>
      <c r="G32" s="192"/>
    </row>
    <row r="33" spans="1:7" ht="12.75">
      <c r="A33" s="193" t="s">
        <v>103</v>
      </c>
      <c r="B33" s="194">
        <v>9</v>
      </c>
      <c r="C33" s="192" t="str">
        <f>VLOOKUP(B33,'пр.взвешивания'!B5:G40,2,FALSE)</f>
        <v>КОШАРНАЯ Кристина Петровна</v>
      </c>
      <c r="D33" s="192" t="str">
        <f>VLOOKUP(B33,'пр.взвешивания'!B6:G59,3,FALSE)</f>
        <v>08.10.91 мс</v>
      </c>
      <c r="E33" s="192" t="str">
        <f>VLOOKUP(B33,'пр.взвешивания'!B6:G59,4,FALSE)</f>
        <v>ЦФО Тверская Ржев МО</v>
      </c>
      <c r="F33" s="192" t="str">
        <f>VLOOKUP(B33,'пр.взвешивания'!B6:G59,5,FALSE)</f>
        <v>000880</v>
      </c>
      <c r="G33" s="192" t="str">
        <f>VLOOKUP(B33,'пр.взвешивания'!B6:G59,6,FALSE)</f>
        <v>Образцов АН</v>
      </c>
    </row>
    <row r="34" spans="1:7" ht="12.75">
      <c r="A34" s="193"/>
      <c r="B34" s="194"/>
      <c r="C34" s="192"/>
      <c r="D34" s="192"/>
      <c r="E34" s="192"/>
      <c r="F34" s="192"/>
      <c r="G34" s="192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spans="1:7" ht="15.75">
      <c r="A39" s="23" t="str">
        <f>HYPERLINK('[1]реквизиты'!$A$6)</f>
        <v>Гл. судья, судья МК</v>
      </c>
      <c r="B39" s="24"/>
      <c r="C39" s="24"/>
      <c r="D39" s="9"/>
      <c r="E39" s="6"/>
      <c r="F39" s="6"/>
      <c r="G39" s="25" t="str">
        <f>HYPERLINK('[1]реквизиты'!$G$6)</f>
        <v>Х.Ю. Хапай</v>
      </c>
    </row>
    <row r="40" spans="1:7" ht="15.75">
      <c r="A40" s="24"/>
      <c r="B40" s="24"/>
      <c r="C40" s="24"/>
      <c r="D40" s="8"/>
      <c r="E40" s="108"/>
      <c r="F40" s="108"/>
      <c r="G40" s="7" t="str">
        <f>HYPERLINK('[1]реквизиты'!$G$7)</f>
        <v>/г. Майкоп/</v>
      </c>
    </row>
    <row r="41" spans="1:7" ht="12.75">
      <c r="A41" s="26"/>
      <c r="B41" s="26"/>
      <c r="C41" s="26"/>
      <c r="D41" s="8"/>
      <c r="E41" s="8"/>
      <c r="F41" s="8"/>
      <c r="G41" s="9"/>
    </row>
    <row r="42" spans="1:7" ht="15.75">
      <c r="A42" s="23" t="str">
        <f>HYPERLINK('[2]реквизиты'!$A$22)</f>
        <v>Гл. секретарь, судья МК</v>
      </c>
      <c r="B42" s="24"/>
      <c r="C42" s="24"/>
      <c r="D42" s="8"/>
      <c r="E42" s="108"/>
      <c r="F42" s="108"/>
      <c r="G42" s="25" t="str">
        <f>HYPERLINK('[1]реквизиты'!$G$8)</f>
        <v>Н.Ю. Глушкова</v>
      </c>
    </row>
    <row r="43" spans="1:10" ht="15">
      <c r="A43" s="26"/>
      <c r="B43" s="26"/>
      <c r="C43" s="26"/>
      <c r="D43" s="9"/>
      <c r="E43" s="9"/>
      <c r="F43" s="9"/>
      <c r="G43" s="7" t="str">
        <f>HYPERLINK('[1]реквизиты'!$G$9)</f>
        <v>/г. Рязань/</v>
      </c>
      <c r="J43" s="6"/>
    </row>
  </sheetData>
  <mergeCells count="110">
    <mergeCell ref="A29:A30"/>
    <mergeCell ref="B29:B30"/>
    <mergeCell ref="C29:C30"/>
    <mergeCell ref="D29:D30"/>
    <mergeCell ref="D25:D26"/>
    <mergeCell ref="C23:C24"/>
    <mergeCell ref="D23:D24"/>
    <mergeCell ref="F27:F28"/>
    <mergeCell ref="D27:D28"/>
    <mergeCell ref="E27:E28"/>
    <mergeCell ref="A23:A24"/>
    <mergeCell ref="B23:B24"/>
    <mergeCell ref="A25:A26"/>
    <mergeCell ref="B25:B26"/>
    <mergeCell ref="E19:E20"/>
    <mergeCell ref="E21:E22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E15:E16"/>
    <mergeCell ref="A13:A14"/>
    <mergeCell ref="B13:B14"/>
    <mergeCell ref="C13:C14"/>
    <mergeCell ref="D13:D14"/>
    <mergeCell ref="D15:D16"/>
    <mergeCell ref="A11:A12"/>
    <mergeCell ref="B11:B12"/>
    <mergeCell ref="C11:C12"/>
    <mergeCell ref="D11:D12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5:A6"/>
    <mergeCell ref="B5:B6"/>
    <mergeCell ref="C5:C6"/>
    <mergeCell ref="D5:D6"/>
    <mergeCell ref="G15:G16"/>
    <mergeCell ref="G17:G18"/>
    <mergeCell ref="G19:G20"/>
    <mergeCell ref="G7:G8"/>
    <mergeCell ref="G9:G10"/>
    <mergeCell ref="G11:G12"/>
    <mergeCell ref="G13:G14"/>
    <mergeCell ref="F17:F18"/>
    <mergeCell ref="F19:F20"/>
    <mergeCell ref="F5:F6"/>
    <mergeCell ref="F7:F8"/>
    <mergeCell ref="F9:F10"/>
    <mergeCell ref="F11:F12"/>
    <mergeCell ref="F13:F14"/>
    <mergeCell ref="F15:F16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B31:B32"/>
    <mergeCell ref="C31:C32"/>
    <mergeCell ref="G31:G32"/>
    <mergeCell ref="E29:E30"/>
    <mergeCell ref="F29:F30"/>
    <mergeCell ref="F31:F32"/>
    <mergeCell ref="D31:D32"/>
    <mergeCell ref="E31:E32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A1:G1"/>
    <mergeCell ref="A2:C2"/>
    <mergeCell ref="D2:G2"/>
    <mergeCell ref="B4:C4"/>
    <mergeCell ref="F4:G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8">
      <selection activeCell="C26" sqref="C26:C2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06" t="str">
        <f>HYPERLINK('[1]реквизиты'!$A$2)</f>
        <v>Кубок  России  по САМБО среди женщин</v>
      </c>
      <c r="B1" s="207"/>
      <c r="C1" s="207"/>
      <c r="D1" s="207"/>
      <c r="E1" s="207"/>
      <c r="F1" s="207"/>
      <c r="G1" s="207"/>
      <c r="H1" s="1"/>
      <c r="I1" s="1"/>
    </row>
    <row r="2" spans="1:9" ht="18" customHeight="1">
      <c r="A2" s="208" t="str">
        <f>HYPERLINK('[1]реквизиты'!$A$3)</f>
        <v>25 - 28 ноября 2009 г.        г. Кстово</v>
      </c>
      <c r="B2" s="208"/>
      <c r="C2" s="208"/>
      <c r="D2" s="208"/>
      <c r="E2" s="208"/>
      <c r="F2" s="208"/>
      <c r="G2" s="208"/>
      <c r="H2" s="209"/>
      <c r="I2" s="209"/>
    </row>
    <row r="3" ht="26.25" customHeight="1">
      <c r="E3" t="s">
        <v>85</v>
      </c>
    </row>
    <row r="4" spans="1:7" ht="12.75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4</v>
      </c>
      <c r="F4" s="195" t="s">
        <v>5</v>
      </c>
      <c r="G4" s="195" t="s">
        <v>6</v>
      </c>
    </row>
    <row r="5" spans="1:7" ht="12.75">
      <c r="A5" s="195"/>
      <c r="B5" s="195"/>
      <c r="C5" s="195"/>
      <c r="D5" s="195"/>
      <c r="E5" s="195"/>
      <c r="F5" s="195"/>
      <c r="G5" s="195"/>
    </row>
    <row r="6" spans="1:7" ht="12.75" customHeight="1">
      <c r="A6" s="195">
        <v>1</v>
      </c>
      <c r="B6" s="205">
        <v>1</v>
      </c>
      <c r="C6" s="203" t="s">
        <v>74</v>
      </c>
      <c r="D6" s="197" t="s">
        <v>75</v>
      </c>
      <c r="E6" s="199" t="s">
        <v>76</v>
      </c>
      <c r="F6" s="201" t="s">
        <v>77</v>
      </c>
      <c r="G6" s="203" t="s">
        <v>78</v>
      </c>
    </row>
    <row r="7" spans="1:7" ht="12.75">
      <c r="A7" s="195"/>
      <c r="B7" s="205"/>
      <c r="C7" s="204"/>
      <c r="D7" s="198"/>
      <c r="E7" s="200"/>
      <c r="F7" s="202"/>
      <c r="G7" s="204"/>
    </row>
    <row r="8" spans="1:7" ht="12.75" customHeight="1">
      <c r="A8" s="195">
        <v>2</v>
      </c>
      <c r="B8" s="205">
        <v>2</v>
      </c>
      <c r="C8" s="203" t="s">
        <v>62</v>
      </c>
      <c r="D8" s="197" t="s">
        <v>63</v>
      </c>
      <c r="E8" s="199" t="s">
        <v>64</v>
      </c>
      <c r="F8" s="201"/>
      <c r="G8" s="203" t="s">
        <v>65</v>
      </c>
    </row>
    <row r="9" spans="1:7" ht="12.75">
      <c r="A9" s="195"/>
      <c r="B9" s="205"/>
      <c r="C9" s="204"/>
      <c r="D9" s="198"/>
      <c r="E9" s="200"/>
      <c r="F9" s="202"/>
      <c r="G9" s="204"/>
    </row>
    <row r="10" spans="1:7" ht="12.75" customHeight="1">
      <c r="A10" s="195">
        <v>3</v>
      </c>
      <c r="B10" s="205">
        <v>3</v>
      </c>
      <c r="C10" s="210" t="s">
        <v>25</v>
      </c>
      <c r="D10" s="212" t="s">
        <v>86</v>
      </c>
      <c r="E10" s="212" t="s">
        <v>26</v>
      </c>
      <c r="F10" s="212" t="s">
        <v>27</v>
      </c>
      <c r="G10" s="212" t="s">
        <v>28</v>
      </c>
    </row>
    <row r="11" spans="1:7" ht="12.75">
      <c r="A11" s="195"/>
      <c r="B11" s="205"/>
      <c r="C11" s="211"/>
      <c r="D11" s="213"/>
      <c r="E11" s="213"/>
      <c r="F11" s="213"/>
      <c r="G11" s="213"/>
    </row>
    <row r="12" spans="1:7" ht="12.75" customHeight="1">
      <c r="A12" s="195">
        <v>4</v>
      </c>
      <c r="B12" s="205">
        <v>4</v>
      </c>
      <c r="C12" s="210" t="s">
        <v>79</v>
      </c>
      <c r="D12" s="212" t="s">
        <v>80</v>
      </c>
      <c r="E12" s="212" t="s">
        <v>81</v>
      </c>
      <c r="F12" s="212" t="s">
        <v>82</v>
      </c>
      <c r="G12" s="212" t="s">
        <v>83</v>
      </c>
    </row>
    <row r="13" spans="1:7" ht="12.75" customHeight="1">
      <c r="A13" s="195"/>
      <c r="B13" s="205"/>
      <c r="C13" s="211"/>
      <c r="D13" s="213"/>
      <c r="E13" s="213"/>
      <c r="F13" s="213"/>
      <c r="G13" s="213"/>
    </row>
    <row r="14" spans="1:7" ht="12.75" customHeight="1">
      <c r="A14" s="195">
        <v>5</v>
      </c>
      <c r="B14" s="205">
        <v>5</v>
      </c>
      <c r="C14" s="203" t="s">
        <v>48</v>
      </c>
      <c r="D14" s="197" t="s">
        <v>49</v>
      </c>
      <c r="E14" s="199" t="s">
        <v>50</v>
      </c>
      <c r="F14" s="201" t="s">
        <v>51</v>
      </c>
      <c r="G14" s="203" t="s">
        <v>52</v>
      </c>
    </row>
    <row r="15" spans="1:7" ht="12.75">
      <c r="A15" s="195"/>
      <c r="B15" s="205"/>
      <c r="C15" s="204"/>
      <c r="D15" s="198"/>
      <c r="E15" s="200"/>
      <c r="F15" s="202"/>
      <c r="G15" s="204"/>
    </row>
    <row r="16" spans="1:7" ht="12.75" customHeight="1">
      <c r="A16" s="195">
        <v>6</v>
      </c>
      <c r="B16" s="205">
        <v>6</v>
      </c>
      <c r="C16" s="210" t="s">
        <v>31</v>
      </c>
      <c r="D16" s="212" t="s">
        <v>29</v>
      </c>
      <c r="E16" s="212" t="s">
        <v>32</v>
      </c>
      <c r="F16" s="201" t="s">
        <v>33</v>
      </c>
      <c r="G16" s="212" t="s">
        <v>30</v>
      </c>
    </row>
    <row r="17" spans="1:7" ht="12.75">
      <c r="A17" s="195"/>
      <c r="B17" s="205"/>
      <c r="C17" s="211"/>
      <c r="D17" s="213"/>
      <c r="E17" s="213"/>
      <c r="F17" s="202"/>
      <c r="G17" s="213"/>
    </row>
    <row r="18" spans="1:7" ht="12.75" customHeight="1">
      <c r="A18" s="195">
        <v>7</v>
      </c>
      <c r="B18" s="205">
        <v>7</v>
      </c>
      <c r="C18" s="203" t="s">
        <v>71</v>
      </c>
      <c r="D18" s="197" t="s">
        <v>72</v>
      </c>
      <c r="E18" s="199" t="s">
        <v>68</v>
      </c>
      <c r="F18" s="201" t="s">
        <v>73</v>
      </c>
      <c r="G18" s="203" t="s">
        <v>70</v>
      </c>
    </row>
    <row r="19" spans="1:7" ht="12.75">
      <c r="A19" s="195"/>
      <c r="B19" s="205"/>
      <c r="C19" s="204"/>
      <c r="D19" s="198"/>
      <c r="E19" s="200"/>
      <c r="F19" s="202"/>
      <c r="G19" s="204"/>
    </row>
    <row r="20" spans="1:7" ht="12.75" customHeight="1">
      <c r="A20" s="195">
        <v>8</v>
      </c>
      <c r="B20" s="205">
        <v>8</v>
      </c>
      <c r="C20" s="210" t="s">
        <v>39</v>
      </c>
      <c r="D20" s="212" t="s">
        <v>40</v>
      </c>
      <c r="E20" s="212" t="s">
        <v>41</v>
      </c>
      <c r="F20" s="201" t="s">
        <v>84</v>
      </c>
      <c r="G20" s="210" t="s">
        <v>42</v>
      </c>
    </row>
    <row r="21" spans="1:7" ht="12.75">
      <c r="A21" s="195"/>
      <c r="B21" s="205"/>
      <c r="C21" s="211"/>
      <c r="D21" s="213"/>
      <c r="E21" s="213"/>
      <c r="F21" s="202"/>
      <c r="G21" s="214"/>
    </row>
    <row r="22" spans="1:8" ht="12.75" customHeight="1">
      <c r="A22" s="195">
        <v>9</v>
      </c>
      <c r="B22" s="205">
        <v>9</v>
      </c>
      <c r="C22" s="203" t="s">
        <v>53</v>
      </c>
      <c r="D22" s="197" t="s">
        <v>54</v>
      </c>
      <c r="E22" s="199" t="s">
        <v>55</v>
      </c>
      <c r="F22" s="201" t="s">
        <v>56</v>
      </c>
      <c r="G22" s="203" t="s">
        <v>57</v>
      </c>
      <c r="H22" s="2"/>
    </row>
    <row r="23" spans="1:8" ht="12.75">
      <c r="A23" s="195"/>
      <c r="B23" s="205"/>
      <c r="C23" s="204"/>
      <c r="D23" s="198"/>
      <c r="E23" s="200"/>
      <c r="F23" s="202"/>
      <c r="G23" s="204"/>
      <c r="H23" s="2"/>
    </row>
    <row r="24" spans="1:8" ht="12.75" customHeight="1">
      <c r="A24" s="195">
        <v>10</v>
      </c>
      <c r="B24" s="205">
        <v>10</v>
      </c>
      <c r="C24" s="210" t="s">
        <v>34</v>
      </c>
      <c r="D24" s="212" t="s">
        <v>35</v>
      </c>
      <c r="E24" s="212" t="s">
        <v>36</v>
      </c>
      <c r="F24" s="212" t="s">
        <v>37</v>
      </c>
      <c r="G24" s="212" t="s">
        <v>38</v>
      </c>
      <c r="H24" s="2"/>
    </row>
    <row r="25" spans="1:8" ht="12.75">
      <c r="A25" s="195"/>
      <c r="B25" s="205"/>
      <c r="C25" s="211"/>
      <c r="D25" s="213"/>
      <c r="E25" s="213"/>
      <c r="F25" s="213"/>
      <c r="G25" s="213"/>
      <c r="H25" s="2"/>
    </row>
    <row r="26" spans="1:8" ht="12.75" customHeight="1">
      <c r="A26" s="195">
        <v>11</v>
      </c>
      <c r="B26" s="205">
        <v>11</v>
      </c>
      <c r="C26" s="210" t="s">
        <v>105</v>
      </c>
      <c r="D26" s="212" t="s">
        <v>29</v>
      </c>
      <c r="E26" s="212" t="s">
        <v>32</v>
      </c>
      <c r="F26" s="201" t="s">
        <v>33</v>
      </c>
      <c r="G26" s="212" t="s">
        <v>30</v>
      </c>
      <c r="H26" s="2"/>
    </row>
    <row r="27" spans="1:8" ht="12.75">
      <c r="A27" s="195"/>
      <c r="B27" s="205"/>
      <c r="C27" s="211"/>
      <c r="D27" s="213"/>
      <c r="E27" s="213"/>
      <c r="F27" s="202"/>
      <c r="G27" s="213"/>
      <c r="H27" s="2"/>
    </row>
    <row r="28" spans="1:8" ht="12.75" customHeight="1">
      <c r="A28" s="195">
        <v>12</v>
      </c>
      <c r="B28" s="205">
        <v>12</v>
      </c>
      <c r="C28" s="210" t="s">
        <v>43</v>
      </c>
      <c r="D28" s="212" t="s">
        <v>44</v>
      </c>
      <c r="E28" s="212" t="s">
        <v>45</v>
      </c>
      <c r="F28" s="212" t="s">
        <v>46</v>
      </c>
      <c r="G28" s="212" t="s">
        <v>47</v>
      </c>
      <c r="H28" s="2"/>
    </row>
    <row r="29" spans="1:8" ht="12.75">
      <c r="A29" s="195"/>
      <c r="B29" s="205"/>
      <c r="C29" s="211"/>
      <c r="D29" s="213"/>
      <c r="E29" s="213"/>
      <c r="F29" s="213"/>
      <c r="G29" s="213"/>
      <c r="H29" s="2"/>
    </row>
    <row r="30" spans="1:8" ht="12.75" customHeight="1">
      <c r="A30" s="195">
        <v>13</v>
      </c>
      <c r="B30" s="205">
        <v>13</v>
      </c>
      <c r="C30" s="203" t="s">
        <v>58</v>
      </c>
      <c r="D30" s="197" t="s">
        <v>59</v>
      </c>
      <c r="E30" s="199" t="s">
        <v>60</v>
      </c>
      <c r="F30" s="201"/>
      <c r="G30" s="203" t="s">
        <v>61</v>
      </c>
      <c r="H30" s="2"/>
    </row>
    <row r="31" spans="1:8" ht="12.75">
      <c r="A31" s="195"/>
      <c r="B31" s="205"/>
      <c r="C31" s="204"/>
      <c r="D31" s="198"/>
      <c r="E31" s="200"/>
      <c r="F31" s="202"/>
      <c r="G31" s="204"/>
      <c r="H31" s="2"/>
    </row>
    <row r="32" spans="1:8" ht="12.75" customHeight="1">
      <c r="A32" s="195">
        <v>14</v>
      </c>
      <c r="B32" s="205">
        <v>14</v>
      </c>
      <c r="C32" s="203" t="s">
        <v>66</v>
      </c>
      <c r="D32" s="197" t="s">
        <v>67</v>
      </c>
      <c r="E32" s="199" t="s">
        <v>68</v>
      </c>
      <c r="F32" s="201" t="s">
        <v>69</v>
      </c>
      <c r="G32" s="203" t="s">
        <v>70</v>
      </c>
      <c r="H32" s="2"/>
    </row>
    <row r="33" spans="1:8" ht="12.75">
      <c r="A33" s="195"/>
      <c r="B33" s="205"/>
      <c r="C33" s="204"/>
      <c r="D33" s="198"/>
      <c r="E33" s="200"/>
      <c r="F33" s="202"/>
      <c r="G33" s="204"/>
      <c r="H33" s="2"/>
    </row>
    <row r="34" spans="1:8" ht="12.75">
      <c r="A34" s="196"/>
      <c r="B34" s="196"/>
      <c r="C34" s="196"/>
      <c r="D34" s="196"/>
      <c r="E34" s="196"/>
      <c r="F34" s="196"/>
      <c r="G34" s="196"/>
      <c r="H34" s="2"/>
    </row>
    <row r="35" spans="1:8" ht="12.75">
      <c r="A35" s="196"/>
      <c r="B35" s="196"/>
      <c r="C35" s="196"/>
      <c r="D35" s="196"/>
      <c r="E35" s="196"/>
      <c r="F35" s="196"/>
      <c r="G35" s="196"/>
      <c r="H35" s="2"/>
    </row>
    <row r="36" spans="1:8" ht="12.75">
      <c r="A36" s="196"/>
      <c r="B36" s="196"/>
      <c r="C36" s="196"/>
      <c r="D36" s="196"/>
      <c r="E36" s="196"/>
      <c r="F36" s="196"/>
      <c r="G36" s="196"/>
      <c r="H36" s="2"/>
    </row>
    <row r="37" spans="1:8" ht="12.75">
      <c r="A37" s="196"/>
      <c r="B37" s="196"/>
      <c r="C37" s="196"/>
      <c r="D37" s="196"/>
      <c r="E37" s="196"/>
      <c r="F37" s="196"/>
      <c r="G37" s="196"/>
      <c r="H37" s="2"/>
    </row>
    <row r="38" spans="1:8" ht="12.75">
      <c r="A38" s="196"/>
      <c r="B38" s="196"/>
      <c r="C38" s="196"/>
      <c r="D38" s="196"/>
      <c r="E38" s="196"/>
      <c r="F38" s="196"/>
      <c r="G38" s="196"/>
      <c r="H38" s="2"/>
    </row>
    <row r="39" spans="1:8" ht="12.75">
      <c r="A39" s="196"/>
      <c r="B39" s="196"/>
      <c r="C39" s="196"/>
      <c r="D39" s="196"/>
      <c r="E39" s="196"/>
      <c r="F39" s="196"/>
      <c r="G39" s="196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2009-11-30T10:51:34Z</cp:lastPrinted>
  <dcterms:created xsi:type="dcterms:W3CDTF">1996-10-08T23:32:33Z</dcterms:created>
  <dcterms:modified xsi:type="dcterms:W3CDTF">2009-12-01T09:59:10Z</dcterms:modified>
  <cp:category/>
  <cp:version/>
  <cp:contentType/>
  <cp:contentStatus/>
</cp:coreProperties>
</file>