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<sst xmlns="http://schemas.openxmlformats.org/spreadsheetml/2006/main" count="148" uniqueCount="59">
  <si>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</si>
  <si>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</si>
  <si>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</si>
  <si>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</si>
  <si>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</si>
  <si>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</si>
  <si>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</si>
  <si>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</si>
  <si>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</si>
  <si>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</si>
  <si>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</si>
  <si>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</si>
  <si>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</si>
  <si>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</si>
  <si>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</si>
  <si>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</si>
  <si>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</si>
  <si>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</si>
  <si>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</si>
  <si>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</si>
  <si>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</si>
  <si>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</si>
  <si>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</si>
  <si>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</si>
  <si>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</si>
  <si>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</si>
  <si>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</si>
  <si>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</si>
  <si>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</si>
  <si>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</si>
  <si>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</si>
  <si>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</si>
  <si>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Сергеева Богдана Олеговна</t>
  </si>
  <si>
    <t>26.01.1989, КМС</t>
  </si>
  <si>
    <t>СФО, Омская, Омск, МО</t>
  </si>
  <si>
    <t>020167055</t>
  </si>
  <si>
    <t>Горбунов А.В., Бобровский В.А.</t>
  </si>
  <si>
    <t>Якубенко Ксения Александровна</t>
  </si>
  <si>
    <t>15.01.1990, КМС</t>
  </si>
  <si>
    <t>СФО, Новосибирская, Новосибирск, МО</t>
  </si>
  <si>
    <t>008799</t>
  </si>
  <si>
    <t xml:space="preserve">Бурнашова Л.Б., </t>
  </si>
  <si>
    <t>Пономарева Павла Сергеевна</t>
  </si>
  <si>
    <t>12.07.1991, КМС</t>
  </si>
  <si>
    <t>СФО, Кемеровская, Новокузнецк, МО</t>
  </si>
  <si>
    <t>Фандюшина И.А., Тишкевич И.В.</t>
  </si>
  <si>
    <t>Григорьева Наталья Анатольевна</t>
  </si>
  <si>
    <t>23.02.1985, КМС</t>
  </si>
  <si>
    <t>СФО, Алтайский, Барнаул, МО</t>
  </si>
  <si>
    <t>Мельник Анастасия Васильевна</t>
  </si>
  <si>
    <t>01.01.1992, КМС</t>
  </si>
  <si>
    <t>008802</t>
  </si>
  <si>
    <t>Бурнашова Л.Б.</t>
  </si>
  <si>
    <t>в.к.   80  кг.</t>
  </si>
  <si>
    <t>снята врачом</t>
  </si>
  <si>
    <t>4:0</t>
  </si>
  <si>
    <t>2</t>
  </si>
  <si>
    <t>3:1</t>
  </si>
  <si>
    <t>Зайцев 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</si>
</sst>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1" borderId="15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  <xf numFmtId="0" fontId="0" fillId="0" borderId="17" xfId="42" applyFont="1" applyBorder="1" applyAlignment="1" applyProtection="1">
      <alignment horizontal="center"/>
      <protection/>
    </xf>
    <xf numFmtId="0" fontId="0" fillId="0" borderId="16" xfId="42" applyFont="1" applyBorder="1" applyAlignment="1" applyProtection="1">
      <alignment horizontal="center"/>
      <protection/>
    </xf>
    <xf numFmtId="0" fontId="0" fillId="21" borderId="18" xfId="0" applyFont="1" applyFill="1" applyBorder="1" applyAlignment="1">
      <alignment horizontal="center"/>
    </xf>
    <xf numFmtId="0" fontId="0" fillId="0" borderId="19" xfId="42" applyFont="1" applyBorder="1" applyAlignment="1" applyProtection="1">
      <alignment horizontal="center"/>
      <protection/>
    </xf>
    <xf numFmtId="0" fontId="0" fillId="0" borderId="20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/>
      <protection/>
    </xf>
    <xf numFmtId="0" fontId="0" fillId="21" borderId="16" xfId="0" applyFont="1" applyFill="1" applyBorder="1" applyAlignment="1">
      <alignment horizontal="center"/>
    </xf>
    <xf numFmtId="0" fontId="0" fillId="0" borderId="22" xfId="42" applyFont="1" applyBorder="1" applyAlignment="1" applyProtection="1">
      <alignment horizontal="center"/>
      <protection/>
    </xf>
    <xf numFmtId="0" fontId="2" fillId="0" borderId="23" xfId="42" applyFont="1" applyBorder="1" applyAlignment="1" applyProtection="1">
      <alignment horizontal="center"/>
      <protection/>
    </xf>
    <xf numFmtId="0" fontId="0" fillId="21" borderId="24" xfId="0" applyFont="1" applyFill="1" applyBorder="1" applyAlignment="1">
      <alignment horizontal="center"/>
    </xf>
    <xf numFmtId="0" fontId="0" fillId="0" borderId="19" xfId="42" applyFont="1" applyBorder="1" applyAlignment="1" applyProtection="1">
      <alignment horizontal="center"/>
      <protection/>
    </xf>
    <xf numFmtId="0" fontId="0" fillId="21" borderId="25" xfId="0" applyFont="1" applyFill="1" applyBorder="1" applyAlignment="1">
      <alignment horizontal="center"/>
    </xf>
    <xf numFmtId="0" fontId="2" fillId="0" borderId="26" xfId="42" applyFont="1" applyBorder="1" applyAlignment="1" applyProtection="1">
      <alignment horizontal="center"/>
      <protection/>
    </xf>
    <xf numFmtId="0" fontId="2" fillId="0" borderId="27" xfId="42" applyFont="1" applyBorder="1" applyAlignment="1" applyProtection="1">
      <alignment horizontal="center"/>
      <protection/>
    </xf>
    <xf numFmtId="0" fontId="2" fillId="21" borderId="28" xfId="0" applyFont="1" applyFill="1" applyBorder="1" applyAlignment="1">
      <alignment horizontal="center"/>
    </xf>
    <xf numFmtId="0" fontId="2" fillId="0" borderId="29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21" borderId="12" xfId="0" applyFont="1" applyFill="1" applyBorder="1" applyAlignment="1">
      <alignment horizontal="center"/>
    </xf>
    <xf numFmtId="0" fontId="0" fillId="21" borderId="33" xfId="0" applyFont="1" applyFill="1" applyBorder="1" applyAlignment="1">
      <alignment horizontal="center"/>
    </xf>
    <xf numFmtId="0" fontId="5" fillId="0" borderId="0" xfId="42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2" fillId="0" borderId="31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4" borderId="40" xfId="42" applyNumberFormat="1" applyFont="1" applyFill="1" applyBorder="1" applyAlignment="1" applyProtection="1">
      <alignment horizontal="center" vertical="center" wrapText="1"/>
      <protection/>
    </xf>
    <xf numFmtId="0" fontId="14" fillId="4" borderId="41" xfId="42" applyNumberFormat="1" applyFont="1" applyFill="1" applyBorder="1" applyAlignment="1" applyProtection="1">
      <alignment horizontal="center" vertical="center" wrapText="1"/>
      <protection/>
    </xf>
    <xf numFmtId="0" fontId="14" fillId="4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7" fillId="0" borderId="6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24" borderId="40" xfId="42" applyFont="1" applyFill="1" applyBorder="1" applyAlignment="1" applyProtection="1">
      <alignment horizontal="center" vertical="center"/>
      <protection/>
    </xf>
    <xf numFmtId="0" fontId="11" fillId="24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2" fillId="0" borderId="44" xfId="0" applyFont="1" applyBorder="1" applyAlignment="1">
      <alignment horizontal="left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0" fillId="0" borderId="66" xfId="42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67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3" fillId="0" borderId="4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58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49" fontId="3" fillId="0" borderId="5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0" fillId="0" borderId="58" xfId="42" applyFont="1" applyFill="1" applyBorder="1" applyAlignment="1" applyProtection="1">
      <alignment horizontal="left" vertical="center" wrapText="1"/>
      <protection/>
    </xf>
    <xf numFmtId="0" fontId="3" fillId="17" borderId="58" xfId="0" applyFont="1" applyFill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0" fillId="0" borderId="58" xfId="42" applyFont="1" applyFill="1" applyBorder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2" fillId="0" borderId="5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58" xfId="0" applyFont="1" applyBorder="1" applyAlignment="1">
      <alignment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10550" y="158305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62950" y="159829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10-11 декабря 2009 г.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zoomScalePageLayoutView="0" workbookViewId="0" topLeftCell="A1">
      <selection activeCell="A30" sqref="A1:P31"/>
    </sheetView>
  </sheetViews>
  <sheetFormatPr defaultColWidth="9.140625" defaultRowHeight="12.75"/>
  <cols>
    <col min="1" max="1" width="5.28125" style="0" customWidth="1"/>
    <col min="2" max="2" width="21.421875" style="0" customWidth="1"/>
    <col min="5" max="9" width="6.7109375" style="0" customWidth="1"/>
    <col min="10" max="10" width="2.140625" style="0" customWidth="1"/>
    <col min="11" max="11" width="5.57421875" style="0" customWidth="1"/>
    <col min="12" max="12" width="17.7109375" style="0" customWidth="1"/>
    <col min="15" max="15" width="7.7109375" style="0" customWidth="1"/>
    <col min="16" max="16" width="12.28125" style="0" customWidth="1"/>
  </cols>
  <sheetData>
    <row r="1" spans="1:16" ht="19.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9.5" customHeight="1" thickBot="1">
      <c r="A2" s="80" t="s">
        <v>30</v>
      </c>
      <c r="B2" s="81"/>
      <c r="C2" s="81"/>
      <c r="D2" s="81"/>
      <c r="E2" s="81"/>
      <c r="F2" s="81"/>
      <c r="G2" s="81"/>
      <c r="H2" s="81"/>
      <c r="I2" s="81"/>
      <c r="K2" s="73" t="str">
        <f>HYPERLINK('[3]реквизиты'!$L$7)</f>
        <v>ИТОГОВЫЙ ПРОТОКОЛ</v>
      </c>
      <c r="L2" s="73"/>
      <c r="M2" s="73"/>
      <c r="N2" s="73"/>
      <c r="O2" s="73"/>
      <c r="P2" s="73"/>
    </row>
    <row r="3" spans="1:18" ht="45" customHeight="1" thickBot="1">
      <c r="A3" s="11"/>
      <c r="B3" s="43"/>
      <c r="C3" s="43"/>
      <c r="D3" s="70" t="str">
        <f>HYPERLINK('[1]реквизиты'!$A$2)</f>
        <v>Чемпионат Сибирского Федерального округа по самбо среди женщин</v>
      </c>
      <c r="E3" s="71"/>
      <c r="F3" s="71"/>
      <c r="G3" s="71"/>
      <c r="H3" s="71"/>
      <c r="I3" s="71"/>
      <c r="J3" s="71"/>
      <c r="K3" s="71"/>
      <c r="L3" s="71"/>
      <c r="M3" s="72"/>
      <c r="N3" s="43"/>
      <c r="O3" s="43"/>
      <c r="P3" s="43"/>
      <c r="Q3" s="40"/>
      <c r="R3" s="40"/>
    </row>
    <row r="4" spans="1:18" ht="21" customHeight="1" thickBot="1">
      <c r="A4" s="99" t="str">
        <f>HYPERLINK('[1]реквизиты'!$A$3)</f>
        <v>10-11 декабря 2009 г.    г.Новокузнецк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41"/>
      <c r="R4" s="41"/>
    </row>
    <row r="5" spans="1:16" ht="27" customHeight="1" thickBot="1">
      <c r="A5" s="3" t="s">
        <v>7</v>
      </c>
      <c r="D5" s="3"/>
      <c r="G5" s="107"/>
      <c r="H5" s="107"/>
      <c r="I5" s="107"/>
      <c r="N5" s="3"/>
      <c r="O5" s="105" t="str">
        <f>HYPERLINK('пр.взвешивания'!D3)</f>
        <v>в.к.   80  кг.</v>
      </c>
      <c r="P5" s="106"/>
    </row>
    <row r="6" spans="1:16" ht="13.5" customHeight="1" thickBot="1">
      <c r="A6" s="103" t="s">
        <v>1</v>
      </c>
      <c r="B6" s="103" t="s">
        <v>8</v>
      </c>
      <c r="C6" s="103" t="s">
        <v>9</v>
      </c>
      <c r="D6" s="103" t="s">
        <v>10</v>
      </c>
      <c r="E6" s="142" t="s">
        <v>11</v>
      </c>
      <c r="F6" s="144"/>
      <c r="G6" s="144"/>
      <c r="H6" s="103" t="s">
        <v>12</v>
      </c>
      <c r="I6" s="103" t="s">
        <v>13</v>
      </c>
      <c r="J6" s="53"/>
      <c r="K6" s="82" t="s">
        <v>13</v>
      </c>
      <c r="L6" s="83" t="s">
        <v>2</v>
      </c>
      <c r="M6" s="85" t="s">
        <v>3</v>
      </c>
      <c r="N6" s="85" t="s">
        <v>4</v>
      </c>
      <c r="O6" s="85" t="s">
        <v>5</v>
      </c>
      <c r="P6" s="101" t="s">
        <v>6</v>
      </c>
    </row>
    <row r="7" spans="1:16" ht="13.5" thickBot="1">
      <c r="A7" s="126"/>
      <c r="B7" s="126"/>
      <c r="C7" s="126"/>
      <c r="D7" s="141"/>
      <c r="E7" s="4">
        <v>1</v>
      </c>
      <c r="F7" s="5">
        <v>2</v>
      </c>
      <c r="G7" s="10">
        <v>3</v>
      </c>
      <c r="H7" s="145"/>
      <c r="I7" s="104"/>
      <c r="J7" s="54"/>
      <c r="K7" s="75"/>
      <c r="L7" s="84"/>
      <c r="M7" s="86"/>
      <c r="N7" s="86"/>
      <c r="O7" s="86"/>
      <c r="P7" s="102"/>
    </row>
    <row r="8" spans="1:16" ht="13.5" customHeight="1">
      <c r="A8" s="87">
        <v>1</v>
      </c>
      <c r="B8" s="89" t="str">
        <f>VLOOKUP(A8,'пр.взвешивания'!B6:E15,2,FALSE)</f>
        <v>Якубенко Ксения Александровна</v>
      </c>
      <c r="C8" s="128" t="str">
        <f>VLOOKUP(A8,'пр.взвешивания'!B6:E15,3,FALSE)</f>
        <v>15.01.1990, КМС</v>
      </c>
      <c r="D8" s="130" t="str">
        <f>VLOOKUP(A8,'пр.взвешивания'!B6:E15,4,FALSE)</f>
        <v>СФО, Новосибирская, Новосибирск, МО</v>
      </c>
      <c r="E8" s="14"/>
      <c r="F8" s="28">
        <v>0</v>
      </c>
      <c r="G8" s="28">
        <v>0</v>
      </c>
      <c r="H8" s="132">
        <f>SUM(F8:G8)</f>
        <v>0</v>
      </c>
      <c r="I8" s="140"/>
      <c r="J8" s="68">
        <v>2</v>
      </c>
      <c r="K8" s="79">
        <v>1</v>
      </c>
      <c r="L8" s="197" t="str">
        <f>VLOOKUP(J8,'пр.взвешивания'!B6:G17,2,FALSE)</f>
        <v>Григорьева Наталья Анатольевна</v>
      </c>
      <c r="M8" s="198" t="str">
        <f>VLOOKUP(J8,'пр.взвешивания'!B6:G17,3,FALSE)</f>
        <v>23.02.1985, КМС</v>
      </c>
      <c r="N8" s="199" t="str">
        <f>VLOOKUP(J8,'пр.взвешивания'!B6:G17,4,FALSE)</f>
        <v>СФО, Алтайский, Барнаул, МО</v>
      </c>
      <c r="O8" s="78">
        <f>VLOOKUP(J8,'пр.взвешивания'!B6:G17,5,FALSE)</f>
        <v>0</v>
      </c>
      <c r="P8" s="200" t="str">
        <f>VLOOKUP(J8,'пр.взвешивания'!B6:G17,6,FALSE)</f>
        <v>Зайцев О</v>
      </c>
    </row>
    <row r="9" spans="1:16" ht="13.5" customHeight="1">
      <c r="A9" s="88"/>
      <c r="B9" s="90"/>
      <c r="C9" s="138"/>
      <c r="D9" s="139"/>
      <c r="E9" s="15"/>
      <c r="F9" s="16">
        <v>3.53</v>
      </c>
      <c r="G9" s="16"/>
      <c r="H9" s="112"/>
      <c r="I9" s="114"/>
      <c r="J9" s="68"/>
      <c r="K9" s="74"/>
      <c r="L9" s="201"/>
      <c r="M9" s="202"/>
      <c r="N9" s="203"/>
      <c r="O9" s="77"/>
      <c r="P9" s="205"/>
    </row>
    <row r="10" spans="1:16" ht="13.5" customHeight="1">
      <c r="A10" s="88">
        <v>2</v>
      </c>
      <c r="B10" s="136" t="str">
        <f>VLOOKUP(A10,'пр.взвешивания'!B8:E17,2,FALSE)</f>
        <v>Григорьева Наталья Анатольевна</v>
      </c>
      <c r="C10" s="137" t="str">
        <f>VLOOKUP(A10,'пр.взвешивания'!B8:E17,3,FALSE)</f>
        <v>23.02.1985, КМС</v>
      </c>
      <c r="D10" s="146" t="str">
        <f>VLOOKUP(A10,'пр.взвешивания'!B8:E17,4,FALSE)</f>
        <v>СФО, Алтайский, Барнаул, МО</v>
      </c>
      <c r="E10" s="29">
        <v>4</v>
      </c>
      <c r="F10" s="30"/>
      <c r="G10" s="31">
        <v>1</v>
      </c>
      <c r="H10" s="112">
        <v>5</v>
      </c>
      <c r="I10" s="114">
        <v>2</v>
      </c>
      <c r="J10" s="68">
        <v>3</v>
      </c>
      <c r="K10" s="74">
        <v>2</v>
      </c>
      <c r="L10" s="206" t="str">
        <f>VLOOKUP(J10,'пр.взвешивания'!B6:G17,2,FALSE)</f>
        <v>Пономарева Павла Сергеевна</v>
      </c>
      <c r="M10" s="207" t="str">
        <f>VLOOKUP(J10,'пр.взвешивания'!B6:G17,3,FALSE)</f>
        <v>12.07.1991, КМС</v>
      </c>
      <c r="N10" s="208" t="str">
        <f>VLOOKUP(J10,'пр.взвешивания'!B6:G17,4,FALSE)</f>
        <v>СФО, Кемеровская, Новокузнецк, МО</v>
      </c>
      <c r="O10" s="76">
        <f>VLOOKUP(J10,'пр.взвешивания'!B6:G17,5,FALSE)</f>
        <v>0</v>
      </c>
      <c r="P10" s="210" t="str">
        <f>VLOOKUP(J10,'пр.взвешивания'!B6:G17,6,FALSE)</f>
        <v>Фандюшина И.А., Тишкевич И.В.</v>
      </c>
    </row>
    <row r="11" spans="1:16" ht="13.5" customHeight="1">
      <c r="A11" s="88"/>
      <c r="B11" s="127"/>
      <c r="C11" s="129"/>
      <c r="D11" s="131"/>
      <c r="E11" s="17">
        <v>3.53</v>
      </c>
      <c r="F11" s="18"/>
      <c r="G11" s="16"/>
      <c r="H11" s="112"/>
      <c r="I11" s="114"/>
      <c r="J11" s="68"/>
      <c r="K11" s="74"/>
      <c r="L11" s="201"/>
      <c r="M11" s="202"/>
      <c r="N11" s="203"/>
      <c r="O11" s="77"/>
      <c r="P11" s="205"/>
    </row>
    <row r="12" spans="1:16" ht="13.5" customHeight="1">
      <c r="A12" s="88">
        <v>3</v>
      </c>
      <c r="B12" s="120" t="str">
        <f>VLOOKUP(A12,'пр.взвешивания'!B10:E19,2,FALSE)</f>
        <v>Пономарева Павла Сергеевна</v>
      </c>
      <c r="C12" s="122" t="str">
        <f>VLOOKUP(A12,'пр.взвешивания'!B10:E19,3,FALSE)</f>
        <v>12.07.1991, КМС</v>
      </c>
      <c r="D12" s="124" t="str">
        <f>VLOOKUP(A12,'пр.взвешивания'!B10:E19,4,FALSE)</f>
        <v>СФО, Кемеровская, Новокузнецк, МО</v>
      </c>
      <c r="E12" s="29">
        <v>3</v>
      </c>
      <c r="F12" s="31">
        <v>3</v>
      </c>
      <c r="G12" s="57"/>
      <c r="H12" s="112">
        <v>6</v>
      </c>
      <c r="I12" s="134">
        <v>1</v>
      </c>
      <c r="J12" s="68">
        <v>4</v>
      </c>
      <c r="K12" s="74">
        <v>3</v>
      </c>
      <c r="L12" s="206" t="str">
        <f>VLOOKUP(J12,'пр.взвешивания'!B6:G17,2,FALSE)</f>
        <v>Сергеева Богдана Олеговна</v>
      </c>
      <c r="M12" s="207" t="str">
        <f>VLOOKUP(J12,'пр.взвешивания'!B6:G17,3,FALSE)</f>
        <v>26.01.1989, КМС</v>
      </c>
      <c r="N12" s="208" t="str">
        <f>VLOOKUP(J12,'пр.взвешивания'!B6:G17,4,FALSE)</f>
        <v>СФО, Омская, Омск, МО</v>
      </c>
      <c r="O12" s="209" t="str">
        <f>VLOOKUP(J12,'пр.взвешивания'!B6:G17,5,FALSE)</f>
        <v>020167055</v>
      </c>
      <c r="P12" s="210" t="str">
        <f>VLOOKUP(J12,'пр.взвешивания'!B6:G17,6,FALSE)</f>
        <v>Горбунов А.В., Бобровский В.А.</v>
      </c>
    </row>
    <row r="13" spans="1:18" ht="13.5" customHeight="1" thickBot="1">
      <c r="A13" s="119"/>
      <c r="B13" s="121"/>
      <c r="C13" s="123"/>
      <c r="D13" s="125"/>
      <c r="E13" s="19"/>
      <c r="F13" s="20"/>
      <c r="G13" s="58"/>
      <c r="H13" s="113"/>
      <c r="I13" s="135"/>
      <c r="J13" s="68"/>
      <c r="K13" s="74"/>
      <c r="L13" s="201"/>
      <c r="M13" s="202"/>
      <c r="N13" s="203"/>
      <c r="O13" s="204"/>
      <c r="P13" s="205"/>
      <c r="R13" s="42"/>
    </row>
    <row r="14" spans="1:16" ht="13.5" customHeight="1" thickBot="1">
      <c r="A14" s="3" t="s">
        <v>14</v>
      </c>
      <c r="H14" s="56"/>
      <c r="J14" s="68">
        <v>5</v>
      </c>
      <c r="K14" s="74">
        <v>3</v>
      </c>
      <c r="L14" s="206" t="str">
        <f>VLOOKUP(J14,'пр.взвешивания'!B6:G17,2,FALSE)</f>
        <v>Мельник Анастасия Васильевна</v>
      </c>
      <c r="M14" s="207" t="str">
        <f>VLOOKUP(J14,'пр.взвешивания'!B6:G17,3,FALSE)</f>
        <v>01.01.1992, КМС</v>
      </c>
      <c r="N14" s="208" t="str">
        <f>VLOOKUP(J14,'пр.взвешивания'!B6:G17,4,FALSE)</f>
        <v>СФО, Новосибирская, Новосибирск, МО</v>
      </c>
      <c r="O14" s="209" t="str">
        <f>VLOOKUP(J14,'пр.взвешивания'!B6:G17,5,FALSE)</f>
        <v>008802</v>
      </c>
      <c r="P14" s="210" t="str">
        <f>VLOOKUP(J14,'пр.взвешивания'!B6:G17,6,FALSE)</f>
        <v>Бурнашова Л.Б.</v>
      </c>
    </row>
    <row r="15" spans="1:16" ht="13.5" customHeight="1" thickBot="1">
      <c r="A15" s="103" t="s">
        <v>1</v>
      </c>
      <c r="B15" s="103" t="s">
        <v>8</v>
      </c>
      <c r="C15" s="103" t="s">
        <v>9</v>
      </c>
      <c r="D15" s="103" t="s">
        <v>10</v>
      </c>
      <c r="E15" s="142" t="s">
        <v>11</v>
      </c>
      <c r="F15" s="143"/>
      <c r="H15" s="147" t="s">
        <v>12</v>
      </c>
      <c r="I15" s="103" t="s">
        <v>13</v>
      </c>
      <c r="J15" s="68"/>
      <c r="K15" s="74"/>
      <c r="L15" s="201"/>
      <c r="M15" s="202"/>
      <c r="N15" s="203"/>
      <c r="O15" s="204"/>
      <c r="P15" s="205"/>
    </row>
    <row r="16" spans="1:16" ht="13.5" customHeight="1" thickBot="1">
      <c r="A16" s="126"/>
      <c r="B16" s="126"/>
      <c r="C16" s="126"/>
      <c r="D16" s="141"/>
      <c r="E16" s="4">
        <v>1</v>
      </c>
      <c r="F16" s="10">
        <v>2</v>
      </c>
      <c r="H16" s="148"/>
      <c r="I16" s="126"/>
      <c r="J16" s="68">
        <v>1</v>
      </c>
      <c r="K16" s="74">
        <v>5</v>
      </c>
      <c r="L16" s="206" t="str">
        <f>VLOOKUP(J16,'пр.взвешивания'!B6:G17,2,FALSE)</f>
        <v>Якубенко Ксения Александровна</v>
      </c>
      <c r="M16" s="207" t="str">
        <f>VLOOKUP(J16,'пр.взвешивания'!B6:G17,3,FALSE)</f>
        <v>15.01.1990, КМС</v>
      </c>
      <c r="N16" s="208" t="str">
        <f>VLOOKUP(J16,'пр.взвешивания'!B6:G17,4,FALSE)</f>
        <v>СФО, Новосибирская, Новосибирск, МО</v>
      </c>
      <c r="O16" s="208" t="str">
        <f>VLOOKUP(J16,'пр.взвешивания'!B6:F17,5,FALSE)</f>
        <v>008799</v>
      </c>
      <c r="P16" s="210" t="str">
        <f>VLOOKUP(J16,'пр.взвешивания'!B6:G17,6,FALSE)</f>
        <v>Бурнашова Л.Б., </v>
      </c>
    </row>
    <row r="17" spans="1:16" ht="13.5" customHeight="1" thickBot="1">
      <c r="A17" s="87">
        <v>4</v>
      </c>
      <c r="B17" s="89" t="str">
        <f>VLOOKUP(A17,'пр.взвешивания'!B6:E15,2,FALSE)</f>
        <v>Сергеева Богдана Олеговна</v>
      </c>
      <c r="C17" s="128" t="str">
        <f>VLOOKUP(A17,'пр.взвешивания'!B6:E15,3,FALSE)</f>
        <v>26.01.1989, КМС</v>
      </c>
      <c r="D17" s="130" t="str">
        <f>VLOOKUP(A17,'пр.взвешивания'!B6:E15,4,FALSE)</f>
        <v>СФО, Омская, Омск, МО</v>
      </c>
      <c r="E17" s="14"/>
      <c r="F17" s="21">
        <v>0</v>
      </c>
      <c r="H17" s="132">
        <f>SUM(F17:G17)</f>
        <v>0</v>
      </c>
      <c r="I17" s="133">
        <v>2</v>
      </c>
      <c r="J17" s="68"/>
      <c r="K17" s="75"/>
      <c r="L17" s="211"/>
      <c r="M17" s="212"/>
      <c r="N17" s="213"/>
      <c r="O17" s="213"/>
      <c r="P17" s="214"/>
    </row>
    <row r="18" spans="1:9" ht="13.5" customHeight="1">
      <c r="A18" s="88"/>
      <c r="B18" s="127"/>
      <c r="C18" s="129"/>
      <c r="D18" s="131"/>
      <c r="E18" s="22"/>
      <c r="F18" s="23">
        <v>3.56</v>
      </c>
      <c r="H18" s="112"/>
      <c r="I18" s="114"/>
    </row>
    <row r="19" spans="1:9" ht="13.5" customHeight="1">
      <c r="A19" s="88">
        <v>5</v>
      </c>
      <c r="B19" s="120" t="str">
        <f>VLOOKUP(A19,'пр.взвешивания'!B8:E17,2,FALSE)</f>
        <v>Мельник Анастасия Васильевна</v>
      </c>
      <c r="C19" s="122" t="str">
        <f>VLOOKUP(A19,'пр.взвешивания'!B8:E17,3,FALSE)</f>
        <v>01.01.1992, КМС</v>
      </c>
      <c r="D19" s="124" t="str">
        <f>VLOOKUP(A19,'пр.взвешивания'!B8:E17,4,FALSE)</f>
        <v>СФО, Новосибирская, Новосибирск, МО</v>
      </c>
      <c r="E19" s="24">
        <v>4</v>
      </c>
      <c r="F19" s="25"/>
      <c r="H19" s="112">
        <v>4</v>
      </c>
      <c r="I19" s="114">
        <v>1</v>
      </c>
    </row>
    <row r="20" spans="1:9" ht="13.5" customHeight="1" thickBot="1">
      <c r="A20" s="119"/>
      <c r="B20" s="121"/>
      <c r="C20" s="123"/>
      <c r="D20" s="125"/>
      <c r="E20" s="26">
        <v>3.56</v>
      </c>
      <c r="F20" s="27"/>
      <c r="H20" s="113"/>
      <c r="I20" s="115"/>
    </row>
    <row r="22" spans="2:6" ht="12.75">
      <c r="B22" t="s">
        <v>15</v>
      </c>
      <c r="F22" t="s">
        <v>16</v>
      </c>
    </row>
    <row r="23" ht="13.5" thickBot="1"/>
    <row r="24" spans="1:7" ht="13.5" thickBot="1">
      <c r="A24" s="87">
        <v>3</v>
      </c>
      <c r="B24" s="116" t="str">
        <f>VLOOKUP(A24,'пр.взвешивания'!B6:C21,2,FALSE)</f>
        <v>Пономарева Павла Сергеевна</v>
      </c>
      <c r="C24" s="117" t="str">
        <f>VLOOKUP(A24,'пр.взвешивания'!B6:G15,3,FALSE)</f>
        <v>12.07.1991, КМС</v>
      </c>
      <c r="D24" s="118" t="str">
        <f>VLOOKUP(A24,'пр.взвешивания'!B6:G15,4,FALSE)</f>
        <v>СФО, Кемеровская, Новокузнецк, МО</v>
      </c>
      <c r="E24" s="39"/>
      <c r="F24" s="39"/>
      <c r="G24" s="39"/>
    </row>
    <row r="25" spans="1:7" ht="12.75">
      <c r="A25" s="88"/>
      <c r="B25" s="93"/>
      <c r="C25" s="95"/>
      <c r="D25" s="97"/>
      <c r="E25" s="61">
        <v>3</v>
      </c>
      <c r="F25" s="39"/>
      <c r="G25" s="39"/>
    </row>
    <row r="26" spans="1:17" ht="13.5" thickBot="1">
      <c r="A26" s="91">
        <v>4</v>
      </c>
      <c r="B26" s="93" t="str">
        <f>VLOOKUP(A26,'пр.взвешивания'!B6:C23,2,FALSE)</f>
        <v>Сергеева Богдана Олеговна</v>
      </c>
      <c r="C26" s="95" t="str">
        <f>VLOOKUP(A26,'пр.взвешивания'!B6:G17,3,FALSE)</f>
        <v>26.01.1989, КМС</v>
      </c>
      <c r="D26" s="97" t="str">
        <f>VLOOKUP(A26,'пр.взвешивания'!B6:G17,4,FALSE)</f>
        <v>СФО, Омская, Омск, МО</v>
      </c>
      <c r="E26" s="62" t="s">
        <v>55</v>
      </c>
      <c r="F26" s="63"/>
      <c r="G26" s="39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6.5" thickBot="1">
      <c r="A27" s="92"/>
      <c r="B27" s="94"/>
      <c r="C27" s="96"/>
      <c r="D27" s="98"/>
      <c r="E27" s="39"/>
      <c r="F27" s="64"/>
      <c r="G27" s="65" t="s">
        <v>56</v>
      </c>
      <c r="I27" s="49" t="str">
        <f>HYPERLINK('[1]реквизиты'!$A$6)</f>
        <v>Гл. судья, судья МК</v>
      </c>
      <c r="J27" s="44"/>
      <c r="K27" s="44"/>
      <c r="L27" s="45"/>
      <c r="M27" s="6"/>
      <c r="N27" s="6"/>
      <c r="O27" s="52" t="str">
        <f>HYPERLINK('[1]реквизиты'!$G$6)</f>
        <v>Горбунов А.В.</v>
      </c>
      <c r="P27" s="32"/>
      <c r="Q27" s="32"/>
    </row>
    <row r="28" spans="1:17" ht="16.5" thickBot="1">
      <c r="A28" s="108">
        <v>5</v>
      </c>
      <c r="B28" s="109" t="str">
        <f>VLOOKUP(A28,'пр.взвешивания'!B6:C25,2,FALSE)</f>
        <v>Мельник Анастасия Васильевна</v>
      </c>
      <c r="C28" s="110" t="str">
        <f>VLOOKUP(A28,'пр.взвешивания'!B6:G19,3,FALSE)</f>
        <v>01.01.1992, КМС</v>
      </c>
      <c r="D28" s="111" t="str">
        <f>VLOOKUP(A28,'пр.взвешивания'!B6:G19,4,FALSE)</f>
        <v>СФО, Новосибирская, Новосибирск, МО</v>
      </c>
      <c r="E28" s="39"/>
      <c r="F28" s="64"/>
      <c r="G28" s="66" t="s">
        <v>57</v>
      </c>
      <c r="I28" s="44"/>
      <c r="J28" s="44"/>
      <c r="K28" s="44"/>
      <c r="L28" s="45"/>
      <c r="M28" s="7"/>
      <c r="N28" s="7"/>
      <c r="O28" s="50" t="str">
        <f>HYPERLINK('[1]реквизиты'!$G$7)</f>
        <v>/Омск/</v>
      </c>
      <c r="P28" s="32"/>
      <c r="Q28" s="32"/>
    </row>
    <row r="29" spans="1:17" ht="12.75">
      <c r="A29" s="88"/>
      <c r="B29" s="93"/>
      <c r="C29" s="95"/>
      <c r="D29" s="97"/>
      <c r="E29" s="61" t="s">
        <v>56</v>
      </c>
      <c r="F29" s="67"/>
      <c r="G29" s="39"/>
      <c r="I29" s="46"/>
      <c r="J29" s="46"/>
      <c r="K29" s="46"/>
      <c r="L29" s="47"/>
      <c r="M29" s="48"/>
      <c r="N29" s="48"/>
      <c r="O29" s="47"/>
      <c r="P29" s="47"/>
      <c r="Q29" s="47"/>
    </row>
    <row r="30" spans="1:17" ht="16.5" thickBot="1">
      <c r="A30" s="91">
        <v>2</v>
      </c>
      <c r="B30" s="93" t="str">
        <f>VLOOKUP(A30,'пр.взвешивания'!B6:C27,2,FALSE)</f>
        <v>Григорьева Наталья Анатольевна</v>
      </c>
      <c r="C30" s="95" t="str">
        <f>VLOOKUP(A30,'пр.взвешивания'!B6:G21,3,FALSE)</f>
        <v>23.02.1985, КМС</v>
      </c>
      <c r="D30" s="97" t="str">
        <f>VLOOKUP(A30,'пр.взвешивания'!B6:G21,4,FALSE)</f>
        <v>СФО, Алтайский, Барнаул, МО</v>
      </c>
      <c r="E30" s="62" t="s">
        <v>55</v>
      </c>
      <c r="F30" s="39"/>
      <c r="G30" s="39"/>
      <c r="I30" s="49" t="str">
        <f>HYPERLINK('[2]реквизиты'!$A$22)</f>
        <v>Гл. секретарь, судья МК</v>
      </c>
      <c r="J30" s="44"/>
      <c r="K30" s="44"/>
      <c r="L30" s="45"/>
      <c r="M30" s="8"/>
      <c r="N30" s="8"/>
      <c r="O30" s="52" t="str">
        <f>HYPERLINK('[1]реквизиты'!$G$8)</f>
        <v>Трескин С.М.</v>
      </c>
      <c r="P30" s="32"/>
      <c r="Q30" s="32"/>
    </row>
    <row r="31" spans="1:17" ht="13.5" thickBot="1">
      <c r="A31" s="92"/>
      <c r="B31" s="94"/>
      <c r="C31" s="96"/>
      <c r="D31" s="98"/>
      <c r="E31" s="39"/>
      <c r="F31" s="39"/>
      <c r="G31" s="39"/>
      <c r="I31" s="46"/>
      <c r="J31" s="46"/>
      <c r="K31" s="46"/>
      <c r="L31" s="47"/>
      <c r="M31" s="47"/>
      <c r="N31" s="47"/>
      <c r="O31" s="51" t="str">
        <f>HYPERLINK('[1]реквизиты'!$G$9)</f>
        <v>/Бийск/</v>
      </c>
      <c r="P31" s="47"/>
      <c r="Q31" s="47"/>
    </row>
    <row r="32" spans="9:17" ht="12.75">
      <c r="I32" s="47"/>
      <c r="J32" s="47"/>
      <c r="K32" s="47"/>
      <c r="L32" s="47"/>
      <c r="M32" s="47"/>
      <c r="N32" s="47"/>
      <c r="O32" s="47"/>
      <c r="P32" s="47"/>
      <c r="Q32" s="47"/>
    </row>
    <row r="35" spans="1:9" ht="12.75">
      <c r="A35" s="36"/>
      <c r="B35" s="36"/>
      <c r="C35" s="36"/>
      <c r="D35" s="11"/>
      <c r="E35" s="11"/>
      <c r="F35" s="11"/>
      <c r="G35" s="11"/>
      <c r="H35" s="11"/>
      <c r="I35" s="35"/>
    </row>
    <row r="41" spans="1:9" ht="12.75">
      <c r="A41" s="36"/>
      <c r="B41" s="36"/>
      <c r="C41" s="36"/>
      <c r="D41" s="11"/>
      <c r="E41" s="11"/>
      <c r="F41" s="11"/>
      <c r="G41" s="11"/>
      <c r="H41" s="11"/>
      <c r="I41" s="11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</sheetData>
  <sheetProtection/>
  <mergeCells count="108"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  <mergeCell ref="C8:C9"/>
    <mergeCell ref="D8:D9"/>
    <mergeCell ref="H8:H9"/>
    <mergeCell ref="A6:A7"/>
    <mergeCell ref="B6:B7"/>
    <mergeCell ref="C6:C7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A28:A29"/>
    <mergeCell ref="B28:B29"/>
    <mergeCell ref="C28:C29"/>
    <mergeCell ref="D28:D29"/>
    <mergeCell ref="A26:A27"/>
    <mergeCell ref="B26:B27"/>
    <mergeCell ref="C26:C27"/>
    <mergeCell ref="D26:D27"/>
    <mergeCell ref="A4:P4"/>
    <mergeCell ref="O6:O7"/>
    <mergeCell ref="P6:P7"/>
    <mergeCell ref="I6:I7"/>
    <mergeCell ref="O5:P5"/>
    <mergeCell ref="G5:I5"/>
    <mergeCell ref="A30:A31"/>
    <mergeCell ref="B30:B31"/>
    <mergeCell ref="C30:C31"/>
    <mergeCell ref="D30:D31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J16:J17"/>
    <mergeCell ref="J8:J9"/>
    <mergeCell ref="J10:J11"/>
    <mergeCell ref="J12:J13"/>
    <mergeCell ref="J14:J15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78" t="s">
        <v>17</v>
      </c>
      <c r="B1" s="178"/>
      <c r="C1" s="178"/>
      <c r="D1" s="178"/>
      <c r="E1" s="178"/>
      <c r="F1" s="178"/>
      <c r="G1" s="178"/>
      <c r="H1" s="178"/>
      <c r="I1" s="178" t="s">
        <v>17</v>
      </c>
      <c r="J1" s="178"/>
      <c r="K1" s="178"/>
      <c r="L1" s="178"/>
      <c r="M1" s="178"/>
      <c r="N1" s="178"/>
      <c r="O1" s="178"/>
      <c r="P1" s="178"/>
    </row>
    <row r="2" spans="1:16" ht="23.25" customHeight="1">
      <c r="A2" s="59" t="s">
        <v>7</v>
      </c>
      <c r="B2" s="9" t="s">
        <v>18</v>
      </c>
      <c r="C2" s="9"/>
      <c r="D2" s="9"/>
      <c r="E2" s="59" t="str">
        <f>HYPERLINK('пр.взвешивания'!D3)</f>
        <v>в.к.   80  кг.</v>
      </c>
      <c r="F2" s="9"/>
      <c r="G2" s="9"/>
      <c r="H2" s="9"/>
      <c r="I2" s="59" t="s">
        <v>14</v>
      </c>
      <c r="J2" s="9" t="s">
        <v>18</v>
      </c>
      <c r="K2" s="9"/>
      <c r="L2" s="9"/>
      <c r="M2" s="59" t="str">
        <f>HYPERLINK('пр.взвешивания'!D3)</f>
        <v>в.к.   80  кг.</v>
      </c>
      <c r="N2" s="9"/>
      <c r="O2" s="9"/>
      <c r="P2" s="9"/>
    </row>
    <row r="3" spans="1:16" ht="12.75">
      <c r="A3" s="155" t="s">
        <v>1</v>
      </c>
      <c r="B3" s="155" t="s">
        <v>8</v>
      </c>
      <c r="C3" s="155" t="s">
        <v>9</v>
      </c>
      <c r="D3" s="155" t="s">
        <v>10</v>
      </c>
      <c r="E3" s="155" t="s">
        <v>19</v>
      </c>
      <c r="F3" s="155" t="s">
        <v>20</v>
      </c>
      <c r="G3" s="155" t="s">
        <v>21</v>
      </c>
      <c r="H3" s="155" t="s">
        <v>22</v>
      </c>
      <c r="I3" s="155" t="s">
        <v>1</v>
      </c>
      <c r="J3" s="155" t="s">
        <v>8</v>
      </c>
      <c r="K3" s="155" t="s">
        <v>9</v>
      </c>
      <c r="L3" s="155" t="s">
        <v>10</v>
      </c>
      <c r="M3" s="155" t="s">
        <v>19</v>
      </c>
      <c r="N3" s="155" t="s">
        <v>20</v>
      </c>
      <c r="O3" s="155" t="s">
        <v>21</v>
      </c>
      <c r="P3" s="155" t="s">
        <v>22</v>
      </c>
    </row>
    <row r="4" spans="1:16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2.75" customHeight="1">
      <c r="A5" s="184">
        <v>1</v>
      </c>
      <c r="B5" s="171" t="str">
        <f>HYPERLINK('пр.взвешивания'!C6)</f>
        <v>Якубенко Ксения Александровна</v>
      </c>
      <c r="C5" s="171" t="str">
        <f>HYPERLINK('пр.взвешивания'!D6)</f>
        <v>15.01.1990, КМС</v>
      </c>
      <c r="D5" s="171" t="str">
        <f>HYPERLINK('пр.взвешивания'!E6)</f>
        <v>СФО, Новосибирская, Новосибирск, МО</v>
      </c>
      <c r="E5" s="176"/>
      <c r="F5" s="177"/>
      <c r="G5" s="172"/>
      <c r="H5" s="155"/>
      <c r="I5" s="175">
        <v>4</v>
      </c>
      <c r="J5" s="171" t="str">
        <f>HYPERLINK('пр.взвешивания'!C12)</f>
        <v>Сергеева Богдана Олеговна</v>
      </c>
      <c r="K5" s="171" t="str">
        <f>HYPERLINK('пр.взвешивания'!D12)</f>
        <v>26.01.1989, КМС</v>
      </c>
      <c r="L5" s="171" t="str">
        <f>HYPERLINK('пр.взвешивания'!E12)</f>
        <v>СФО, Омская, Омск, МО</v>
      </c>
      <c r="M5" s="176"/>
      <c r="N5" s="177"/>
      <c r="O5" s="172"/>
      <c r="P5" s="155"/>
    </row>
    <row r="6" spans="1:16" ht="12.75">
      <c r="A6" s="184"/>
      <c r="B6" s="154"/>
      <c r="C6" s="154"/>
      <c r="D6" s="154"/>
      <c r="E6" s="176"/>
      <c r="F6" s="176"/>
      <c r="G6" s="172"/>
      <c r="H6" s="155"/>
      <c r="I6" s="175"/>
      <c r="J6" s="154"/>
      <c r="K6" s="154"/>
      <c r="L6" s="154"/>
      <c r="M6" s="176"/>
      <c r="N6" s="176"/>
      <c r="O6" s="172"/>
      <c r="P6" s="155"/>
    </row>
    <row r="7" spans="1:16" ht="12.75" customHeight="1">
      <c r="A7" s="149">
        <v>2</v>
      </c>
      <c r="B7" s="162" t="str">
        <f>HYPERLINK('пр.взвешивания'!C8)</f>
        <v>Григорьева Наталья Анатольевна</v>
      </c>
      <c r="C7" s="162" t="str">
        <f>HYPERLINK('пр.взвешивания'!D8)</f>
        <v>23.02.1985, КМС</v>
      </c>
      <c r="D7" s="162" t="str">
        <f>HYPERLINK('пр.взвешивания'!E8)</f>
        <v>СФО, Алтайский, Барнаул, МО</v>
      </c>
      <c r="E7" s="164"/>
      <c r="F7" s="164"/>
      <c r="G7" s="149"/>
      <c r="H7" s="149"/>
      <c r="I7" s="149">
        <v>5</v>
      </c>
      <c r="J7" s="162" t="str">
        <f>HYPERLINK('пр.взвешивания'!C14)</f>
        <v>Мельник Анастасия Васильевна</v>
      </c>
      <c r="K7" s="162" t="str">
        <f>HYPERLINK('пр.взвешивания'!D14)</f>
        <v>01.01.1992, КМС</v>
      </c>
      <c r="L7" s="162" t="str">
        <f>HYPERLINK('пр.взвешивания'!E14)</f>
        <v>СФО, Новосибирская, Новосибирск, МО</v>
      </c>
      <c r="M7" s="164"/>
      <c r="N7" s="164"/>
      <c r="O7" s="149"/>
      <c r="P7" s="149"/>
    </row>
    <row r="8" spans="1:16" ht="13.5" thickBot="1">
      <c r="A8" s="173"/>
      <c r="B8" s="163"/>
      <c r="C8" s="163"/>
      <c r="D8" s="163"/>
      <c r="E8" s="174"/>
      <c r="F8" s="174"/>
      <c r="G8" s="173"/>
      <c r="H8" s="173"/>
      <c r="I8" s="173"/>
      <c r="J8" s="163"/>
      <c r="K8" s="163"/>
      <c r="L8" s="163"/>
      <c r="M8" s="174"/>
      <c r="N8" s="174"/>
      <c r="O8" s="173"/>
      <c r="P8" s="173"/>
    </row>
    <row r="9" spans="1:13" ht="12.75" customHeight="1">
      <c r="A9" s="168">
        <v>3</v>
      </c>
      <c r="B9" s="182" t="str">
        <f>HYPERLINK('пр.взвешивания'!C10)</f>
        <v>Пономарева Павла Сергеевна</v>
      </c>
      <c r="C9" s="182" t="str">
        <f>HYPERLINK('пр.взвешивания'!D10)</f>
        <v>12.07.1991, КМС</v>
      </c>
      <c r="D9" s="182" t="str">
        <f>HYPERLINK('пр.взвешивания'!E10)</f>
        <v>СФО, Кемеровская, Новокузнецк, МО</v>
      </c>
      <c r="E9" s="155" t="s">
        <v>25</v>
      </c>
      <c r="F9" s="177"/>
      <c r="G9" s="172"/>
      <c r="H9" s="181"/>
      <c r="I9" s="32"/>
      <c r="J9" s="32"/>
      <c r="K9" s="32"/>
      <c r="L9" s="32"/>
      <c r="M9" s="32"/>
    </row>
    <row r="10" spans="1:13" ht="12.75">
      <c r="A10" s="155"/>
      <c r="B10" s="154"/>
      <c r="C10" s="154"/>
      <c r="D10" s="154"/>
      <c r="E10" s="155"/>
      <c r="F10" s="176"/>
      <c r="G10" s="172"/>
      <c r="H10" s="155"/>
      <c r="I10" s="32"/>
      <c r="J10" s="32"/>
      <c r="K10" s="32"/>
      <c r="L10" s="32"/>
      <c r="M10" s="32"/>
    </row>
    <row r="11" spans="1:13" ht="12.75">
      <c r="A11" s="180"/>
      <c r="E11" s="183"/>
      <c r="F11" s="183"/>
      <c r="G11" s="180"/>
      <c r="H11" s="180"/>
      <c r="I11" s="32"/>
      <c r="J11" s="32"/>
      <c r="K11" s="32"/>
      <c r="L11" s="32"/>
      <c r="M11" s="32"/>
    </row>
    <row r="12" spans="1:13" ht="12.75">
      <c r="A12" s="180"/>
      <c r="E12" s="183"/>
      <c r="F12" s="183"/>
      <c r="G12" s="180"/>
      <c r="H12" s="180"/>
      <c r="I12" s="32"/>
      <c r="J12" s="32"/>
      <c r="K12" s="32"/>
      <c r="L12" s="32"/>
      <c r="M12" s="32"/>
    </row>
    <row r="13" spans="1:13" ht="24" customHeight="1">
      <c r="A13" s="59" t="s">
        <v>7</v>
      </c>
      <c r="B13" s="9" t="s">
        <v>23</v>
      </c>
      <c r="C13" s="9"/>
      <c r="D13" s="9"/>
      <c r="E13" s="59" t="str">
        <f>HYPERLINK('пр.взвешивания'!D3)</f>
        <v>в.к.   80  кг.</v>
      </c>
      <c r="F13" s="9"/>
      <c r="G13" s="9"/>
      <c r="H13" s="9"/>
      <c r="I13" s="32"/>
      <c r="J13" s="32"/>
      <c r="K13" s="32"/>
      <c r="L13" s="32"/>
      <c r="M13" s="32"/>
    </row>
    <row r="14" spans="1:13" ht="12.75">
      <c r="A14" s="149" t="s">
        <v>1</v>
      </c>
      <c r="B14" s="149" t="s">
        <v>8</v>
      </c>
      <c r="C14" s="149" t="s">
        <v>9</v>
      </c>
      <c r="D14" s="149" t="s">
        <v>10</v>
      </c>
      <c r="E14" s="149" t="s">
        <v>19</v>
      </c>
      <c r="F14" s="149" t="s">
        <v>20</v>
      </c>
      <c r="G14" s="149" t="s">
        <v>21</v>
      </c>
      <c r="H14" s="149" t="s">
        <v>22</v>
      </c>
      <c r="I14" s="32"/>
      <c r="J14" s="32"/>
      <c r="K14" s="32"/>
      <c r="L14" s="32"/>
      <c r="M14" s="32"/>
    </row>
    <row r="15" spans="1:13" ht="12.75">
      <c r="A15" s="152"/>
      <c r="B15" s="157"/>
      <c r="C15" s="157"/>
      <c r="D15" s="157"/>
      <c r="E15" s="157"/>
      <c r="F15" s="157"/>
      <c r="G15" s="157"/>
      <c r="H15" s="157"/>
      <c r="I15" s="32"/>
      <c r="J15" s="32"/>
      <c r="K15" s="32"/>
      <c r="L15" s="32"/>
      <c r="M15" s="32"/>
    </row>
    <row r="16" spans="1:13" ht="12.75">
      <c r="A16" s="169">
        <v>1</v>
      </c>
      <c r="B16" s="171" t="str">
        <f>HYPERLINK('пр.взвешивания'!C6)</f>
        <v>Якубенко Ксения Александровна</v>
      </c>
      <c r="C16" s="162" t="str">
        <f>HYPERLINK('пр.взвешивания'!D6)</f>
        <v>15.01.1990, КМС</v>
      </c>
      <c r="D16" s="162" t="str">
        <f>HYPERLINK('пр.взвешивания'!E6)</f>
        <v>СФО, Новосибирская, Новосибирск, МО</v>
      </c>
      <c r="E16" s="164"/>
      <c r="F16" s="166"/>
      <c r="G16" s="167"/>
      <c r="H16" s="149"/>
      <c r="I16" s="32"/>
      <c r="J16" s="32"/>
      <c r="K16" s="32"/>
      <c r="L16" s="32"/>
      <c r="M16" s="32"/>
    </row>
    <row r="17" spans="1:13" ht="12.75">
      <c r="A17" s="170"/>
      <c r="B17" s="154"/>
      <c r="C17" s="154"/>
      <c r="D17" s="154"/>
      <c r="E17" s="165"/>
      <c r="F17" s="157"/>
      <c r="G17" s="159"/>
      <c r="H17" s="168"/>
      <c r="I17" s="32"/>
      <c r="J17" s="32"/>
      <c r="K17" s="32"/>
      <c r="L17" s="32"/>
      <c r="M17" s="32"/>
    </row>
    <row r="18" spans="1:13" ht="12.75">
      <c r="A18" s="149">
        <v>3</v>
      </c>
      <c r="B18" s="162" t="str">
        <f>HYPERLINK('пр.взвешивания'!C10)</f>
        <v>Пономарева Павла Сергеевна</v>
      </c>
      <c r="C18" s="162" t="str">
        <f>HYPERLINK('пр.взвешивания'!D10)</f>
        <v>12.07.1991, КМС</v>
      </c>
      <c r="D18" s="162" t="str">
        <f>HYPERLINK('пр.взвешивания'!E10)</f>
        <v>СФО, Кемеровская, Новокузнецк, МО</v>
      </c>
      <c r="E18" s="164"/>
      <c r="F18" s="164"/>
      <c r="G18" s="149"/>
      <c r="H18" s="149"/>
      <c r="I18" s="32"/>
      <c r="J18" s="32"/>
      <c r="K18" s="32"/>
      <c r="L18" s="32"/>
      <c r="M18" s="32"/>
    </row>
    <row r="19" spans="1:13" ht="13.5" thickBot="1">
      <c r="A19" s="161"/>
      <c r="B19" s="163"/>
      <c r="C19" s="163"/>
      <c r="D19" s="163"/>
      <c r="E19" s="150"/>
      <c r="F19" s="150"/>
      <c r="G19" s="150"/>
      <c r="H19" s="150"/>
      <c r="I19" s="32"/>
      <c r="J19" s="32"/>
      <c r="K19" s="32"/>
      <c r="L19" s="32"/>
      <c r="M19" s="32"/>
    </row>
    <row r="20" spans="1:13" ht="12.75">
      <c r="A20" s="151">
        <v>2</v>
      </c>
      <c r="B20" s="179" t="str">
        <f>HYPERLINK('пр.взвешивания'!C8)</f>
        <v>Григорьева Наталья Анатольевна</v>
      </c>
      <c r="C20" s="179" t="str">
        <f>HYPERLINK('пр.взвешивания'!D8)</f>
        <v>23.02.1985, КМС</v>
      </c>
      <c r="D20" s="179" t="str">
        <f>HYPERLINK('пр.взвешивания'!E8)</f>
        <v>СФО, Алтайский, Барнаул, МО</v>
      </c>
      <c r="E20" s="155" t="s">
        <v>25</v>
      </c>
      <c r="F20" s="156"/>
      <c r="G20" s="158"/>
      <c r="H20" s="160"/>
      <c r="I20" s="32"/>
      <c r="J20" s="32"/>
      <c r="K20" s="32"/>
      <c r="L20" s="32"/>
      <c r="M20" s="32"/>
    </row>
    <row r="21" spans="1:13" ht="12.75">
      <c r="A21" s="152"/>
      <c r="B21" s="154"/>
      <c r="C21" s="154"/>
      <c r="D21" s="154"/>
      <c r="E21" s="155"/>
      <c r="F21" s="157"/>
      <c r="G21" s="159"/>
      <c r="H21" s="157"/>
      <c r="I21" s="32"/>
      <c r="J21" s="32"/>
      <c r="K21" s="32"/>
      <c r="L21" s="32"/>
      <c r="M21" s="32"/>
    </row>
    <row r="22" spans="9:13" ht="12.75">
      <c r="I22" s="32"/>
      <c r="J22" s="32"/>
      <c r="K22" s="32"/>
      <c r="L22" s="32"/>
      <c r="M22" s="32"/>
    </row>
    <row r="23" spans="9:13" ht="12.75">
      <c r="I23" s="32"/>
      <c r="J23" s="32"/>
      <c r="K23" s="32"/>
      <c r="L23" s="32"/>
      <c r="M23" s="32"/>
    </row>
    <row r="24" spans="1:13" ht="26.25" customHeight="1">
      <c r="A24" s="59" t="s">
        <v>7</v>
      </c>
      <c r="B24" s="13" t="s">
        <v>24</v>
      </c>
      <c r="C24" s="13"/>
      <c r="D24" s="13"/>
      <c r="E24" s="59" t="str">
        <f>HYPERLINK('пр.взвешивания'!D3)</f>
        <v>в.к.   80  кг.</v>
      </c>
      <c r="F24" s="13"/>
      <c r="G24" s="13"/>
      <c r="H24" s="13"/>
      <c r="I24" s="32"/>
      <c r="J24" s="32"/>
      <c r="K24" s="32"/>
      <c r="L24" s="32"/>
      <c r="M24" s="32"/>
    </row>
    <row r="25" spans="1:13" ht="12.75">
      <c r="A25" s="149" t="s">
        <v>1</v>
      </c>
      <c r="B25" s="149" t="s">
        <v>8</v>
      </c>
      <c r="C25" s="149" t="s">
        <v>9</v>
      </c>
      <c r="D25" s="149" t="s">
        <v>10</v>
      </c>
      <c r="E25" s="149" t="s">
        <v>19</v>
      </c>
      <c r="F25" s="149" t="s">
        <v>20</v>
      </c>
      <c r="G25" s="149" t="s">
        <v>21</v>
      </c>
      <c r="H25" s="149" t="s">
        <v>22</v>
      </c>
      <c r="I25" s="32"/>
      <c r="J25" s="32"/>
      <c r="K25" s="32"/>
      <c r="L25" s="32"/>
      <c r="M25" s="32"/>
    </row>
    <row r="26" spans="1:13" ht="12.75">
      <c r="A26" s="152"/>
      <c r="B26" s="157"/>
      <c r="C26" s="157"/>
      <c r="D26" s="157"/>
      <c r="E26" s="157"/>
      <c r="F26" s="157"/>
      <c r="G26" s="157"/>
      <c r="H26" s="157"/>
      <c r="I26" s="32"/>
      <c r="J26" s="32"/>
      <c r="K26" s="32"/>
      <c r="L26" s="32"/>
      <c r="M26" s="32"/>
    </row>
    <row r="27" spans="1:13" ht="12.75" customHeight="1">
      <c r="A27" s="169">
        <v>3</v>
      </c>
      <c r="B27" s="171" t="str">
        <f>HYPERLINK('пр.взвешивания'!C10)</f>
        <v>Пономарева Павла Сергеевна</v>
      </c>
      <c r="C27" s="171" t="str">
        <f>HYPERLINK('пр.взвешивания'!D10)</f>
        <v>12.07.1991, КМС</v>
      </c>
      <c r="D27" s="171" t="str">
        <f>HYPERLINK('пр.взвешивания'!E10)</f>
        <v>СФО, Кемеровская, Новокузнецк, МО</v>
      </c>
      <c r="E27" s="164"/>
      <c r="F27" s="166"/>
      <c r="G27" s="167"/>
      <c r="H27" s="149"/>
      <c r="I27" s="32"/>
      <c r="J27" s="32"/>
      <c r="K27" s="32"/>
      <c r="L27" s="32"/>
      <c r="M27" s="32"/>
    </row>
    <row r="28" spans="1:13" ht="12.75">
      <c r="A28" s="170"/>
      <c r="B28" s="154"/>
      <c r="C28" s="154"/>
      <c r="D28" s="154"/>
      <c r="E28" s="165"/>
      <c r="F28" s="157"/>
      <c r="G28" s="159"/>
      <c r="H28" s="168"/>
      <c r="I28" s="32"/>
      <c r="J28" s="32"/>
      <c r="K28" s="32"/>
      <c r="L28" s="32"/>
      <c r="M28" s="32"/>
    </row>
    <row r="29" spans="1:13" ht="12.75" customHeight="1">
      <c r="A29" s="149">
        <v>2</v>
      </c>
      <c r="B29" s="162" t="str">
        <f>HYPERLINK('пр.взвешивания'!C8)</f>
        <v>Григорьева Наталья Анатольевна</v>
      </c>
      <c r="C29" s="162" t="str">
        <f>HYPERLINK('пр.взвешивания'!D8)</f>
        <v>23.02.1985, КМС</v>
      </c>
      <c r="D29" s="162" t="str">
        <f>HYPERLINK('пр.взвешивания'!E8)</f>
        <v>СФО, Алтайский, Барнаул, МО</v>
      </c>
      <c r="E29" s="164"/>
      <c r="F29" s="164"/>
      <c r="G29" s="149"/>
      <c r="H29" s="149"/>
      <c r="I29" s="32"/>
      <c r="J29" s="32"/>
      <c r="K29" s="32"/>
      <c r="L29" s="32"/>
      <c r="M29" s="32"/>
    </row>
    <row r="30" spans="1:13" ht="13.5" thickBot="1">
      <c r="A30" s="161"/>
      <c r="B30" s="163"/>
      <c r="C30" s="163"/>
      <c r="D30" s="163"/>
      <c r="E30" s="150"/>
      <c r="F30" s="150"/>
      <c r="G30" s="150"/>
      <c r="H30" s="150"/>
      <c r="I30" s="32"/>
      <c r="J30" s="32"/>
      <c r="K30" s="32"/>
      <c r="L30" s="32"/>
      <c r="M30" s="32"/>
    </row>
    <row r="31" spans="1:13" ht="12.75">
      <c r="A31" s="151">
        <v>1</v>
      </c>
      <c r="B31" s="153" t="str">
        <f>HYPERLINK('пр.взвешивания'!C10)</f>
        <v>Пономарева Павла Сергеевна</v>
      </c>
      <c r="C31" s="153" t="str">
        <f>HYPERLINK('пр.взвешивания'!D10)</f>
        <v>12.07.1991, КМС</v>
      </c>
      <c r="D31" s="153" t="str">
        <f>HYPERLINK('пр.взвешивания'!E10)</f>
        <v>СФО, Кемеровская, Новокузнецк, МО</v>
      </c>
      <c r="E31" s="155" t="s">
        <v>25</v>
      </c>
      <c r="F31" s="156"/>
      <c r="G31" s="158"/>
      <c r="H31" s="160"/>
      <c r="I31" s="32"/>
      <c r="J31" s="32"/>
      <c r="K31" s="32"/>
      <c r="L31" s="32"/>
      <c r="M31" s="32"/>
    </row>
    <row r="32" spans="1:13" ht="12.75">
      <c r="A32" s="152"/>
      <c r="B32" s="154"/>
      <c r="C32" s="154"/>
      <c r="D32" s="154"/>
      <c r="E32" s="155"/>
      <c r="F32" s="157"/>
      <c r="G32" s="159"/>
      <c r="H32" s="157"/>
      <c r="I32" s="32"/>
      <c r="J32" s="32"/>
      <c r="K32" s="32"/>
      <c r="L32" s="32"/>
      <c r="M32" s="32"/>
    </row>
    <row r="33" spans="9:13" ht="12.75">
      <c r="I33" s="32"/>
      <c r="J33" s="32"/>
      <c r="K33" s="32"/>
      <c r="L33" s="32"/>
      <c r="M33" s="32"/>
    </row>
    <row r="34" spans="9:13" ht="12.75">
      <c r="I34" s="32"/>
      <c r="J34" s="32"/>
      <c r="K34" s="32"/>
      <c r="L34" s="32"/>
      <c r="M34" s="32"/>
    </row>
    <row r="35" spans="9:13" ht="12.75">
      <c r="I35" s="32"/>
      <c r="J35" s="32"/>
      <c r="K35" s="32"/>
      <c r="L35" s="32"/>
      <c r="M35" s="32"/>
    </row>
    <row r="36" spans="9:13" ht="12.75">
      <c r="I36" s="32"/>
      <c r="J36" s="32"/>
      <c r="K36" s="32"/>
      <c r="L36" s="32"/>
      <c r="M36" s="32"/>
    </row>
    <row r="37" spans="1:13" ht="12.75">
      <c r="A37" s="2"/>
      <c r="B37" s="12"/>
      <c r="C37" s="12"/>
      <c r="D37" s="12"/>
      <c r="E37" s="12"/>
      <c r="F37" s="12"/>
      <c r="G37" s="12"/>
      <c r="H37" s="12"/>
      <c r="I37" s="32"/>
      <c r="J37" s="32"/>
      <c r="K37" s="32"/>
      <c r="L37" s="32"/>
      <c r="M37" s="32"/>
    </row>
    <row r="38" spans="2:13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12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12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2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2:13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2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</sheetData>
  <sheetProtection/>
  <mergeCells count="127">
    <mergeCell ref="H3:H4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E11:E12"/>
    <mergeCell ref="F11:F12"/>
    <mergeCell ref="G11:G12"/>
    <mergeCell ref="E9:E10"/>
    <mergeCell ref="F9:F10"/>
    <mergeCell ref="A9:A10"/>
    <mergeCell ref="B9:B10"/>
    <mergeCell ref="C9:C10"/>
    <mergeCell ref="D9:D10"/>
    <mergeCell ref="D16:D17"/>
    <mergeCell ref="E16:E17"/>
    <mergeCell ref="G9:G10"/>
    <mergeCell ref="H11:H12"/>
    <mergeCell ref="D14:D15"/>
    <mergeCell ref="E14:E15"/>
    <mergeCell ref="F14:F15"/>
    <mergeCell ref="G14:G15"/>
    <mergeCell ref="H14:H15"/>
    <mergeCell ref="H9:H10"/>
    <mergeCell ref="A11:A12"/>
    <mergeCell ref="A16:A17"/>
    <mergeCell ref="B16:B17"/>
    <mergeCell ref="C16:C17"/>
    <mergeCell ref="A14:A15"/>
    <mergeCell ref="B14:B15"/>
    <mergeCell ref="C14:C15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P3:P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M5:M6"/>
    <mergeCell ref="N5:N6"/>
    <mergeCell ref="I1:P1"/>
    <mergeCell ref="I3:I4"/>
    <mergeCell ref="J3:J4"/>
    <mergeCell ref="K3:K4"/>
    <mergeCell ref="L3:L4"/>
    <mergeCell ref="M3:M4"/>
    <mergeCell ref="N3:N4"/>
    <mergeCell ref="O3:O4"/>
    <mergeCell ref="I5:I6"/>
    <mergeCell ref="J5:J6"/>
    <mergeCell ref="K5:K6"/>
    <mergeCell ref="L5:L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A25:A26"/>
    <mergeCell ref="B25:B26"/>
    <mergeCell ref="C25:C26"/>
    <mergeCell ref="D25:D26"/>
    <mergeCell ref="A27:A28"/>
    <mergeCell ref="B27:B28"/>
    <mergeCell ref="C27:C28"/>
    <mergeCell ref="D27:D28"/>
    <mergeCell ref="E29:E30"/>
    <mergeCell ref="F29:F30"/>
    <mergeCell ref="G25:G26"/>
    <mergeCell ref="H25:H26"/>
    <mergeCell ref="E27:E28"/>
    <mergeCell ref="F27:F28"/>
    <mergeCell ref="G27:G28"/>
    <mergeCell ref="H27:H28"/>
    <mergeCell ref="E25:E26"/>
    <mergeCell ref="F25:F26"/>
    <mergeCell ref="A29:A30"/>
    <mergeCell ref="B29:B30"/>
    <mergeCell ref="C29:C30"/>
    <mergeCell ref="D29:D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6">
      <selection activeCell="A36" sqref="A26:I3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55" t="str">
        <f>HYPERLINK('пр.взвешивания'!D3)</f>
        <v>в.к.   80  кг.</v>
      </c>
    </row>
    <row r="2" ht="12.75">
      <c r="C2" s="33" t="s">
        <v>26</v>
      </c>
    </row>
    <row r="3" ht="12.75">
      <c r="C3" s="34" t="s">
        <v>27</v>
      </c>
    </row>
    <row r="4" spans="1:9" ht="12.75">
      <c r="A4" s="155" t="s">
        <v>28</v>
      </c>
      <c r="B4" s="155" t="s">
        <v>1</v>
      </c>
      <c r="C4" s="168" t="s">
        <v>8</v>
      </c>
      <c r="D4" s="155" t="s">
        <v>9</v>
      </c>
      <c r="E4" s="155" t="s">
        <v>10</v>
      </c>
      <c r="F4" s="155" t="s">
        <v>19</v>
      </c>
      <c r="G4" s="155" t="s">
        <v>20</v>
      </c>
      <c r="H4" s="155" t="s">
        <v>21</v>
      </c>
      <c r="I4" s="155" t="s">
        <v>22</v>
      </c>
    </row>
    <row r="5" spans="1:9" ht="12.75">
      <c r="A5" s="149"/>
      <c r="B5" s="149"/>
      <c r="C5" s="149"/>
      <c r="D5" s="149"/>
      <c r="E5" s="149"/>
      <c r="F5" s="149"/>
      <c r="G5" s="149"/>
      <c r="H5" s="149"/>
      <c r="I5" s="149"/>
    </row>
    <row r="6" spans="1:9" ht="12.75">
      <c r="A6" s="187"/>
      <c r="B6" s="188">
        <v>3</v>
      </c>
      <c r="C6" s="186" t="str">
        <f>VLOOKUP(B6,'пр.взвешивания'!B6:C15,2,FALSE)</f>
        <v>Пономарева Павла Сергеевна</v>
      </c>
      <c r="D6" s="189" t="str">
        <f>VLOOKUP(C6,'пр.взвешивания'!C6:D15,2,FALSE)</f>
        <v>12.07.1991, КМС</v>
      </c>
      <c r="E6" s="189" t="str">
        <f>VLOOKUP(D6,'пр.взвешивания'!D6:E15,2,FALSE)</f>
        <v>СФО, Кемеровская, Новокузнецк, МО</v>
      </c>
      <c r="F6" s="176"/>
      <c r="G6" s="177"/>
      <c r="H6" s="172"/>
      <c r="I6" s="155"/>
    </row>
    <row r="7" spans="1:9" ht="12.75">
      <c r="A7" s="187"/>
      <c r="B7" s="155"/>
      <c r="C7" s="186"/>
      <c r="D7" s="189"/>
      <c r="E7" s="189"/>
      <c r="F7" s="176"/>
      <c r="G7" s="176"/>
      <c r="H7" s="172"/>
      <c r="I7" s="155"/>
    </row>
    <row r="8" spans="1:9" ht="12.75">
      <c r="A8" s="185"/>
      <c r="B8" s="188">
        <v>4</v>
      </c>
      <c r="C8" s="186" t="str">
        <f>VLOOKUP(B8,'пр.взвешивания'!B8:C17,2,FALSE)</f>
        <v>Сергеева Богдана Олеговна</v>
      </c>
      <c r="D8" s="189" t="str">
        <f>VLOOKUP(C8,'пр.взвешивания'!C8:D17,2,FALSE)</f>
        <v>26.01.1989, КМС</v>
      </c>
      <c r="E8" s="189" t="str">
        <f>VLOOKUP(D8,'пр.взвешивания'!D8:E17,2,FALSE)</f>
        <v>СФО, Омская, Омск, МО</v>
      </c>
      <c r="F8" s="176" t="s">
        <v>54</v>
      </c>
      <c r="G8" s="176"/>
      <c r="H8" s="155"/>
      <c r="I8" s="155"/>
    </row>
    <row r="9" spans="1:9" ht="12.75">
      <c r="A9" s="185"/>
      <c r="B9" s="155"/>
      <c r="C9" s="186"/>
      <c r="D9" s="189"/>
      <c r="E9" s="189"/>
      <c r="F9" s="176"/>
      <c r="G9" s="176"/>
      <c r="H9" s="155"/>
      <c r="I9" s="155"/>
    </row>
    <row r="10" ht="19.5" customHeight="1">
      <c r="E10" s="36" t="s">
        <v>29</v>
      </c>
    </row>
    <row r="11" spans="5:9" ht="19.5" customHeight="1">
      <c r="E11" s="36" t="s">
        <v>7</v>
      </c>
      <c r="F11" s="37"/>
      <c r="G11" s="37"/>
      <c r="H11" s="37"/>
      <c r="I11" s="37"/>
    </row>
    <row r="12" spans="5:9" ht="19.5" customHeight="1">
      <c r="E12" s="36" t="s">
        <v>14</v>
      </c>
      <c r="F12" s="37"/>
      <c r="G12" s="37"/>
      <c r="H12" s="37"/>
      <c r="I12" s="37"/>
    </row>
    <row r="13" ht="19.5" customHeight="1"/>
    <row r="14" ht="19.5" customHeight="1">
      <c r="F14" s="55" t="str">
        <f>HYPERLINK('пр.взвешивания'!D3)</f>
        <v>в.к.   80  кг.</v>
      </c>
    </row>
    <row r="15" ht="12.75">
      <c r="C15" s="34" t="s">
        <v>27</v>
      </c>
    </row>
    <row r="16" spans="1:9" ht="12.75">
      <c r="A16" s="155" t="s">
        <v>28</v>
      </c>
      <c r="B16" s="155" t="s">
        <v>1</v>
      </c>
      <c r="C16" s="168" t="s">
        <v>8</v>
      </c>
      <c r="D16" s="155" t="s">
        <v>9</v>
      </c>
      <c r="E16" s="155" t="s">
        <v>10</v>
      </c>
      <c r="F16" s="155" t="s">
        <v>19</v>
      </c>
      <c r="G16" s="155" t="s">
        <v>20</v>
      </c>
      <c r="H16" s="155" t="s">
        <v>21</v>
      </c>
      <c r="I16" s="155" t="s">
        <v>22</v>
      </c>
    </row>
    <row r="17" spans="1:9" ht="12.75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9" ht="12.75">
      <c r="A18" s="187"/>
      <c r="B18" s="188">
        <v>5</v>
      </c>
      <c r="C18" s="186" t="str">
        <f>VLOOKUP(B18,'пр.взвешивания'!B6:C15,2,FALSE)</f>
        <v>Мельник Анастасия Васильевна</v>
      </c>
      <c r="D18" s="189" t="str">
        <f>VLOOKUP(C18,'пр.взвешивания'!C6:D15,2,FALSE)</f>
        <v>01.01.1992, КМС</v>
      </c>
      <c r="E18" s="189" t="str">
        <f>VLOOKUP(D18,'пр.взвешивания'!D6:E15,2,FALSE)</f>
        <v>СФО, Новосибирская, Новосибирск, МО</v>
      </c>
      <c r="F18" s="176"/>
      <c r="G18" s="177"/>
      <c r="H18" s="172"/>
      <c r="I18" s="155"/>
    </row>
    <row r="19" spans="1:9" ht="12.75">
      <c r="A19" s="187"/>
      <c r="B19" s="155"/>
      <c r="C19" s="186"/>
      <c r="D19" s="189"/>
      <c r="E19" s="189"/>
      <c r="F19" s="176"/>
      <c r="G19" s="176"/>
      <c r="H19" s="172"/>
      <c r="I19" s="155"/>
    </row>
    <row r="20" spans="1:9" ht="12.75">
      <c r="A20" s="185"/>
      <c r="B20" s="188">
        <v>2</v>
      </c>
      <c r="C20" s="186" t="str">
        <f>VLOOKUP(B20,'пр.взвешивания'!B8:C17,2,FALSE)</f>
        <v>Григорьева Наталья Анатольевна</v>
      </c>
      <c r="D20" s="189" t="str">
        <f>VLOOKUP(C20,'пр.взвешивания'!C8:D17,2,FALSE)</f>
        <v>23.02.1985, КМС</v>
      </c>
      <c r="E20" s="189" t="str">
        <f>VLOOKUP(D20,'пр.взвешивания'!D8:E17,2,FALSE)</f>
        <v>СФО, Алтайский, Барнаул, МО</v>
      </c>
      <c r="F20" s="176"/>
      <c r="G20" s="176"/>
      <c r="H20" s="155"/>
      <c r="I20" s="155"/>
    </row>
    <row r="21" spans="1:9" ht="12.75">
      <c r="A21" s="185"/>
      <c r="B21" s="155"/>
      <c r="C21" s="186"/>
      <c r="D21" s="189"/>
      <c r="E21" s="189"/>
      <c r="F21" s="176"/>
      <c r="G21" s="176"/>
      <c r="H21" s="155"/>
      <c r="I21" s="155"/>
    </row>
    <row r="22" ht="19.5" customHeight="1">
      <c r="E22" s="36" t="s">
        <v>29</v>
      </c>
    </row>
    <row r="23" spans="5:9" ht="19.5" customHeight="1">
      <c r="E23" s="36" t="s">
        <v>7</v>
      </c>
      <c r="F23" s="37"/>
      <c r="G23" s="37"/>
      <c r="H23" s="37"/>
      <c r="I23" s="37"/>
    </row>
    <row r="24" spans="5:9" ht="19.5" customHeight="1">
      <c r="E24" s="36" t="s">
        <v>14</v>
      </c>
      <c r="F24" s="37"/>
      <c r="G24" s="37"/>
      <c r="H24" s="37"/>
      <c r="I24" s="37"/>
    </row>
    <row r="25" ht="19.5" customHeight="1"/>
    <row r="26" ht="19.5" customHeight="1">
      <c r="F26" s="55" t="str">
        <f>HYPERLINK('пр.взвешивания'!D3)</f>
        <v>в.к.   80  кг.</v>
      </c>
    </row>
    <row r="27" ht="12.75">
      <c r="C27" s="38" t="s">
        <v>16</v>
      </c>
    </row>
    <row r="28" spans="1:9" ht="12.75">
      <c r="A28" s="155" t="s">
        <v>28</v>
      </c>
      <c r="B28" s="155" t="s">
        <v>1</v>
      </c>
      <c r="C28" s="168" t="s">
        <v>8</v>
      </c>
      <c r="D28" s="155" t="s">
        <v>9</v>
      </c>
      <c r="E28" s="155" t="s">
        <v>10</v>
      </c>
      <c r="F28" s="155" t="s">
        <v>19</v>
      </c>
      <c r="G28" s="155" t="s">
        <v>20</v>
      </c>
      <c r="H28" s="155" t="s">
        <v>21</v>
      </c>
      <c r="I28" s="155" t="s">
        <v>22</v>
      </c>
    </row>
    <row r="29" spans="1:9" ht="12.75">
      <c r="A29" s="149"/>
      <c r="B29" s="149"/>
      <c r="C29" s="149"/>
      <c r="D29" s="149"/>
      <c r="E29" s="149"/>
      <c r="F29" s="149"/>
      <c r="G29" s="149"/>
      <c r="H29" s="149"/>
      <c r="I29" s="149"/>
    </row>
    <row r="30" spans="1:9" ht="12.75">
      <c r="A30" s="187"/>
      <c r="B30" s="155">
        <v>3</v>
      </c>
      <c r="C30" s="186" t="str">
        <f>VLOOKUP(B30,'пр.взвешивания'!B3:C27,2,FALSE)</f>
        <v>Пономарева Павла Сергеевна</v>
      </c>
      <c r="D30" s="186" t="str">
        <f>VLOOKUP(C30,'пр.взвешивания'!C3:D27,2,FALSE)</f>
        <v>12.07.1991, КМС</v>
      </c>
      <c r="E30" s="186" t="str">
        <f>VLOOKUP(D30,'пр.взвешивания'!D3:E27,2,FALSE)</f>
        <v>СФО, Кемеровская, Новокузнецк, МО</v>
      </c>
      <c r="F30" s="176"/>
      <c r="G30" s="177"/>
      <c r="H30" s="172"/>
      <c r="I30" s="155"/>
    </row>
    <row r="31" spans="1:9" ht="12.75">
      <c r="A31" s="187"/>
      <c r="B31" s="155"/>
      <c r="C31" s="186"/>
      <c r="D31" s="186"/>
      <c r="E31" s="186"/>
      <c r="F31" s="176"/>
      <c r="G31" s="176"/>
      <c r="H31" s="172"/>
      <c r="I31" s="155"/>
    </row>
    <row r="32" spans="1:9" ht="12.75">
      <c r="A32" s="185"/>
      <c r="B32" s="155">
        <v>2</v>
      </c>
      <c r="C32" s="186" t="str">
        <f>VLOOKUP(B32,'пр.взвешивания'!B3:C29,2,FALSE)</f>
        <v>Григорьева Наталья Анатольевна</v>
      </c>
      <c r="D32" s="186" t="str">
        <f>VLOOKUP(C32,'пр.взвешивания'!C3:D29,2,FALSE)</f>
        <v>23.02.1985, КМС</v>
      </c>
      <c r="E32" s="186" t="str">
        <f>VLOOKUP(D32,'пр.взвешивания'!D3:E29,2,FALSE)</f>
        <v>СФО, Алтайский, Барнаул, МО</v>
      </c>
      <c r="F32" s="176"/>
      <c r="G32" s="176"/>
      <c r="H32" s="155"/>
      <c r="I32" s="155"/>
    </row>
    <row r="33" spans="1:9" ht="12.75">
      <c r="A33" s="185"/>
      <c r="B33" s="155"/>
      <c r="C33" s="186"/>
      <c r="D33" s="186"/>
      <c r="E33" s="186"/>
      <c r="F33" s="176"/>
      <c r="G33" s="176"/>
      <c r="H33" s="155"/>
      <c r="I33" s="155"/>
    </row>
    <row r="34" ht="19.5" customHeight="1">
      <c r="E34" s="36" t="s">
        <v>29</v>
      </c>
    </row>
    <row r="35" spans="5:9" ht="19.5" customHeight="1">
      <c r="E35" s="36" t="s">
        <v>7</v>
      </c>
      <c r="F35" s="37"/>
      <c r="G35" s="37"/>
      <c r="H35" s="37"/>
      <c r="I35" s="37"/>
    </row>
    <row r="36" spans="5:9" ht="19.5" customHeight="1">
      <c r="E36" s="36" t="s">
        <v>14</v>
      </c>
      <c r="F36" s="37"/>
      <c r="G36" s="37"/>
      <c r="H36" s="37"/>
      <c r="I36" s="3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E22" sqref="E22:E2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00" t="str">
        <f>HYPERLINK('[1]реквизиты'!$A$2)</f>
        <v>Чемпионат Сибирского Федерального округа по самбо среди женщин</v>
      </c>
      <c r="B1" s="190"/>
      <c r="C1" s="190"/>
      <c r="D1" s="190"/>
      <c r="E1" s="190"/>
      <c r="F1" s="190"/>
      <c r="G1" s="190"/>
      <c r="H1" s="1"/>
      <c r="I1" s="1"/>
    </row>
    <row r="2" spans="1:9" ht="18" customHeight="1">
      <c r="A2" s="191" t="str">
        <f>HYPERLINK('[1]реквизиты'!$A$3)</f>
        <v>10-11 декабря 2009 г.    г.Новокузнецк</v>
      </c>
      <c r="B2" s="191"/>
      <c r="C2" s="191"/>
      <c r="D2" s="191"/>
      <c r="E2" s="191"/>
      <c r="F2" s="191"/>
      <c r="G2" s="191"/>
      <c r="H2" s="194"/>
      <c r="I2" s="194"/>
    </row>
    <row r="3" ht="18.75" customHeight="1">
      <c r="D3" s="60" t="s">
        <v>53</v>
      </c>
    </row>
    <row r="4" spans="1:7" ht="12.75">
      <c r="A4" s="155" t="s">
        <v>0</v>
      </c>
      <c r="B4" s="155" t="s">
        <v>1</v>
      </c>
      <c r="C4" s="155" t="s">
        <v>2</v>
      </c>
      <c r="D4" s="155" t="s">
        <v>3</v>
      </c>
      <c r="E4" s="155" t="s">
        <v>4</v>
      </c>
      <c r="F4" s="155" t="s">
        <v>5</v>
      </c>
      <c r="G4" s="155" t="s">
        <v>6</v>
      </c>
    </row>
    <row r="5" spans="1:7" ht="12.75">
      <c r="A5" s="155"/>
      <c r="B5" s="155"/>
      <c r="C5" s="155"/>
      <c r="D5" s="155"/>
      <c r="E5" s="155"/>
      <c r="F5" s="155"/>
      <c r="G5" s="155"/>
    </row>
    <row r="6" spans="1:7" ht="12.75" customHeight="1">
      <c r="A6" s="155"/>
      <c r="B6" s="192">
        <v>1</v>
      </c>
      <c r="C6" s="193" t="s">
        <v>37</v>
      </c>
      <c r="D6" s="155" t="s">
        <v>38</v>
      </c>
      <c r="E6" s="195" t="s">
        <v>39</v>
      </c>
      <c r="F6" s="172" t="s">
        <v>40</v>
      </c>
      <c r="G6" s="196" t="s">
        <v>41</v>
      </c>
    </row>
    <row r="7" spans="1:7" ht="12.75">
      <c r="A7" s="155"/>
      <c r="B7" s="192"/>
      <c r="C7" s="193"/>
      <c r="D7" s="155"/>
      <c r="E7" s="195"/>
      <c r="F7" s="172"/>
      <c r="G7" s="196"/>
    </row>
    <row r="8" spans="1:7" ht="12.75" customHeight="1">
      <c r="A8" s="155"/>
      <c r="B8" s="192">
        <v>2</v>
      </c>
      <c r="C8" s="193" t="s">
        <v>46</v>
      </c>
      <c r="D8" s="155" t="s">
        <v>47</v>
      </c>
      <c r="E8" s="195" t="s">
        <v>48</v>
      </c>
      <c r="F8" s="172"/>
      <c r="G8" s="196" t="s">
        <v>58</v>
      </c>
    </row>
    <row r="9" spans="1:7" ht="12.75">
      <c r="A9" s="155"/>
      <c r="B9" s="192"/>
      <c r="C9" s="193"/>
      <c r="D9" s="155"/>
      <c r="E9" s="195"/>
      <c r="F9" s="172"/>
      <c r="G9" s="196"/>
    </row>
    <row r="10" spans="1:7" ht="12.75" customHeight="1">
      <c r="A10" s="155"/>
      <c r="B10" s="192">
        <v>3</v>
      </c>
      <c r="C10" s="193" t="s">
        <v>42</v>
      </c>
      <c r="D10" s="155" t="s">
        <v>43</v>
      </c>
      <c r="E10" s="195" t="s">
        <v>44</v>
      </c>
      <c r="F10" s="172"/>
      <c r="G10" s="196" t="s">
        <v>45</v>
      </c>
    </row>
    <row r="11" spans="1:7" ht="12.75">
      <c r="A11" s="155"/>
      <c r="B11" s="192"/>
      <c r="C11" s="193"/>
      <c r="D11" s="155"/>
      <c r="E11" s="195"/>
      <c r="F11" s="172"/>
      <c r="G11" s="196"/>
    </row>
    <row r="12" spans="1:7" ht="12.75" customHeight="1">
      <c r="A12" s="155"/>
      <c r="B12" s="192">
        <v>4</v>
      </c>
      <c r="C12" s="193" t="s">
        <v>32</v>
      </c>
      <c r="D12" s="155" t="s">
        <v>33</v>
      </c>
      <c r="E12" s="195" t="s">
        <v>34</v>
      </c>
      <c r="F12" s="172" t="s">
        <v>35</v>
      </c>
      <c r="G12" s="196" t="s">
        <v>36</v>
      </c>
    </row>
    <row r="13" spans="1:7" ht="12.75">
      <c r="A13" s="155"/>
      <c r="B13" s="192"/>
      <c r="C13" s="193"/>
      <c r="D13" s="155"/>
      <c r="E13" s="195"/>
      <c r="F13" s="172"/>
      <c r="G13" s="196"/>
    </row>
    <row r="14" spans="1:7" ht="12.75" customHeight="1">
      <c r="A14" s="155"/>
      <c r="B14" s="192">
        <v>5</v>
      </c>
      <c r="C14" s="193" t="s">
        <v>49</v>
      </c>
      <c r="D14" s="155" t="s">
        <v>50</v>
      </c>
      <c r="E14" s="195" t="s">
        <v>39</v>
      </c>
      <c r="F14" s="172" t="s">
        <v>51</v>
      </c>
      <c r="G14" s="196" t="s">
        <v>52</v>
      </c>
    </row>
    <row r="15" spans="1:7" ht="12.75">
      <c r="A15" s="155"/>
      <c r="B15" s="192"/>
      <c r="C15" s="193"/>
      <c r="D15" s="155"/>
      <c r="E15" s="195"/>
      <c r="F15" s="172"/>
      <c r="G15" s="196"/>
    </row>
    <row r="22" spans="1:8" ht="12.75">
      <c r="A22" s="180"/>
      <c r="B22" s="180"/>
      <c r="C22" s="180"/>
      <c r="D22" s="180"/>
      <c r="E22" s="180"/>
      <c r="F22" s="180"/>
      <c r="G22" s="180"/>
      <c r="H22" s="2"/>
    </row>
    <row r="23" spans="1:8" ht="12.75">
      <c r="A23" s="180"/>
      <c r="B23" s="180"/>
      <c r="C23" s="180"/>
      <c r="D23" s="180"/>
      <c r="E23" s="180"/>
      <c r="F23" s="180"/>
      <c r="G23" s="180"/>
      <c r="H23" s="2"/>
    </row>
    <row r="24" spans="1:8" ht="12.75">
      <c r="A24" s="180"/>
      <c r="B24" s="180"/>
      <c r="C24" s="180"/>
      <c r="D24" s="180"/>
      <c r="E24" s="180"/>
      <c r="F24" s="180"/>
      <c r="G24" s="180"/>
      <c r="H24" s="2"/>
    </row>
    <row r="25" spans="1:8" ht="12.75">
      <c r="A25" s="180"/>
      <c r="B25" s="180"/>
      <c r="C25" s="180"/>
      <c r="D25" s="180"/>
      <c r="E25" s="180"/>
      <c r="F25" s="180"/>
      <c r="G25" s="180"/>
      <c r="H25" s="2"/>
    </row>
    <row r="26" spans="6:8" ht="12.75" customHeight="1">
      <c r="F26" s="180"/>
      <c r="G26" s="180"/>
      <c r="H26" s="2"/>
    </row>
    <row r="27" spans="6:8" ht="12.75">
      <c r="F27" s="180"/>
      <c r="G27" s="180"/>
      <c r="H27" s="2"/>
    </row>
    <row r="28" spans="6:8" ht="12.75">
      <c r="F28" s="180"/>
      <c r="G28" s="180"/>
      <c r="H28" s="2"/>
    </row>
    <row r="29" spans="6:8" ht="12.75">
      <c r="F29" s="180"/>
      <c r="G29" s="180"/>
      <c r="H29" s="2"/>
    </row>
    <row r="30" spans="6:8" ht="12.75" customHeight="1">
      <c r="F30" s="180"/>
      <c r="G30" s="180"/>
      <c r="H30" s="2"/>
    </row>
    <row r="31" spans="6:8" ht="12.75">
      <c r="F31" s="180"/>
      <c r="G31" s="180"/>
      <c r="H31" s="2"/>
    </row>
    <row r="32" spans="6:8" ht="27.75" customHeight="1">
      <c r="F32" s="12"/>
      <c r="G32" s="1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65">
    <mergeCell ref="E24:E25"/>
    <mergeCell ref="F24:F25"/>
    <mergeCell ref="G24:G25"/>
    <mergeCell ref="F26:F27"/>
    <mergeCell ref="G26:G27"/>
    <mergeCell ref="G28:G29"/>
    <mergeCell ref="F30:F31"/>
    <mergeCell ref="G30:G31"/>
    <mergeCell ref="F28:F29"/>
    <mergeCell ref="A22:A23"/>
    <mergeCell ref="B22:B23"/>
    <mergeCell ref="C22:C23"/>
    <mergeCell ref="D22:D23"/>
    <mergeCell ref="A24:A25"/>
    <mergeCell ref="B24:B25"/>
    <mergeCell ref="C24:C25"/>
    <mergeCell ref="D24:D25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12:A13"/>
    <mergeCell ref="B12:B13"/>
    <mergeCell ref="C12:C13"/>
    <mergeCell ref="D12:D13"/>
    <mergeCell ref="A14:A15"/>
    <mergeCell ref="B14:B15"/>
    <mergeCell ref="C14:C15"/>
    <mergeCell ref="D14:D15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2:I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A1:G1"/>
    <mergeCell ref="B4:B5"/>
    <mergeCell ref="C4:C5"/>
    <mergeCell ref="D4:D5"/>
    <mergeCell ref="E4:E5"/>
    <mergeCell ref="A2:G2"/>
    <mergeCell ref="A4:A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2009-12-11T15:22:31Z</cp:lastPrinted>
  <dcterms:created xsi:type="dcterms:W3CDTF">1996-10-08T23:32:33Z</dcterms:created>
  <dcterms:modified xsi:type="dcterms:W3CDTF">2009-12-11T15:22:38Z</dcterms:modified>
  <cp:category/>
  <cp:version/>
  <cp:contentType/>
  <cp:contentStatus/>
</cp:coreProperties>
</file>