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<sst xmlns="http://schemas.openxmlformats.org/spreadsheetml/2006/main" count="245" uniqueCount="139">
  <si>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</si>
  <si>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</si>
  <si>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</si>
  <si>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</si>
  <si>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</si>
  <si>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</si>
  <si>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</si>
  <si>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</si>
  <si>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</si>
  <si>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</si>
  <si>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</si>
  <si>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</si>
  <si>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</si>
  <si>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</si>
  <si>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</si>
  <si>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</si>
  <si>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</si>
  <si>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</si>
  <si>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</si>
  <si>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</si>
  <si>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</si>
  <si>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</si>
  <si>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</si>
  <si>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</si>
  <si>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</si>
  <si>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</si>
  <si>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</si>
  <si>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</si>
  <si>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</si>
  <si>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</si>
  <si>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</si>
  <si>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</si>
  <si>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</si>
  <si>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</si>
  <si>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</si>
  <si>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</si>
  <si>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</si>
  <si>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</si>
  <si>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</si>
  <si>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</si>
  <si>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</si>
  <si>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</si>
  <si>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</si>
  <si>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</si>
  <si>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</si>
  <si>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</si>
  <si>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</si>
  <si>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</si>
  <si>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</si>
  <si>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</si>
  <si>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</si>
  <si>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</si>
  <si>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</si>
  <si>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</si>
  <si>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</si>
  <si>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</si>
  <si>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</si>
  <si>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</si>
  <si>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</si>
  <si>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</si>
  <si>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</si>
  <si>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</si>
  <si>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</si>
  <si>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</si>
  <si>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</si>
  <si>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</si>
  <si>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</si>
  <si>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</si>
  <si>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</si>
  <si>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</si>
  <si>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</si>
  <si>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ИВАНОВ Николай Викторович</t>
  </si>
  <si>
    <t>01.01.1991 кмс</t>
  </si>
  <si>
    <t>Нижегородская академия МВД РФ</t>
  </si>
  <si>
    <t>ОСПИННИКОВ Егор Владимирович</t>
  </si>
  <si>
    <t>15.08.1989 кмс</t>
  </si>
  <si>
    <t>Челябинский юридический институт МВД РФ</t>
  </si>
  <si>
    <t>УМАРОВ Иса Саидалиевич</t>
  </si>
  <si>
    <t>03.03.1989 кмс</t>
  </si>
  <si>
    <t>Ростовский юридический институт МВД РФ</t>
  </si>
  <si>
    <t>МУСТАФАЕВ Агил Ираддин</t>
  </si>
  <si>
    <t>24.07.1988 кмс</t>
  </si>
  <si>
    <t>Дальневосточный юридич. институт МВД РФ</t>
  </si>
  <si>
    <t>ВАРАЕВ Мурад Каудаханович</t>
  </si>
  <si>
    <t>22.08.1986 1</t>
  </si>
  <si>
    <t>Орловский юридический институт МВД РФ</t>
  </si>
  <si>
    <t>БУЗЫННИКОВ Дмитрий Дмитриевич</t>
  </si>
  <si>
    <t>25.01.1985 кмс</t>
  </si>
  <si>
    <t>Омская академия МВД РФ</t>
  </si>
  <si>
    <t>АСАНОВ Рустам Рашидович</t>
  </si>
  <si>
    <t>06.05.1988 кмс</t>
  </si>
  <si>
    <t>Краснодарский университет МВД РФ</t>
  </si>
  <si>
    <t xml:space="preserve">КАРДАНОВ Тимур Муаедович </t>
  </si>
  <si>
    <t>29.10.1987 кмс</t>
  </si>
  <si>
    <t>Воронежский институт МВД РФ</t>
  </si>
  <si>
    <t>ГРЫЗИН Евгений Петрович</t>
  </si>
  <si>
    <t>10.05.1987 мс</t>
  </si>
  <si>
    <t>Уфимский юридический институт МВД РФ</t>
  </si>
  <si>
    <t>КРАВЧЕНКО Иван Владимирович</t>
  </si>
  <si>
    <t>25.07.1989 кмс</t>
  </si>
  <si>
    <t>Тюменский юридический институт МВД РФ</t>
  </si>
  <si>
    <t>СТАТИНОВ Николай Михайлович</t>
  </si>
  <si>
    <t>15.08.1991 кмс</t>
  </si>
  <si>
    <t>Белгородский юридический институт МВД РФ</t>
  </si>
  <si>
    <t>МИНАКОВ Дмитрий Викторович</t>
  </si>
  <si>
    <t>14.09.1987 мс</t>
  </si>
  <si>
    <t>Московский университет МВД РФ</t>
  </si>
  <si>
    <t>КРУПНЯКОВ Алексей Игоревич</t>
  </si>
  <si>
    <t>28.05.1978 кмс</t>
  </si>
  <si>
    <t>Калининградский юридич. институт МВД РФ</t>
  </si>
  <si>
    <t>САМОЙЛОВИЧ Сергей Александрович</t>
  </si>
  <si>
    <t>06.12.1984 мсмк</t>
  </si>
  <si>
    <t>БЕЛОУСОВ Андрей Владимирович</t>
  </si>
  <si>
    <t>19.01.1985 кмс</t>
  </si>
  <si>
    <t>Волгоградская академия МВД РФ</t>
  </si>
  <si>
    <t>РОГОВ Роман Александрович</t>
  </si>
  <si>
    <t>25.03.1987 кмс</t>
  </si>
  <si>
    <t>Восточно-Сибирский институт МВД РФ</t>
  </si>
  <si>
    <t>АББАЗОВ Раиль Фаритович</t>
  </si>
  <si>
    <t>05.05.1990 1</t>
  </si>
  <si>
    <t>Казанский юридический институт МВД РФ</t>
  </si>
  <si>
    <t>ДОБРЯКОВ Валерий Александрович</t>
  </si>
  <si>
    <t>11.04.1989 кмс</t>
  </si>
  <si>
    <t>Сибирский юридический институт МВД РФ</t>
  </si>
  <si>
    <t>БАЕВ Вячеслав Егорович</t>
  </si>
  <si>
    <t>09.05.1974 мс</t>
  </si>
  <si>
    <t>в.к. 100 кг.</t>
  </si>
  <si>
    <t>100 кг.</t>
  </si>
  <si>
    <t>3:1</t>
  </si>
  <si>
    <t>3:0</t>
  </si>
  <si>
    <t>3.5</t>
  </si>
  <si>
    <t>2:0</t>
  </si>
  <si>
    <t>4:0</t>
  </si>
  <si>
    <t>3.5:0</t>
  </si>
  <si>
    <t>5-6</t>
  </si>
  <si>
    <t>7-8</t>
  </si>
  <si>
    <t>9-12</t>
  </si>
  <si>
    <t>13-14</t>
  </si>
  <si>
    <t>15-18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</si>
</sst>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Candara"/>
      <family val="2"/>
    </font>
    <font>
      <sz val="8"/>
      <name val="Arial Narrow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18" xfId="0" applyNumberFormat="1" applyBorder="1" applyAlignment="1">
      <alignment/>
    </xf>
    <xf numFmtId="0" fontId="4" fillId="0" borderId="23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5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0" fontId="4" fillId="0" borderId="0" xfId="15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2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left" vertical="center" wrapText="1"/>
    </xf>
    <xf numFmtId="0" fontId="27" fillId="0" borderId="20" xfId="0" applyNumberFormat="1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24" fillId="2" borderId="28" xfId="15" applyFont="1" applyFill="1" applyBorder="1" applyAlignment="1" applyProtection="1">
      <alignment horizontal="center" vertical="center" wrapText="1"/>
      <protection/>
    </xf>
    <xf numFmtId="0" fontId="24" fillId="2" borderId="29" xfId="15" applyFont="1" applyFill="1" applyBorder="1" applyAlignment="1" applyProtection="1">
      <alignment horizontal="center" vertical="center" wrapText="1"/>
      <protection/>
    </xf>
    <xf numFmtId="0" fontId="24" fillId="2" borderId="30" xfId="15" applyFont="1" applyFill="1" applyBorder="1" applyAlignment="1" applyProtection="1">
      <alignment horizontal="center" vertical="center" wrapText="1"/>
      <protection/>
    </xf>
    <xf numFmtId="49" fontId="18" fillId="0" borderId="2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13" fillId="2" borderId="28" xfId="15" applyFont="1" applyFill="1" applyBorder="1" applyAlignment="1" applyProtection="1">
      <alignment horizontal="center" vertical="center" wrapText="1"/>
      <protection/>
    </xf>
    <xf numFmtId="0" fontId="13" fillId="2" borderId="29" xfId="15" applyFont="1" applyFill="1" applyBorder="1" applyAlignment="1" applyProtection="1">
      <alignment horizontal="center" vertical="center" wrapText="1"/>
      <protection/>
    </xf>
    <xf numFmtId="0" fontId="13" fillId="2" borderId="30" xfId="15" applyFont="1" applyFill="1" applyBorder="1" applyAlignment="1" applyProtection="1">
      <alignment horizontal="center" vertical="center" wrapText="1"/>
      <protection/>
    </xf>
    <xf numFmtId="14" fontId="7" fillId="0" borderId="20" xfId="0" applyNumberFormat="1" applyFont="1" applyBorder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4" fillId="0" borderId="0" xfId="15" applyFont="1" applyAlignment="1">
      <alignment horizontal="center"/>
    </xf>
    <xf numFmtId="0" fontId="7" fillId="3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7" xfId="15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0" borderId="27" xfId="15" applyFont="1" applyFill="1" applyBorder="1" applyAlignment="1">
      <alignment horizontal="center" vertical="center" wrapText="1"/>
    </xf>
    <xf numFmtId="0" fontId="26" fillId="0" borderId="31" xfId="15" applyFont="1" applyBorder="1" applyAlignment="1">
      <alignment horizontal="left" vertical="center" wrapText="1"/>
    </xf>
    <xf numFmtId="0" fontId="26" fillId="0" borderId="13" xfId="15" applyFont="1" applyBorder="1" applyAlignment="1">
      <alignment horizontal="left" vertical="center" wrapText="1"/>
    </xf>
    <xf numFmtId="0" fontId="27" fillId="0" borderId="31" xfId="15" applyFont="1" applyBorder="1" applyAlignment="1">
      <alignment horizontal="left" vertical="center" wrapText="1"/>
    </xf>
    <xf numFmtId="0" fontId="27" fillId="0" borderId="13" xfId="15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6" fillId="0" borderId="34" xfId="15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7" fillId="0" borderId="34" xfId="15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1" fillId="0" borderId="12" xfId="15" applyFont="1" applyBorder="1" applyAlignment="1">
      <alignment horizontal="left" vertical="center" wrapText="1"/>
    </xf>
    <xf numFmtId="0" fontId="11" fillId="0" borderId="34" xfId="15" applyFont="1" applyBorder="1" applyAlignment="1">
      <alignment horizontal="left" vertical="center" wrapText="1"/>
    </xf>
    <xf numFmtId="0" fontId="7" fillId="0" borderId="12" xfId="15" applyFont="1" applyBorder="1" applyAlignment="1">
      <alignment horizontal="left" vertical="center" wrapText="1"/>
    </xf>
    <xf numFmtId="0" fontId="7" fillId="0" borderId="34" xfId="15" applyFont="1" applyBorder="1" applyAlignment="1">
      <alignment horizontal="left" vertical="center" wrapText="1"/>
    </xf>
    <xf numFmtId="0" fontId="25" fillId="0" borderId="12" xfId="15" applyFont="1" applyBorder="1" applyAlignment="1">
      <alignment horizontal="left" vertical="center" wrapText="1"/>
    </xf>
    <xf numFmtId="0" fontId="25" fillId="0" borderId="34" xfId="15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11" fillId="0" borderId="37" xfId="15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7" fillId="0" borderId="37" xfId="15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25" fillId="0" borderId="37" xfId="15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8" fillId="0" borderId="31" xfId="15" applyFont="1" applyBorder="1" applyAlignment="1">
      <alignment horizontal="left" vertical="center" wrapText="1"/>
    </xf>
    <xf numFmtId="0" fontId="28" fillId="0" borderId="13" xfId="15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center" wrapText="1"/>
    </xf>
    <xf numFmtId="0" fontId="28" fillId="0" borderId="34" xfId="15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11" fillId="0" borderId="31" xfId="15" applyFont="1" applyBorder="1" applyAlignment="1">
      <alignment horizontal="left" vertical="center" wrapText="1"/>
    </xf>
    <xf numFmtId="0" fontId="11" fillId="0" borderId="13" xfId="15" applyFont="1" applyBorder="1" applyAlignment="1">
      <alignment horizontal="left" vertical="center" wrapText="1"/>
    </xf>
    <xf numFmtId="0" fontId="7" fillId="0" borderId="31" xfId="15" applyFont="1" applyBorder="1" applyAlignment="1">
      <alignment horizontal="left" vertical="center" wrapText="1"/>
    </xf>
    <xf numFmtId="0" fontId="7" fillId="0" borderId="13" xfId="15" applyFont="1" applyBorder="1" applyAlignment="1">
      <alignment horizontal="left" vertical="center" wrapText="1"/>
    </xf>
    <xf numFmtId="0" fontId="25" fillId="0" borderId="31" xfId="15" applyFont="1" applyBorder="1" applyAlignment="1">
      <alignment horizontal="left" vertical="center" wrapText="1"/>
    </xf>
    <xf numFmtId="0" fontId="25" fillId="0" borderId="13" xfId="15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9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22" fillId="5" borderId="39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22" fillId="3" borderId="39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0" fillId="0" borderId="40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4" borderId="28" xfId="15" applyFont="1" applyFill="1" applyBorder="1" applyAlignment="1">
      <alignment horizontal="center" vertical="center"/>
    </xf>
    <xf numFmtId="0" fontId="21" fillId="4" borderId="29" xfId="15" applyFont="1" applyFill="1" applyBorder="1" applyAlignment="1">
      <alignment horizontal="center" vertical="center"/>
    </xf>
    <xf numFmtId="0" fontId="21" fillId="4" borderId="30" xfId="15" applyFont="1" applyFill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 wrapText="1"/>
    </xf>
    <xf numFmtId="0" fontId="12" fillId="0" borderId="45" xfId="0" applyNumberFormat="1" applyFont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 wrapText="1"/>
    </xf>
    <xf numFmtId="0" fontId="12" fillId="0" borderId="48" xfId="0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0" fillId="0" borderId="50" xfId="0" applyNumberFormat="1" applyFont="1" applyBorder="1" applyAlignment="1">
      <alignment horizontal="center" vertical="center" wrapText="1"/>
    </xf>
    <xf numFmtId="0" fontId="10" fillId="0" borderId="51" xfId="0" applyNumberFormat="1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7" fillId="0" borderId="56" xfId="0" applyNumberFormat="1" applyFont="1" applyBorder="1" applyAlignment="1">
      <alignment horizontal="center" vertical="center" wrapText="1"/>
    </xf>
    <xf numFmtId="0" fontId="17" fillId="0" borderId="57" xfId="0" applyNumberFormat="1" applyFont="1" applyBorder="1" applyAlignment="1">
      <alignment horizontal="center" vertical="center" wrapText="1"/>
    </xf>
    <xf numFmtId="0" fontId="17" fillId="0" borderId="58" xfId="0" applyNumberFormat="1" applyFont="1" applyBorder="1" applyAlignment="1">
      <alignment horizontal="center" vertical="center" wrapText="1"/>
    </xf>
    <xf numFmtId="0" fontId="17" fillId="0" borderId="59" xfId="0" applyNumberFormat="1" applyFont="1" applyBorder="1" applyAlignment="1">
      <alignment horizontal="center" vertical="center" wrapText="1"/>
    </xf>
    <xf numFmtId="0" fontId="17" fillId="0" borderId="60" xfId="0" applyNumberFormat="1" applyFont="1" applyBorder="1" applyAlignment="1">
      <alignment horizontal="center" vertical="center" wrapText="1"/>
    </xf>
    <xf numFmtId="0" fontId="17" fillId="0" borderId="61" xfId="0" applyNumberFormat="1" applyFont="1" applyBorder="1" applyAlignment="1">
      <alignment horizontal="center" vertical="center" wrapText="1"/>
    </xf>
    <xf numFmtId="0" fontId="4" fillId="0" borderId="39" xfId="15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2" borderId="28" xfId="15" applyFont="1" applyFill="1" applyBorder="1" applyAlignment="1">
      <alignment horizontal="center" vertical="center" wrapText="1"/>
    </xf>
    <xf numFmtId="0" fontId="6" fillId="2" borderId="29" xfId="15" applyFont="1" applyFill="1" applyBorder="1" applyAlignment="1">
      <alignment horizontal="center" vertical="center" wrapText="1"/>
    </xf>
    <xf numFmtId="0" fontId="6" fillId="2" borderId="30" xfId="15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40" xfId="15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0</xdr:col>
      <xdr:colOff>390525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133350</xdr:rowOff>
    </xdr:from>
    <xdr:to>
      <xdr:col>2</xdr:col>
      <xdr:colOff>28575</xdr:colOff>
      <xdr:row>3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37147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0</xdr:row>
      <xdr:rowOff>19050</xdr:rowOff>
    </xdr:from>
    <xdr:to>
      <xdr:col>8</xdr:col>
      <xdr:colOff>409575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905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1510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19050</xdr:rowOff>
    </xdr:from>
    <xdr:to>
      <xdr:col>1</xdr:col>
      <xdr:colOff>866775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180975</xdr:rowOff>
    </xdr:from>
    <xdr:to>
      <xdr:col>2</xdr:col>
      <xdr:colOff>114300</xdr:colOff>
      <xdr:row>4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58102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2;&#1042;&#1044;-2010\&#1063;&#1077;&#1084;&#1087;&#1080;&#1086;&#1085;&#1072;&#1090;%20&#1052;&#1042;&#1044;%202010%20&#1074;&#1091;&#1079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2;&#1042;&#1044;-2010\&#1063;&#1077;&#1084;&#1087;&#1080;&#1086;&#1085;&#1072;&#1090;%20&#1052;&#1042;&#1044;%202010%20&#1074;&#1091;&#1079;&#1099;\&#1055;&#1088;&#1086;&#1090;&#1086;&#1082;&#1086;&#1083;&#1099;\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2;&#1042;&#1044;-2010\&#1063;&#1077;&#1084;&#1087;&#1080;&#1086;&#1085;&#1072;&#1090;%20&#1052;&#1042;&#1044;%202010%20&#1074;&#1091;&#1079;&#1099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Самозащите без оружия, cреди образовательных учреждений </v>
          </cell>
        </row>
        <row r="3">
          <cell r="A3" t="str">
            <v>11-15 февраля 2010 г.     г. Москва</v>
          </cell>
        </row>
        <row r="6">
          <cell r="A6" t="str">
            <v>Гл. судья, судья МК</v>
          </cell>
          <cell r="G6" t="str">
            <v>Ф.М.Зезюлин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4"/>
  <sheetViews>
    <sheetView tabSelected="1" workbookViewId="0" topLeftCell="A1">
      <selection activeCell="G18" sqref="G18:G19"/>
    </sheetView>
  </sheetViews>
  <sheetFormatPr defaultColWidth="9.140625" defaultRowHeight="12.75"/>
  <cols>
    <col min="1" max="1" width="6.8515625" style="0" customWidth="1"/>
    <col min="2" max="2" width="0.2890625" style="0" customWidth="1"/>
    <col min="3" max="3" width="22.8515625" style="0" customWidth="1"/>
    <col min="4" max="4" width="15.7109375" style="0" customWidth="1"/>
    <col min="5" max="5" width="24.7109375" style="0" customWidth="1"/>
    <col min="6" max="6" width="8.28125" style="0" customWidth="1"/>
    <col min="7" max="7" width="18.00390625" style="0" customWidth="1"/>
  </cols>
  <sheetData>
    <row r="1" spans="1:7" ht="18.75" thickBot="1">
      <c r="A1" s="172" t="s">
        <v>56</v>
      </c>
      <c r="B1" s="172"/>
      <c r="C1" s="172"/>
      <c r="D1" s="172"/>
      <c r="E1" s="172"/>
      <c r="F1" s="172"/>
      <c r="G1" s="172"/>
    </row>
    <row r="2" spans="2:7" ht="28.5" customHeight="1" thickBot="1">
      <c r="B2" s="176" t="s">
        <v>58</v>
      </c>
      <c r="C2" s="176"/>
      <c r="D2" s="177" t="str">
        <f>HYPERLINK('[1]реквизиты'!$A$2)</f>
        <v>Чемпионат МВД России по Самозащите без оружия, cреди образовательных учреждений </v>
      </c>
      <c r="E2" s="178"/>
      <c r="F2" s="178"/>
      <c r="G2" s="179"/>
    </row>
    <row r="3" spans="2:7" ht="15" customHeight="1">
      <c r="B3" s="143"/>
      <c r="C3" s="173" t="str">
        <f>HYPERLINK('[1]реквизиты'!$A$3)</f>
        <v>11-15 февраля 2010 г.     г. Москва</v>
      </c>
      <c r="D3" s="173"/>
      <c r="F3" s="174" t="str">
        <f>HYPERLINK('пр.взв.'!D4)</f>
        <v>в.к. 100 кг.</v>
      </c>
      <c r="G3" s="175"/>
    </row>
    <row r="4" spans="1:7" ht="12.75">
      <c r="A4" s="170" t="s">
        <v>10</v>
      </c>
      <c r="B4" s="171" t="s">
        <v>5</v>
      </c>
      <c r="C4" s="170" t="s">
        <v>6</v>
      </c>
      <c r="D4" s="170" t="s">
        <v>7</v>
      </c>
      <c r="E4" s="170" t="s">
        <v>8</v>
      </c>
      <c r="F4" s="170" t="s">
        <v>11</v>
      </c>
      <c r="G4" s="170" t="s">
        <v>9</v>
      </c>
    </row>
    <row r="5" spans="1:7" ht="9.75" customHeight="1">
      <c r="A5" s="170"/>
      <c r="B5" s="171"/>
      <c r="C5" s="170"/>
      <c r="D5" s="170"/>
      <c r="E5" s="170"/>
      <c r="F5" s="170"/>
      <c r="G5" s="170"/>
    </row>
    <row r="6" spans="1:7" ht="11.25" customHeight="1">
      <c r="A6" s="164" t="s">
        <v>25</v>
      </c>
      <c r="B6" s="165">
        <v>16</v>
      </c>
      <c r="C6" s="160" t="str">
        <f>VLOOKUP(B6,'пр.взв.'!B5:G70,2,FALSE)</f>
        <v>МИНАКОВ Дмитрий Викторович</v>
      </c>
      <c r="D6" s="162" t="str">
        <f>VLOOKUP(B6,'пр.взв.'!B5:G70,3,FALSE)</f>
        <v>14.09.1987 мс</v>
      </c>
      <c r="E6" s="162" t="str">
        <f>VLOOKUP(B6,'пр.взв.'!B5:G70,4,FALSE)</f>
        <v>Московский университет МВД РФ</v>
      </c>
      <c r="F6" s="166">
        <f>VLOOKUP(B6,'пр.взв.'!B5:G70,5,FALSE)</f>
        <v>0</v>
      </c>
      <c r="G6" s="168">
        <f>VLOOKUP(B6,'пр.взв.'!B5:G70,6,FALSE)</f>
        <v>0</v>
      </c>
    </row>
    <row r="7" spans="1:7" ht="11.25" customHeight="1">
      <c r="A7" s="164"/>
      <c r="B7" s="165"/>
      <c r="C7" s="161"/>
      <c r="D7" s="163"/>
      <c r="E7" s="163"/>
      <c r="F7" s="167"/>
      <c r="G7" s="169"/>
    </row>
    <row r="8" spans="1:7" ht="11.25" customHeight="1">
      <c r="A8" s="164" t="s">
        <v>26</v>
      </c>
      <c r="B8" s="165">
        <v>3</v>
      </c>
      <c r="C8" s="160" t="str">
        <f>VLOOKUP(B8,'пр.взв.'!B7:G70,2,FALSE)</f>
        <v>САМОЙЛОВИЧ Сергей Александрович</v>
      </c>
      <c r="D8" s="162" t="str">
        <f>VLOOKUP(B8,'пр.взв.'!B7:G70,3,FALSE)</f>
        <v>06.12.1984 мсмк</v>
      </c>
      <c r="E8" s="162" t="str">
        <f>VLOOKUP(B8,'пр.взв.'!B7:G70,4,FALSE)</f>
        <v>Калининградский юридич. институт МВД РФ</v>
      </c>
      <c r="F8" s="166">
        <f>VLOOKUP(B8,'пр.взв.'!B7:G70,5,FALSE)</f>
        <v>0</v>
      </c>
      <c r="G8" s="168">
        <f>VLOOKUP(B8,'пр.взв.'!B7:G70,6,FALSE)</f>
        <v>0</v>
      </c>
    </row>
    <row r="9" spans="1:7" ht="11.25" customHeight="1">
      <c r="A9" s="164"/>
      <c r="B9" s="165"/>
      <c r="C9" s="161"/>
      <c r="D9" s="163"/>
      <c r="E9" s="163"/>
      <c r="F9" s="167"/>
      <c r="G9" s="169"/>
    </row>
    <row r="10" spans="1:7" ht="11.25" customHeight="1">
      <c r="A10" s="164" t="s">
        <v>28</v>
      </c>
      <c r="B10" s="165">
        <v>1</v>
      </c>
      <c r="C10" s="160" t="str">
        <f>VLOOKUP(B10,'пр.взв.'!B7:G70,2,FALSE)</f>
        <v>ГРЫЗИН Евгений Петрович</v>
      </c>
      <c r="D10" s="162" t="str">
        <f>VLOOKUP(B10,'пр.взв.'!B7:G70,3,FALSE)</f>
        <v>10.05.1987 мс</v>
      </c>
      <c r="E10" s="162" t="str">
        <f>VLOOKUP(B10,'пр.взв.'!B7:G70,4,FALSE)</f>
        <v>Уфимский юридический институт МВД РФ</v>
      </c>
      <c r="F10" s="166">
        <f>VLOOKUP(B10,'пр.взв.'!B7:G70,5,FALSE)</f>
        <v>0</v>
      </c>
      <c r="G10" s="168">
        <f>VLOOKUP(B10,'пр.взв.'!B7:G70,6,FALSE)</f>
        <v>0</v>
      </c>
    </row>
    <row r="11" spans="1:7" ht="11.25" customHeight="1">
      <c r="A11" s="164"/>
      <c r="B11" s="165"/>
      <c r="C11" s="161"/>
      <c r="D11" s="163"/>
      <c r="E11" s="163"/>
      <c r="F11" s="167"/>
      <c r="G11" s="169"/>
    </row>
    <row r="12" spans="1:7" ht="11.25" customHeight="1">
      <c r="A12" s="164" t="s">
        <v>28</v>
      </c>
      <c r="B12" s="165">
        <v>17</v>
      </c>
      <c r="C12" s="160" t="str">
        <f>VLOOKUP(B12,'пр.взв.'!B7:G70,2,FALSE)</f>
        <v>БЕЛОУСОВ Андрей Владимирович</v>
      </c>
      <c r="D12" s="162" t="str">
        <f>VLOOKUP(B12,'пр.взв.'!B7:G70,3,FALSE)</f>
        <v>19.01.1985 кмс</v>
      </c>
      <c r="E12" s="162" t="str">
        <f>VLOOKUP(B12,'пр.взв.'!B7:G70,4,FALSE)</f>
        <v>Волгоградская академия МВД РФ</v>
      </c>
      <c r="F12" s="166">
        <f>VLOOKUP(B12,'пр.взв.'!B7:G70,5,FALSE)</f>
        <v>0</v>
      </c>
      <c r="G12" s="168">
        <f>VLOOKUP(B12,'пр.взв.'!B7:G70,6,FALSE)</f>
        <v>0</v>
      </c>
    </row>
    <row r="13" spans="1:7" ht="11.25" customHeight="1">
      <c r="A13" s="164"/>
      <c r="B13" s="165"/>
      <c r="C13" s="161"/>
      <c r="D13" s="163"/>
      <c r="E13" s="163"/>
      <c r="F13" s="167"/>
      <c r="G13" s="169"/>
    </row>
    <row r="14" spans="1:7" ht="11.25" customHeight="1">
      <c r="A14" s="164" t="s">
        <v>134</v>
      </c>
      <c r="B14" s="165">
        <v>6</v>
      </c>
      <c r="C14" s="160" t="str">
        <f>VLOOKUP(B14,'пр.взв.'!B7:G70,2,FALSE)</f>
        <v>БУЗЫННИКОВ Дмитрий Дмитриевич</v>
      </c>
      <c r="D14" s="162" t="str">
        <f>VLOOKUP(B14,'пр.взв.'!B7:G70,3,FALSE)</f>
        <v>25.01.1985 кмс</v>
      </c>
      <c r="E14" s="162" t="str">
        <f>VLOOKUP(B14,'пр.взв.'!B7:G70,4,FALSE)</f>
        <v>Омская академия МВД РФ</v>
      </c>
      <c r="F14" s="166">
        <f>VLOOKUP(B14,'пр.взв.'!B7:G70,5,FALSE)</f>
        <v>0</v>
      </c>
      <c r="G14" s="168">
        <f>VLOOKUP(B14,'пр.взв.'!B7:G70,6,FALSE)</f>
        <v>0</v>
      </c>
    </row>
    <row r="15" spans="1:7" ht="11.25" customHeight="1">
      <c r="A15" s="164"/>
      <c r="B15" s="165"/>
      <c r="C15" s="161"/>
      <c r="D15" s="163"/>
      <c r="E15" s="163"/>
      <c r="F15" s="167"/>
      <c r="G15" s="169"/>
    </row>
    <row r="16" spans="1:7" ht="11.25" customHeight="1">
      <c r="A16" s="164" t="s">
        <v>134</v>
      </c>
      <c r="B16" s="165">
        <v>10</v>
      </c>
      <c r="C16" s="160" t="str">
        <f>VLOOKUP(B16,'пр.взв.'!B7:G70,2,FALSE)</f>
        <v>КРУПНЯКОВ Алексей Игоревич</v>
      </c>
      <c r="D16" s="162" t="str">
        <f>VLOOKUP(B16,'пр.взв.'!B7:G70,3,FALSE)</f>
        <v>28.05.1978 кмс</v>
      </c>
      <c r="E16" s="162" t="str">
        <f>VLOOKUP(B16,'пр.взв.'!B7:G70,4,FALSE)</f>
        <v>Калининградский юридич. институт МВД РФ</v>
      </c>
      <c r="F16" s="166">
        <f>VLOOKUP(B16,'пр.взв.'!B7:G70,5,FALSE)</f>
        <v>0</v>
      </c>
      <c r="G16" s="168">
        <f>VLOOKUP(B16,'пр.взв.'!B7:G70,6,FALSE)</f>
        <v>0</v>
      </c>
    </row>
    <row r="17" spans="1:7" ht="11.25" customHeight="1">
      <c r="A17" s="164"/>
      <c r="B17" s="165"/>
      <c r="C17" s="161"/>
      <c r="D17" s="163"/>
      <c r="E17" s="163"/>
      <c r="F17" s="167"/>
      <c r="G17" s="169"/>
    </row>
    <row r="18" spans="1:7" ht="11.25" customHeight="1">
      <c r="A18" s="164" t="s">
        <v>135</v>
      </c>
      <c r="B18" s="165">
        <v>7</v>
      </c>
      <c r="C18" s="160" t="str">
        <f>VLOOKUP(B18,'пр.взв.'!B7:G70,2,FALSE)</f>
        <v>АСАНОВ Рустам Рашидович</v>
      </c>
      <c r="D18" s="162" t="str">
        <f>VLOOKUP(B18,'пр.взв.'!B7:G70,3,FALSE)</f>
        <v>06.05.1988 кмс</v>
      </c>
      <c r="E18" s="162" t="str">
        <f>VLOOKUP(B18,'пр.взв.'!B7:G70,4,FALSE)</f>
        <v>Краснодарский университет МВД РФ</v>
      </c>
      <c r="F18" s="166">
        <f>VLOOKUP(B18,'пр.взв.'!B7:G70,5,FALSE)</f>
        <v>0</v>
      </c>
      <c r="G18" s="168">
        <f>VLOOKUP(B18,'пр.взв.'!B7:G70,6,FALSE)</f>
        <v>0</v>
      </c>
    </row>
    <row r="19" spans="1:7" ht="11.25" customHeight="1">
      <c r="A19" s="164"/>
      <c r="B19" s="165"/>
      <c r="C19" s="161"/>
      <c r="D19" s="163"/>
      <c r="E19" s="163"/>
      <c r="F19" s="167"/>
      <c r="G19" s="169"/>
    </row>
    <row r="20" spans="1:7" ht="11.25" customHeight="1">
      <c r="A20" s="164" t="s">
        <v>135</v>
      </c>
      <c r="B20" s="165">
        <v>12</v>
      </c>
      <c r="C20" s="160" t="str">
        <f>VLOOKUP(B20,'пр.взв.'!B7:G70,2,FALSE)</f>
        <v>БАЕВ Вячеслав Егорович</v>
      </c>
      <c r="D20" s="162" t="str">
        <f>VLOOKUP(B20,'пр.взв.'!B7:G70,3,FALSE)</f>
        <v>09.05.1974 мс</v>
      </c>
      <c r="E20" s="162" t="str">
        <f>VLOOKUP(B20,'пр.взв.'!B7:G70,4,FALSE)</f>
        <v>Воронежский институт МВД РФ</v>
      </c>
      <c r="F20" s="166">
        <f>VLOOKUP(B20,'пр.взв.'!B7:G70,5,FALSE)</f>
        <v>0</v>
      </c>
      <c r="G20" s="168">
        <f>VLOOKUP(B20,'пр.взв.'!B7:G70,6,FALSE)</f>
        <v>0</v>
      </c>
    </row>
    <row r="21" spans="1:7" ht="11.25" customHeight="1">
      <c r="A21" s="164"/>
      <c r="B21" s="165"/>
      <c r="C21" s="161"/>
      <c r="D21" s="163"/>
      <c r="E21" s="163"/>
      <c r="F21" s="167"/>
      <c r="G21" s="169"/>
    </row>
    <row r="22" spans="1:7" ht="11.25" customHeight="1">
      <c r="A22" s="164" t="s">
        <v>136</v>
      </c>
      <c r="B22" s="165">
        <v>5</v>
      </c>
      <c r="C22" s="160" t="str">
        <f>VLOOKUP(B22,'пр.взв.'!B7:G70,2,FALSE)</f>
        <v>КАРДАНОВ Тимур Муаедович </v>
      </c>
      <c r="D22" s="162" t="str">
        <f>VLOOKUP(B22,'пр.взв.'!B7:G70,3,FALSE)</f>
        <v>29.10.1987 кмс</v>
      </c>
      <c r="E22" s="162" t="str">
        <f>VLOOKUP(B22,'пр.взв.'!B7:G70,4,FALSE)</f>
        <v>Воронежский институт МВД РФ</v>
      </c>
      <c r="F22" s="166">
        <f>VLOOKUP(B22,'пр.взв.'!B7:G70,5,FALSE)</f>
        <v>0</v>
      </c>
      <c r="G22" s="168">
        <f>VLOOKUP(B22,'пр.взв.'!B7:G70,6,FALSE)</f>
        <v>0</v>
      </c>
    </row>
    <row r="23" spans="1:7" ht="11.25" customHeight="1">
      <c r="A23" s="164"/>
      <c r="B23" s="165"/>
      <c r="C23" s="161"/>
      <c r="D23" s="163"/>
      <c r="E23" s="163"/>
      <c r="F23" s="167"/>
      <c r="G23" s="169"/>
    </row>
    <row r="24" spans="1:7" ht="11.25" customHeight="1">
      <c r="A24" s="164" t="s">
        <v>136</v>
      </c>
      <c r="B24" s="165">
        <v>11</v>
      </c>
      <c r="C24" s="160" t="str">
        <f>VLOOKUP(B24,'пр.взв.'!B7:G70,2,FALSE)</f>
        <v>КРАВЧЕНКО Иван Владимирович</v>
      </c>
      <c r="D24" s="162" t="str">
        <f>VLOOKUP(B24,'пр.взв.'!B7:G70,3,FALSE)</f>
        <v>25.07.1989 кмс</v>
      </c>
      <c r="E24" s="162" t="str">
        <f>VLOOKUP(B24,'пр.взв.'!B7:G70,4,FALSE)</f>
        <v>Тюменский юридический институт МВД РФ</v>
      </c>
      <c r="F24" s="166">
        <f>VLOOKUP(B24,'пр.взв.'!B7:G70,5,FALSE)</f>
        <v>0</v>
      </c>
      <c r="G24" s="168">
        <f>VLOOKUP(B24,'пр.взв.'!B7:G70,6,FALSE)</f>
        <v>0</v>
      </c>
    </row>
    <row r="25" spans="1:7" ht="11.25" customHeight="1">
      <c r="A25" s="164"/>
      <c r="B25" s="165"/>
      <c r="C25" s="161"/>
      <c r="D25" s="163"/>
      <c r="E25" s="163"/>
      <c r="F25" s="167"/>
      <c r="G25" s="169"/>
    </row>
    <row r="26" spans="1:7" ht="11.25" customHeight="1">
      <c r="A26" s="164" t="s">
        <v>136</v>
      </c>
      <c r="B26" s="165">
        <v>14</v>
      </c>
      <c r="C26" s="160" t="str">
        <f>VLOOKUP(B26,'пр.взв.'!B7:G70,2,FALSE)</f>
        <v>ИВАНОВ Николай Викторович</v>
      </c>
      <c r="D26" s="162" t="str">
        <f>VLOOKUP(B26,'пр.взв.'!B7:G70,3,FALSE)</f>
        <v>01.01.1991 кмс</v>
      </c>
      <c r="E26" s="162" t="str">
        <f>VLOOKUP(B26,'пр.взв.'!B7:G70,4,FALSE)</f>
        <v>Нижегородская академия МВД РФ</v>
      </c>
      <c r="F26" s="166">
        <f>VLOOKUP(B26,'пр.взв.'!B7:G70,5,FALSE)</f>
        <v>0</v>
      </c>
      <c r="G26" s="168">
        <f>VLOOKUP(B26,'пр.взв.'!B7:G70,6,FALSE)</f>
        <v>0</v>
      </c>
    </row>
    <row r="27" spans="1:7" ht="11.25" customHeight="1">
      <c r="A27" s="164"/>
      <c r="B27" s="165"/>
      <c r="C27" s="161"/>
      <c r="D27" s="163"/>
      <c r="E27" s="163"/>
      <c r="F27" s="167"/>
      <c r="G27" s="169"/>
    </row>
    <row r="28" spans="1:7" ht="11.25" customHeight="1">
      <c r="A28" s="164" t="s">
        <v>136</v>
      </c>
      <c r="B28" s="165">
        <v>8</v>
      </c>
      <c r="C28" s="160" t="str">
        <f>VLOOKUP(B28,'пр.взв.'!B7:G70,2,FALSE)</f>
        <v>СТАТИНОВ Николай Михайлович</v>
      </c>
      <c r="D28" s="162" t="str">
        <f>VLOOKUP(B28,'пр.взв.'!B7:G70,3,FALSE)</f>
        <v>15.08.1991 кмс</v>
      </c>
      <c r="E28" s="162" t="str">
        <f>VLOOKUP(B28,'пр.взв.'!B7:G70,4,FALSE)</f>
        <v>Белгородский юридический институт МВД РФ</v>
      </c>
      <c r="F28" s="166">
        <f>VLOOKUP(B28,'пр.взв.'!B7:G70,5,FALSE)</f>
        <v>0</v>
      </c>
      <c r="G28" s="168">
        <f>VLOOKUP(B28,'пр.взв.'!B7:G70,6,FALSE)</f>
        <v>0</v>
      </c>
    </row>
    <row r="29" spans="1:7" ht="11.25" customHeight="1">
      <c r="A29" s="164"/>
      <c r="B29" s="165"/>
      <c r="C29" s="161"/>
      <c r="D29" s="163"/>
      <c r="E29" s="163"/>
      <c r="F29" s="167"/>
      <c r="G29" s="169"/>
    </row>
    <row r="30" spans="1:7" ht="11.25" customHeight="1">
      <c r="A30" s="164" t="s">
        <v>137</v>
      </c>
      <c r="B30" s="165">
        <v>9</v>
      </c>
      <c r="C30" s="160" t="str">
        <f>VLOOKUP(B30,'пр.взв.'!B7:G70,2,FALSE)</f>
        <v>ДОБРЯКОВ Валерий Александрович</v>
      </c>
      <c r="D30" s="162" t="str">
        <f>VLOOKUP(B30,'пр.взв.'!B7:G70,3,FALSE)</f>
        <v>11.04.1989 кмс</v>
      </c>
      <c r="E30" s="162" t="str">
        <f>VLOOKUP(B30,'пр.взв.'!B7:G70,4,FALSE)</f>
        <v>Сибирский юридический институт МВД РФ</v>
      </c>
      <c r="F30" s="166">
        <f>VLOOKUP(B30,'пр.взв.'!B7:G70,5,FALSE)</f>
        <v>0</v>
      </c>
      <c r="G30" s="168">
        <f>VLOOKUP(B30,'пр.взв.'!B7:G70,6,FALSE)</f>
        <v>0</v>
      </c>
    </row>
    <row r="31" spans="1:7" ht="11.25" customHeight="1">
      <c r="A31" s="164"/>
      <c r="B31" s="165"/>
      <c r="C31" s="161"/>
      <c r="D31" s="163"/>
      <c r="E31" s="163"/>
      <c r="F31" s="167"/>
      <c r="G31" s="169"/>
    </row>
    <row r="32" spans="1:7" ht="11.25" customHeight="1">
      <c r="A32" s="164" t="s">
        <v>137</v>
      </c>
      <c r="B32" s="165">
        <v>19</v>
      </c>
      <c r="C32" s="160" t="str">
        <f>VLOOKUP(B32,'пр.взв.'!B7:G70,2,FALSE)</f>
        <v>УМАРОВ Иса Саидалиевич</v>
      </c>
      <c r="D32" s="162" t="s">
        <v>78</v>
      </c>
      <c r="E32" s="162" t="str">
        <f>VLOOKUP(B32,'пр.взв.'!B7:G70,4,FALSE)</f>
        <v>Ростовский юридический институт МВД РФ</v>
      </c>
      <c r="F32" s="166">
        <f>VLOOKUP(B32,'пр.взв.'!B7:G70,5,FALSE)</f>
        <v>0</v>
      </c>
      <c r="G32" s="168">
        <f>VLOOKUP(B32,'пр.взв.'!B7:G70,6,FALSE)</f>
        <v>0</v>
      </c>
    </row>
    <row r="33" spans="1:7" ht="11.25" customHeight="1">
      <c r="A33" s="164"/>
      <c r="B33" s="165"/>
      <c r="C33" s="161"/>
      <c r="D33" s="163"/>
      <c r="E33" s="163"/>
      <c r="F33" s="167"/>
      <c r="G33" s="169"/>
    </row>
    <row r="34" spans="1:7" ht="11.25" customHeight="1">
      <c r="A34" s="164" t="s">
        <v>138</v>
      </c>
      <c r="B34" s="165">
        <v>13</v>
      </c>
      <c r="C34" s="160" t="str">
        <f>VLOOKUP(B34,'пр.взв.'!B7:G70,2,FALSE)</f>
        <v>ОСПИННИКОВ Егор Владимирович</v>
      </c>
      <c r="D34" s="162" t="str">
        <f>VLOOKUP(B34,'пр.взв.'!B7:G70,3,FALSE)</f>
        <v>15.08.1989 кмс</v>
      </c>
      <c r="E34" s="162" t="str">
        <f>VLOOKUP(B34,'пр.взв.'!B7:G70,4,FALSE)</f>
        <v>Челябинский юридический институт МВД РФ</v>
      </c>
      <c r="F34" s="166">
        <f>VLOOKUP(B34,'пр.взв.'!B7:G70,5,FALSE)</f>
        <v>0</v>
      </c>
      <c r="G34" s="168">
        <f>VLOOKUP(B34,'пр.взв.'!B7:G70,6,FALSE)</f>
        <v>0</v>
      </c>
    </row>
    <row r="35" spans="1:7" ht="11.25" customHeight="1">
      <c r="A35" s="164"/>
      <c r="B35" s="165"/>
      <c r="C35" s="161"/>
      <c r="D35" s="163"/>
      <c r="E35" s="163"/>
      <c r="F35" s="167"/>
      <c r="G35" s="169"/>
    </row>
    <row r="36" spans="1:7" ht="11.25" customHeight="1">
      <c r="A36" s="164" t="s">
        <v>138</v>
      </c>
      <c r="B36" s="165">
        <v>15</v>
      </c>
      <c r="C36" s="160" t="str">
        <f>VLOOKUP(B36,'пр.взв.'!B7:G70,2,FALSE)</f>
        <v>РОГОВ Роман Александрович</v>
      </c>
      <c r="D36" s="162" t="str">
        <f>VLOOKUP(B36,'пр.взв.'!B7:G70,3,FALSE)</f>
        <v>25.03.1987 кмс</v>
      </c>
      <c r="E36" s="162" t="str">
        <f>VLOOKUP(B36,'пр.взв.'!B7:G70,4,FALSE)</f>
        <v>Восточно-Сибирский институт МВД РФ</v>
      </c>
      <c r="F36" s="166">
        <f>VLOOKUP(B36,'пр.взв.'!B7:G70,5,FALSE)</f>
        <v>0</v>
      </c>
      <c r="G36" s="168">
        <f>VLOOKUP(B36,'пр.взв.'!B7:G70,6,FALSE)</f>
        <v>0</v>
      </c>
    </row>
    <row r="37" spans="1:7" ht="11.25" customHeight="1">
      <c r="A37" s="164"/>
      <c r="B37" s="165"/>
      <c r="C37" s="161"/>
      <c r="D37" s="163"/>
      <c r="E37" s="163"/>
      <c r="F37" s="167"/>
      <c r="G37" s="169"/>
    </row>
    <row r="38" spans="1:7" ht="11.25" customHeight="1">
      <c r="A38" s="164" t="s">
        <v>138</v>
      </c>
      <c r="B38" s="165">
        <v>18</v>
      </c>
      <c r="C38" s="160" t="str">
        <f>VLOOKUP(B38,'пр.взв.'!B7:G70,2,FALSE)</f>
        <v>АББАЗОВ Раиль Фаритович</v>
      </c>
      <c r="D38" s="162" t="str">
        <f>VLOOKUP(B38,'пр.взв.'!B7:G70,3,FALSE)</f>
        <v>05.05.1990 1</v>
      </c>
      <c r="E38" s="162" t="str">
        <f>VLOOKUP(B38,'пр.взв.'!B7:G70,4,FALSE)</f>
        <v>Казанский юридический институт МВД РФ</v>
      </c>
      <c r="F38" s="166">
        <f>VLOOKUP(B38,'пр.взв.'!B7:G70,5,FALSE)</f>
        <v>0</v>
      </c>
      <c r="G38" s="168">
        <f>VLOOKUP(B38,'пр.взв.'!B7:G70,6,FALSE)</f>
        <v>0</v>
      </c>
    </row>
    <row r="39" spans="1:7" ht="11.25" customHeight="1">
      <c r="A39" s="164"/>
      <c r="B39" s="165"/>
      <c r="C39" s="161"/>
      <c r="D39" s="163"/>
      <c r="E39" s="163"/>
      <c r="F39" s="167"/>
      <c r="G39" s="169"/>
    </row>
    <row r="40" spans="1:7" ht="11.25" customHeight="1">
      <c r="A40" s="164" t="s">
        <v>138</v>
      </c>
      <c r="B40" s="165">
        <v>4</v>
      </c>
      <c r="C40" s="160" t="str">
        <f>VLOOKUP(B40,'пр.взв.'!B7:G70,2,FALSE)</f>
        <v>ВАРАЕВ Мурад Каудаханович</v>
      </c>
      <c r="D40" s="162" t="str">
        <f>VLOOKUP(B40,'пр.взв.'!B7:G70,3,FALSE)</f>
        <v>22.08.1986 1</v>
      </c>
      <c r="E40" s="162" t="str">
        <f>VLOOKUP(B40,'пр.взв.'!B7:G70,4,FALSE)</f>
        <v>Орловский юридический институт МВД РФ</v>
      </c>
      <c r="F40" s="166">
        <f>VLOOKUP(B40,'пр.взв.'!B7:G70,5,FALSE)</f>
        <v>0</v>
      </c>
      <c r="G40" s="168">
        <f>VLOOKUP(B40,'пр.взв.'!B7:G70,6,FALSE)</f>
        <v>0</v>
      </c>
    </row>
    <row r="41" spans="1:7" ht="11.25" customHeight="1">
      <c r="A41" s="164"/>
      <c r="B41" s="165"/>
      <c r="C41" s="161"/>
      <c r="D41" s="163"/>
      <c r="E41" s="163"/>
      <c r="F41" s="167"/>
      <c r="G41" s="169"/>
    </row>
    <row r="42" spans="1:7" ht="11.25" customHeight="1">
      <c r="A42" s="164" t="s">
        <v>62</v>
      </c>
      <c r="B42" s="165">
        <v>2</v>
      </c>
      <c r="C42" s="160" t="str">
        <f>VLOOKUP(B42,'пр.взв.'!B7:G70,2,FALSE)</f>
        <v>МУСТАФАЕВ Агил Ираддин</v>
      </c>
      <c r="D42" s="162" t="str">
        <f>VLOOKUP(B42,'пр.взв.'!B7:G70,3,FALSE)</f>
        <v>24.07.1988 кмс</v>
      </c>
      <c r="E42" s="162" t="str">
        <f>VLOOKUP(B42,'пр.взв.'!B7:G70,4,FALSE)</f>
        <v>Дальневосточный юридич. институт МВД РФ</v>
      </c>
      <c r="F42" s="166">
        <f>VLOOKUP(B42,'пр.взв.'!B7:G70,5,FALSE)</f>
        <v>0</v>
      </c>
      <c r="G42" s="168">
        <f>VLOOKUP(B42,'пр.взв.'!B7:G70,6,FALSE)</f>
        <v>0</v>
      </c>
    </row>
    <row r="43" spans="1:7" ht="11.25" customHeight="1">
      <c r="A43" s="164"/>
      <c r="B43" s="165"/>
      <c r="C43" s="161"/>
      <c r="D43" s="163"/>
      <c r="E43" s="163"/>
      <c r="F43" s="167"/>
      <c r="G43" s="169"/>
    </row>
    <row r="44" spans="1:6" ht="11.25" customHeight="1">
      <c r="A44" s="133" t="str">
        <f>HYPERLINK('[1]реквизиты'!$A$6)</f>
        <v>Гл. судья, судья МК</v>
      </c>
      <c r="B44" s="32"/>
      <c r="C44" s="135"/>
      <c r="D44" s="142"/>
      <c r="E44" s="136" t="str">
        <f>HYPERLINK('[1]реквизиты'!$G$6)</f>
        <v>Ф.М.Зезюлин </v>
      </c>
      <c r="F44" s="137" t="str">
        <f>HYPERLINK('[1]реквизиты'!$G$7)</f>
        <v>/г. Владимир/</v>
      </c>
    </row>
    <row r="45" spans="1:7" ht="11.25" customHeight="1">
      <c r="A45" s="133" t="str">
        <f>HYPERLINK('[1]реквизиты'!$A$8)</f>
        <v>Гл. секретарь, судья МК</v>
      </c>
      <c r="B45" s="32"/>
      <c r="C45" s="135"/>
      <c r="D45" s="142"/>
      <c r="E45" s="136" t="str">
        <f>HYPERLINK('[1]реквизиты'!$G$8)</f>
        <v>Н.Ю. Глушкова</v>
      </c>
      <c r="F45" s="137" t="str">
        <f>HYPERLINK('[1]реквизиты'!$G$9)</f>
        <v>/г. Рязань/</v>
      </c>
      <c r="G45" s="32"/>
    </row>
    <row r="46" spans="1:7" ht="11.25" customHeight="1">
      <c r="A46" s="32"/>
      <c r="B46" s="32"/>
      <c r="C46" s="32"/>
      <c r="D46" s="32"/>
      <c r="E46" s="32"/>
      <c r="G46" s="32"/>
    </row>
    <row r="47" spans="1:7" ht="11.25" customHeight="1">
      <c r="A47" s="32"/>
      <c r="B47" s="32"/>
      <c r="C47" s="32"/>
      <c r="D47" s="32"/>
      <c r="E47" s="32"/>
      <c r="F47" s="32"/>
      <c r="G47" s="32"/>
    </row>
    <row r="48" spans="1:7" ht="11.25" customHeight="1">
      <c r="A48" s="32"/>
      <c r="B48" s="32"/>
      <c r="C48" s="32"/>
      <c r="D48" s="32"/>
      <c r="E48" s="32"/>
      <c r="F48" s="32"/>
      <c r="G48" s="32"/>
    </row>
    <row r="49" spans="1:5" ht="11.25" customHeight="1">
      <c r="A49" s="30"/>
      <c r="C49" s="37"/>
      <c r="D49" s="37"/>
      <c r="E49" s="37"/>
    </row>
    <row r="50" spans="1:5" ht="11.25" customHeight="1">
      <c r="A50" s="30"/>
      <c r="B50" s="38"/>
      <c r="C50" s="38"/>
      <c r="D50" s="38"/>
      <c r="E50" s="38"/>
    </row>
    <row r="51" spans="1:6" ht="11.25" customHeight="1">
      <c r="A51" s="30"/>
      <c r="B51" s="38"/>
      <c r="C51" s="38"/>
      <c r="D51" s="38"/>
      <c r="E51" s="38"/>
      <c r="F51" s="38"/>
    </row>
    <row r="52" spans="1:6" ht="11.25" customHeight="1">
      <c r="A52" s="30"/>
      <c r="B52" s="38"/>
      <c r="C52" s="38"/>
      <c r="D52" s="38"/>
      <c r="E52" s="38"/>
      <c r="F52" s="38"/>
    </row>
    <row r="53" ht="11.25" customHeight="1">
      <c r="A53" s="30"/>
    </row>
    <row r="54" ht="11.25" customHeight="1">
      <c r="A54" s="30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5" ht="27.75" customHeight="1"/>
  </sheetData>
  <mergeCells count="145">
    <mergeCell ref="C3:D3"/>
    <mergeCell ref="F3:G3"/>
    <mergeCell ref="B2:C2"/>
    <mergeCell ref="D2:G2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A30:A31"/>
    <mergeCell ref="B30:B31"/>
    <mergeCell ref="C30:C31"/>
    <mergeCell ref="D30:D31"/>
    <mergeCell ref="A28:A29"/>
    <mergeCell ref="B28:B29"/>
    <mergeCell ref="C28:C29"/>
    <mergeCell ref="D28:D29"/>
    <mergeCell ref="D22:D23"/>
    <mergeCell ref="E22:E23"/>
    <mergeCell ref="E30:E31"/>
    <mergeCell ref="F30:F31"/>
    <mergeCell ref="F24:F25"/>
    <mergeCell ref="F26:F27"/>
    <mergeCell ref="F28:F29"/>
    <mergeCell ref="A24:A25"/>
    <mergeCell ref="B24:B25"/>
    <mergeCell ref="C24:C25"/>
    <mergeCell ref="D24:D25"/>
    <mergeCell ref="E18:E19"/>
    <mergeCell ref="G18:G19"/>
    <mergeCell ref="E20:E21"/>
    <mergeCell ref="G20:G21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4:E5"/>
    <mergeCell ref="G4:G5"/>
    <mergeCell ref="E6:E7"/>
    <mergeCell ref="G6:G7"/>
    <mergeCell ref="F4:F5"/>
    <mergeCell ref="F6:F7"/>
    <mergeCell ref="A4:A5"/>
    <mergeCell ref="B4:B5"/>
    <mergeCell ref="C4:C5"/>
    <mergeCell ref="D4:D5"/>
    <mergeCell ref="F8:F9"/>
    <mergeCell ref="F10:F11"/>
    <mergeCell ref="F16:F17"/>
    <mergeCell ref="F18:F19"/>
    <mergeCell ref="G30:G31"/>
    <mergeCell ref="G24:G25"/>
    <mergeCell ref="F32:F33"/>
    <mergeCell ref="G32:G33"/>
    <mergeCell ref="F34:F35"/>
    <mergeCell ref="G34:G35"/>
    <mergeCell ref="F36:F37"/>
    <mergeCell ref="G36:G37"/>
    <mergeCell ref="F42:F43"/>
    <mergeCell ref="G42:G43"/>
    <mergeCell ref="F38:F39"/>
    <mergeCell ref="G38:G39"/>
    <mergeCell ref="F40:F41"/>
    <mergeCell ref="G40:G41"/>
    <mergeCell ref="E32:E33"/>
    <mergeCell ref="A34:A35"/>
    <mergeCell ref="B34:B35"/>
    <mergeCell ref="C34:C35"/>
    <mergeCell ref="A32:A33"/>
    <mergeCell ref="B32:B33"/>
    <mergeCell ref="C32:C33"/>
    <mergeCell ref="D32:D33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16">
      <selection activeCell="I16" sqref="I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76" t="s">
        <v>55</v>
      </c>
      <c r="B1" s="176"/>
      <c r="C1" s="176"/>
      <c r="D1" s="176"/>
      <c r="E1" s="176"/>
      <c r="F1" s="176"/>
      <c r="G1" s="176"/>
    </row>
    <row r="2" spans="3:9" ht="27.75" customHeight="1" thickBot="1">
      <c r="C2" s="193" t="str">
        <f>HYPERLINK('[1]реквизиты'!$A$2)</f>
        <v>Чемпионат МВД России по Самозащите без оружия, cреди образовательных учреждений </v>
      </c>
      <c r="D2" s="194"/>
      <c r="E2" s="194"/>
      <c r="F2" s="195"/>
      <c r="G2" s="124"/>
      <c r="H2" s="124"/>
      <c r="I2" s="124"/>
    </row>
    <row r="3" spans="1:7" ht="12.75" customHeight="1">
      <c r="A3" s="191" t="str">
        <f>HYPERLINK('[1]реквизиты'!$A$3)</f>
        <v>11-15 февраля 2010 г.     г. Москва</v>
      </c>
      <c r="B3" s="191"/>
      <c r="C3" s="191"/>
      <c r="D3" s="191"/>
      <c r="E3" s="191"/>
      <c r="F3" s="191"/>
      <c r="G3" s="191"/>
    </row>
    <row r="4" spans="4:5" ht="12.75">
      <c r="D4" s="192" t="s">
        <v>126</v>
      </c>
      <c r="E4" s="192"/>
    </row>
    <row r="5" spans="1:7" ht="12.75" customHeight="1">
      <c r="A5" s="181" t="s">
        <v>4</v>
      </c>
      <c r="B5" s="181" t="s">
        <v>5</v>
      </c>
      <c r="C5" s="181" t="s">
        <v>6</v>
      </c>
      <c r="D5" s="181" t="s">
        <v>7</v>
      </c>
      <c r="E5" s="181" t="s">
        <v>8</v>
      </c>
      <c r="F5" s="181" t="s">
        <v>11</v>
      </c>
      <c r="G5" s="181" t="s">
        <v>9</v>
      </c>
    </row>
    <row r="6" spans="1:7" ht="12.75" customHeight="1">
      <c r="A6" s="182"/>
      <c r="B6" s="182"/>
      <c r="C6" s="182"/>
      <c r="D6" s="182"/>
      <c r="E6" s="182"/>
      <c r="F6" s="182"/>
      <c r="G6" s="182"/>
    </row>
    <row r="7" spans="1:7" ht="12.75" customHeight="1">
      <c r="A7" s="180" t="s">
        <v>25</v>
      </c>
      <c r="B7" s="185">
        <v>1</v>
      </c>
      <c r="C7" s="159" t="s">
        <v>95</v>
      </c>
      <c r="D7" s="189" t="s">
        <v>96</v>
      </c>
      <c r="E7" s="186" t="s">
        <v>97</v>
      </c>
      <c r="F7" s="183"/>
      <c r="G7" s="159"/>
    </row>
    <row r="8" spans="1:7" ht="15" customHeight="1">
      <c r="A8" s="180"/>
      <c r="B8" s="185"/>
      <c r="C8" s="188"/>
      <c r="D8" s="182"/>
      <c r="E8" s="187"/>
      <c r="F8" s="184"/>
      <c r="G8" s="188"/>
    </row>
    <row r="9" spans="1:7" ht="12.75" customHeight="1">
      <c r="A9" s="180" t="s">
        <v>26</v>
      </c>
      <c r="B9" s="185">
        <v>2</v>
      </c>
      <c r="C9" s="159" t="s">
        <v>80</v>
      </c>
      <c r="D9" s="189" t="s">
        <v>81</v>
      </c>
      <c r="E9" s="186" t="s">
        <v>82</v>
      </c>
      <c r="F9" s="183"/>
      <c r="G9" s="159"/>
    </row>
    <row r="10" spans="1:7" ht="15" customHeight="1">
      <c r="A10" s="180"/>
      <c r="B10" s="185"/>
      <c r="C10" s="188"/>
      <c r="D10" s="182"/>
      <c r="E10" s="187"/>
      <c r="F10" s="184"/>
      <c r="G10" s="188"/>
    </row>
    <row r="11" spans="1:7" ht="15" customHeight="1">
      <c r="A11" s="180" t="s">
        <v>28</v>
      </c>
      <c r="B11" s="185">
        <v>3</v>
      </c>
      <c r="C11" s="159" t="s">
        <v>110</v>
      </c>
      <c r="D11" s="189" t="s">
        <v>111</v>
      </c>
      <c r="E11" s="186" t="s">
        <v>109</v>
      </c>
      <c r="F11" s="183"/>
      <c r="G11" s="159"/>
    </row>
    <row r="12" spans="1:7" ht="15.75" customHeight="1">
      <c r="A12" s="180"/>
      <c r="B12" s="185"/>
      <c r="C12" s="188"/>
      <c r="D12" s="182"/>
      <c r="E12" s="187"/>
      <c r="F12" s="184"/>
      <c r="G12" s="188"/>
    </row>
    <row r="13" spans="1:7" ht="12.75" customHeight="1">
      <c r="A13" s="180" t="s">
        <v>30</v>
      </c>
      <c r="B13" s="185">
        <v>4</v>
      </c>
      <c r="C13" s="159" t="s">
        <v>83</v>
      </c>
      <c r="D13" s="189" t="s">
        <v>84</v>
      </c>
      <c r="E13" s="186" t="s">
        <v>85</v>
      </c>
      <c r="F13" s="183"/>
      <c r="G13" s="159"/>
    </row>
    <row r="14" spans="1:7" ht="15" customHeight="1">
      <c r="A14" s="180"/>
      <c r="B14" s="185"/>
      <c r="C14" s="188"/>
      <c r="D14" s="182"/>
      <c r="E14" s="187"/>
      <c r="F14" s="184"/>
      <c r="G14" s="190"/>
    </row>
    <row r="15" spans="1:7" ht="12.75" customHeight="1">
      <c r="A15" s="180" t="s">
        <v>32</v>
      </c>
      <c r="B15" s="185">
        <v>5</v>
      </c>
      <c r="C15" s="159" t="s">
        <v>92</v>
      </c>
      <c r="D15" s="189" t="s">
        <v>93</v>
      </c>
      <c r="E15" s="186" t="s">
        <v>94</v>
      </c>
      <c r="F15" s="183"/>
      <c r="G15" s="159"/>
    </row>
    <row r="16" spans="1:7" ht="15" customHeight="1">
      <c r="A16" s="180"/>
      <c r="B16" s="185"/>
      <c r="C16" s="188"/>
      <c r="D16" s="182"/>
      <c r="E16" s="187"/>
      <c r="F16" s="184"/>
      <c r="G16" s="188"/>
    </row>
    <row r="17" spans="1:7" ht="12.75" customHeight="1">
      <c r="A17" s="180" t="s">
        <v>34</v>
      </c>
      <c r="B17" s="185">
        <v>6</v>
      </c>
      <c r="C17" s="159" t="s">
        <v>86</v>
      </c>
      <c r="D17" s="189" t="s">
        <v>87</v>
      </c>
      <c r="E17" s="186" t="s">
        <v>88</v>
      </c>
      <c r="F17" s="183"/>
      <c r="G17" s="159"/>
    </row>
    <row r="18" spans="1:7" ht="15" customHeight="1">
      <c r="A18" s="180"/>
      <c r="B18" s="185"/>
      <c r="C18" s="188"/>
      <c r="D18" s="182"/>
      <c r="E18" s="187"/>
      <c r="F18" s="184"/>
      <c r="G18" s="188"/>
    </row>
    <row r="19" spans="1:7" ht="12.75" customHeight="1">
      <c r="A19" s="180" t="s">
        <v>35</v>
      </c>
      <c r="B19" s="185">
        <v>7</v>
      </c>
      <c r="C19" s="159" t="s">
        <v>89</v>
      </c>
      <c r="D19" s="189" t="s">
        <v>90</v>
      </c>
      <c r="E19" s="186" t="s">
        <v>91</v>
      </c>
      <c r="F19" s="183"/>
      <c r="G19" s="159"/>
    </row>
    <row r="20" spans="1:7" ht="15" customHeight="1">
      <c r="A20" s="180"/>
      <c r="B20" s="185"/>
      <c r="C20" s="188"/>
      <c r="D20" s="182"/>
      <c r="E20" s="187"/>
      <c r="F20" s="184"/>
      <c r="G20" s="188"/>
    </row>
    <row r="21" spans="1:7" ht="12.75" customHeight="1">
      <c r="A21" s="180" t="s">
        <v>36</v>
      </c>
      <c r="B21" s="185">
        <v>8</v>
      </c>
      <c r="C21" s="159" t="s">
        <v>101</v>
      </c>
      <c r="D21" s="189" t="s">
        <v>102</v>
      </c>
      <c r="E21" s="186" t="s">
        <v>103</v>
      </c>
      <c r="F21" s="183"/>
      <c r="G21" s="159"/>
    </row>
    <row r="22" spans="1:7" ht="15" customHeight="1">
      <c r="A22" s="180"/>
      <c r="B22" s="185"/>
      <c r="C22" s="188"/>
      <c r="D22" s="182"/>
      <c r="E22" s="187"/>
      <c r="F22" s="184"/>
      <c r="G22" s="188"/>
    </row>
    <row r="23" spans="1:7" ht="12.75" customHeight="1">
      <c r="A23" s="180" t="s">
        <v>37</v>
      </c>
      <c r="B23" s="185">
        <v>9</v>
      </c>
      <c r="C23" s="159" t="s">
        <v>121</v>
      </c>
      <c r="D23" s="189" t="s">
        <v>122</v>
      </c>
      <c r="E23" s="186" t="s">
        <v>123</v>
      </c>
      <c r="F23" s="183"/>
      <c r="G23" s="159"/>
    </row>
    <row r="24" spans="1:7" ht="15" customHeight="1">
      <c r="A24" s="180"/>
      <c r="B24" s="185"/>
      <c r="C24" s="188"/>
      <c r="D24" s="182"/>
      <c r="E24" s="187"/>
      <c r="F24" s="184"/>
      <c r="G24" s="188"/>
    </row>
    <row r="25" spans="1:7" ht="12.75" customHeight="1">
      <c r="A25" s="180" t="s">
        <v>38</v>
      </c>
      <c r="B25" s="185">
        <v>10</v>
      </c>
      <c r="C25" s="159" t="s">
        <v>107</v>
      </c>
      <c r="D25" s="189" t="s">
        <v>108</v>
      </c>
      <c r="E25" s="186" t="s">
        <v>109</v>
      </c>
      <c r="F25" s="183"/>
      <c r="G25" s="159"/>
    </row>
    <row r="26" spans="1:7" ht="15" customHeight="1">
      <c r="A26" s="180"/>
      <c r="B26" s="185"/>
      <c r="C26" s="188"/>
      <c r="D26" s="182"/>
      <c r="E26" s="187"/>
      <c r="F26" s="184"/>
      <c r="G26" s="188"/>
    </row>
    <row r="27" spans="1:7" ht="12.75" customHeight="1">
      <c r="A27" s="180" t="s">
        <v>39</v>
      </c>
      <c r="B27" s="185">
        <v>11</v>
      </c>
      <c r="C27" s="159" t="s">
        <v>98</v>
      </c>
      <c r="D27" s="189" t="s">
        <v>99</v>
      </c>
      <c r="E27" s="186" t="s">
        <v>100</v>
      </c>
      <c r="F27" s="183"/>
      <c r="G27" s="159"/>
    </row>
    <row r="28" spans="1:7" ht="15" customHeight="1">
      <c r="A28" s="180"/>
      <c r="B28" s="185"/>
      <c r="C28" s="188"/>
      <c r="D28" s="182"/>
      <c r="E28" s="187"/>
      <c r="F28" s="184"/>
      <c r="G28" s="190"/>
    </row>
    <row r="29" spans="1:7" ht="15.75" customHeight="1">
      <c r="A29" s="180" t="s">
        <v>40</v>
      </c>
      <c r="B29" s="185">
        <v>12</v>
      </c>
      <c r="C29" s="159" t="s">
        <v>124</v>
      </c>
      <c r="D29" s="189" t="s">
        <v>125</v>
      </c>
      <c r="E29" s="186" t="s">
        <v>94</v>
      </c>
      <c r="F29" s="183"/>
      <c r="G29" s="159"/>
    </row>
    <row r="30" spans="1:7" ht="15" customHeight="1">
      <c r="A30" s="180"/>
      <c r="B30" s="185"/>
      <c r="C30" s="188"/>
      <c r="D30" s="182"/>
      <c r="E30" s="187"/>
      <c r="F30" s="184"/>
      <c r="G30" s="188"/>
    </row>
    <row r="31" spans="1:7" ht="12.75" customHeight="1">
      <c r="A31" s="180" t="s">
        <v>41</v>
      </c>
      <c r="B31" s="185">
        <v>13</v>
      </c>
      <c r="C31" s="159" t="s">
        <v>74</v>
      </c>
      <c r="D31" s="181" t="s">
        <v>75</v>
      </c>
      <c r="E31" s="186" t="s">
        <v>76</v>
      </c>
      <c r="F31" s="183"/>
      <c r="G31" s="159"/>
    </row>
    <row r="32" spans="1:7" ht="15" customHeight="1">
      <c r="A32" s="180"/>
      <c r="B32" s="185"/>
      <c r="C32" s="188"/>
      <c r="D32" s="182"/>
      <c r="E32" s="187"/>
      <c r="F32" s="184"/>
      <c r="G32" s="188"/>
    </row>
    <row r="33" spans="1:7" ht="12.75" customHeight="1">
      <c r="A33" s="180" t="s">
        <v>42</v>
      </c>
      <c r="B33" s="185">
        <v>14</v>
      </c>
      <c r="C33" s="159" t="s">
        <v>71</v>
      </c>
      <c r="D33" s="189" t="s">
        <v>72</v>
      </c>
      <c r="E33" s="186" t="s">
        <v>73</v>
      </c>
      <c r="F33" s="183"/>
      <c r="G33" s="159"/>
    </row>
    <row r="34" spans="1:7" ht="15" customHeight="1">
      <c r="A34" s="180"/>
      <c r="B34" s="185"/>
      <c r="C34" s="188"/>
      <c r="D34" s="182"/>
      <c r="E34" s="187"/>
      <c r="F34" s="184"/>
      <c r="G34" s="188"/>
    </row>
    <row r="35" spans="1:7" ht="12.75" customHeight="1">
      <c r="A35" s="180" t="s">
        <v>43</v>
      </c>
      <c r="B35" s="185">
        <v>15</v>
      </c>
      <c r="C35" s="159" t="s">
        <v>115</v>
      </c>
      <c r="D35" s="189" t="s">
        <v>116</v>
      </c>
      <c r="E35" s="186" t="s">
        <v>117</v>
      </c>
      <c r="F35" s="183"/>
      <c r="G35" s="159"/>
    </row>
    <row r="36" spans="1:7" ht="15" customHeight="1">
      <c r="A36" s="180"/>
      <c r="B36" s="185"/>
      <c r="C36" s="188"/>
      <c r="D36" s="182"/>
      <c r="E36" s="187"/>
      <c r="F36" s="184"/>
      <c r="G36" s="188"/>
    </row>
    <row r="37" spans="1:7" ht="15.75" customHeight="1">
      <c r="A37" s="180" t="s">
        <v>44</v>
      </c>
      <c r="B37" s="185">
        <v>16</v>
      </c>
      <c r="C37" s="159" t="s">
        <v>104</v>
      </c>
      <c r="D37" s="189" t="s">
        <v>105</v>
      </c>
      <c r="E37" s="186" t="s">
        <v>106</v>
      </c>
      <c r="F37" s="183"/>
      <c r="G37" s="159"/>
    </row>
    <row r="38" spans="1:7" ht="12.75" customHeight="1">
      <c r="A38" s="180"/>
      <c r="B38" s="185"/>
      <c r="C38" s="188"/>
      <c r="D38" s="182"/>
      <c r="E38" s="187"/>
      <c r="F38" s="184"/>
      <c r="G38" s="188"/>
    </row>
    <row r="39" spans="1:7" ht="12.75" customHeight="1">
      <c r="A39" s="180" t="s">
        <v>45</v>
      </c>
      <c r="B39" s="185">
        <v>17</v>
      </c>
      <c r="C39" s="159" t="s">
        <v>112</v>
      </c>
      <c r="D39" s="189" t="s">
        <v>113</v>
      </c>
      <c r="E39" s="186" t="s">
        <v>114</v>
      </c>
      <c r="F39" s="183"/>
      <c r="G39" s="159"/>
    </row>
    <row r="40" spans="1:7" ht="12.75" customHeight="1">
      <c r="A40" s="180"/>
      <c r="B40" s="185"/>
      <c r="C40" s="188"/>
      <c r="D40" s="182"/>
      <c r="E40" s="187"/>
      <c r="F40" s="184"/>
      <c r="G40" s="188"/>
    </row>
    <row r="41" spans="1:7" ht="12.75" customHeight="1">
      <c r="A41" s="180" t="s">
        <v>46</v>
      </c>
      <c r="B41" s="185">
        <v>18</v>
      </c>
      <c r="C41" s="159" t="s">
        <v>118</v>
      </c>
      <c r="D41" s="189" t="s">
        <v>119</v>
      </c>
      <c r="E41" s="186" t="s">
        <v>120</v>
      </c>
      <c r="F41" s="183"/>
      <c r="G41" s="159"/>
    </row>
    <row r="42" spans="1:7" ht="12.75" customHeight="1">
      <c r="A42" s="180"/>
      <c r="B42" s="185"/>
      <c r="C42" s="188"/>
      <c r="D42" s="182"/>
      <c r="E42" s="187"/>
      <c r="F42" s="184"/>
      <c r="G42" s="188"/>
    </row>
    <row r="43" spans="1:7" ht="12.75" customHeight="1">
      <c r="A43" s="180" t="s">
        <v>62</v>
      </c>
      <c r="B43" s="185">
        <v>19</v>
      </c>
      <c r="C43" s="159" t="s">
        <v>77</v>
      </c>
      <c r="D43" s="181" t="s">
        <v>78</v>
      </c>
      <c r="E43" s="186" t="s">
        <v>79</v>
      </c>
      <c r="F43" s="183"/>
      <c r="G43" s="159"/>
    </row>
    <row r="44" spans="1:7" ht="12.75" customHeight="1">
      <c r="A44" s="180"/>
      <c r="B44" s="185"/>
      <c r="C44" s="188"/>
      <c r="D44" s="182"/>
      <c r="E44" s="187"/>
      <c r="F44" s="184"/>
      <c r="G44" s="188"/>
    </row>
    <row r="45" spans="1:7" ht="12.75" customHeight="1">
      <c r="A45" s="180" t="s">
        <v>47</v>
      </c>
      <c r="B45" s="185"/>
      <c r="C45" s="159"/>
      <c r="D45" s="189"/>
      <c r="E45" s="186"/>
      <c r="F45" s="183"/>
      <c r="G45" s="159"/>
    </row>
    <row r="46" spans="1:7" ht="12.75" customHeight="1">
      <c r="A46" s="180"/>
      <c r="B46" s="185"/>
      <c r="C46" s="188"/>
      <c r="D46" s="182"/>
      <c r="E46" s="187"/>
      <c r="F46" s="184"/>
      <c r="G46" s="190"/>
    </row>
    <row r="47" spans="1:7" ht="12.75" customHeight="1">
      <c r="A47" s="180" t="s">
        <v>27</v>
      </c>
      <c r="B47" s="185"/>
      <c r="C47" s="159"/>
      <c r="D47" s="189"/>
      <c r="E47" s="186"/>
      <c r="F47" s="183"/>
      <c r="G47" s="159"/>
    </row>
    <row r="48" spans="1:7" ht="12.75" customHeight="1">
      <c r="A48" s="180"/>
      <c r="B48" s="185"/>
      <c r="C48" s="188"/>
      <c r="D48" s="182"/>
      <c r="E48" s="187"/>
      <c r="F48" s="184"/>
      <c r="G48" s="190"/>
    </row>
    <row r="49" spans="1:7" ht="12.75" customHeight="1">
      <c r="A49" s="180" t="s">
        <v>48</v>
      </c>
      <c r="B49" s="185"/>
      <c r="C49" s="159"/>
      <c r="D49" s="189"/>
      <c r="E49" s="186"/>
      <c r="F49" s="183"/>
      <c r="G49" s="159"/>
    </row>
    <row r="50" spans="1:7" ht="12.75" customHeight="1">
      <c r="A50" s="180"/>
      <c r="B50" s="185"/>
      <c r="C50" s="188"/>
      <c r="D50" s="182"/>
      <c r="E50" s="187"/>
      <c r="F50" s="184"/>
      <c r="G50" s="188"/>
    </row>
    <row r="51" spans="1:7" ht="12.75" customHeight="1">
      <c r="A51" s="180" t="s">
        <v>49</v>
      </c>
      <c r="B51" s="185"/>
      <c r="C51" s="159"/>
      <c r="D51" s="189"/>
      <c r="E51" s="186"/>
      <c r="F51" s="183"/>
      <c r="G51" s="159"/>
    </row>
    <row r="52" spans="1:7" ht="12.75" customHeight="1">
      <c r="A52" s="180"/>
      <c r="B52" s="185"/>
      <c r="C52" s="188"/>
      <c r="D52" s="182"/>
      <c r="E52" s="187"/>
      <c r="F52" s="184"/>
      <c r="G52" s="188"/>
    </row>
    <row r="53" spans="1:7" ht="12.75" customHeight="1">
      <c r="A53" s="180" t="s">
        <v>50</v>
      </c>
      <c r="B53" s="185"/>
      <c r="C53" s="159"/>
      <c r="D53" s="189"/>
      <c r="E53" s="186"/>
      <c r="F53" s="183"/>
      <c r="G53" s="159"/>
    </row>
    <row r="54" spans="1:7" ht="12.75" customHeight="1">
      <c r="A54" s="180"/>
      <c r="B54" s="185"/>
      <c r="C54" s="188"/>
      <c r="D54" s="182"/>
      <c r="E54" s="187"/>
      <c r="F54" s="184"/>
      <c r="G54" s="188"/>
    </row>
    <row r="55" spans="1:7" ht="12.75" customHeight="1">
      <c r="A55" s="180" t="s">
        <v>29</v>
      </c>
      <c r="B55" s="185"/>
      <c r="C55" s="159"/>
      <c r="D55" s="189"/>
      <c r="E55" s="186"/>
      <c r="F55" s="183"/>
      <c r="G55" s="159"/>
    </row>
    <row r="56" spans="1:7" ht="12.75" customHeight="1">
      <c r="A56" s="180"/>
      <c r="B56" s="185"/>
      <c r="C56" s="188"/>
      <c r="D56" s="182"/>
      <c r="E56" s="187"/>
      <c r="F56" s="184"/>
      <c r="G56" s="188"/>
    </row>
    <row r="57" spans="1:7" ht="12.75" customHeight="1">
      <c r="A57" s="180" t="s">
        <v>63</v>
      </c>
      <c r="B57" s="185"/>
      <c r="C57" s="159"/>
      <c r="D57" s="189"/>
      <c r="E57" s="186"/>
      <c r="F57" s="183"/>
      <c r="G57" s="159"/>
    </row>
    <row r="58" spans="1:7" ht="12.75" customHeight="1">
      <c r="A58" s="180"/>
      <c r="B58" s="185"/>
      <c r="C58" s="188"/>
      <c r="D58" s="182"/>
      <c r="E58" s="187"/>
      <c r="F58" s="184"/>
      <c r="G58" s="188"/>
    </row>
    <row r="59" spans="1:7" ht="12.75" customHeight="1">
      <c r="A59" s="180" t="s">
        <v>31</v>
      </c>
      <c r="B59" s="185"/>
      <c r="C59" s="159"/>
      <c r="D59" s="189"/>
      <c r="E59" s="186"/>
      <c r="F59" s="183"/>
      <c r="G59" s="159"/>
    </row>
    <row r="60" spans="1:7" ht="12.75" customHeight="1">
      <c r="A60" s="180"/>
      <c r="B60" s="185"/>
      <c r="C60" s="188"/>
      <c r="D60" s="182"/>
      <c r="E60" s="187"/>
      <c r="F60" s="184"/>
      <c r="G60" s="188"/>
    </row>
    <row r="61" spans="1:7" ht="12.75" customHeight="1">
      <c r="A61" s="180" t="s">
        <v>33</v>
      </c>
      <c r="B61" s="185"/>
      <c r="C61" s="159"/>
      <c r="D61" s="189"/>
      <c r="E61" s="186"/>
      <c r="F61" s="183"/>
      <c r="G61" s="159"/>
    </row>
    <row r="62" spans="1:7" ht="12.75" customHeight="1">
      <c r="A62" s="180"/>
      <c r="B62" s="185"/>
      <c r="C62" s="188"/>
      <c r="D62" s="182"/>
      <c r="E62" s="187"/>
      <c r="F62" s="184"/>
      <c r="G62" s="188"/>
    </row>
    <row r="63" spans="1:7" ht="12.75" customHeight="1">
      <c r="A63" s="180" t="s">
        <v>51</v>
      </c>
      <c r="B63" s="185"/>
      <c r="C63" s="159"/>
      <c r="D63" s="189"/>
      <c r="E63" s="186"/>
      <c r="F63" s="183"/>
      <c r="G63" s="159"/>
    </row>
    <row r="64" spans="1:7" ht="12.75" customHeight="1">
      <c r="A64" s="180"/>
      <c r="B64" s="185"/>
      <c r="C64" s="188"/>
      <c r="D64" s="182"/>
      <c r="E64" s="187"/>
      <c r="F64" s="184"/>
      <c r="G64" s="188"/>
    </row>
    <row r="65" spans="1:7" ht="12.75" customHeight="1">
      <c r="A65" s="180" t="s">
        <v>52</v>
      </c>
      <c r="B65" s="185"/>
      <c r="C65" s="159"/>
      <c r="D65" s="189"/>
      <c r="E65" s="186"/>
      <c r="F65" s="183"/>
      <c r="G65" s="159"/>
    </row>
    <row r="66" spans="1:7" ht="12.75" customHeight="1">
      <c r="A66" s="180"/>
      <c r="B66" s="185"/>
      <c r="C66" s="188"/>
      <c r="D66" s="182"/>
      <c r="E66" s="187"/>
      <c r="F66" s="184"/>
      <c r="G66" s="188"/>
    </row>
    <row r="67" spans="1:7" ht="12.75">
      <c r="A67" s="180" t="s">
        <v>53</v>
      </c>
      <c r="B67" s="185"/>
      <c r="C67" s="159"/>
      <c r="D67" s="189"/>
      <c r="E67" s="186"/>
      <c r="F67" s="183"/>
      <c r="G67" s="159"/>
    </row>
    <row r="68" spans="1:7" ht="12.75">
      <c r="A68" s="180"/>
      <c r="B68" s="185"/>
      <c r="C68" s="188"/>
      <c r="D68" s="196"/>
      <c r="E68" s="187"/>
      <c r="F68" s="184"/>
      <c r="G68" s="188"/>
    </row>
    <row r="69" spans="1:7" ht="12.75">
      <c r="A69" s="180" t="s">
        <v>54</v>
      </c>
      <c r="B69" s="185"/>
      <c r="C69" s="159"/>
      <c r="D69" s="189"/>
      <c r="E69" s="186"/>
      <c r="F69" s="183"/>
      <c r="G69" s="159"/>
    </row>
    <row r="70" spans="1:7" ht="12.75">
      <c r="A70" s="180"/>
      <c r="B70" s="185"/>
      <c r="C70" s="188"/>
      <c r="D70" s="196"/>
      <c r="E70" s="187"/>
      <c r="F70" s="184"/>
      <c r="G70" s="188"/>
    </row>
  </sheetData>
  <mergeCells count="235"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67:C68"/>
    <mergeCell ref="D67:D68"/>
    <mergeCell ref="C59:C60"/>
    <mergeCell ref="D59:D60"/>
    <mergeCell ref="D65:D66"/>
    <mergeCell ref="G69:G70"/>
    <mergeCell ref="C69:C70"/>
    <mergeCell ref="D69:D70"/>
    <mergeCell ref="E69:E70"/>
    <mergeCell ref="F69:F70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E19:E20"/>
    <mergeCell ref="G19:G20"/>
    <mergeCell ref="C19:C20"/>
    <mergeCell ref="D19:D20"/>
    <mergeCell ref="A19:A20"/>
    <mergeCell ref="B19:B20"/>
    <mergeCell ref="A21:A22"/>
    <mergeCell ref="B21:B22"/>
    <mergeCell ref="C17:C18"/>
    <mergeCell ref="D17:D18"/>
    <mergeCell ref="A15:A16"/>
    <mergeCell ref="B15:B16"/>
    <mergeCell ref="C15:C16"/>
    <mergeCell ref="D15:D16"/>
    <mergeCell ref="A17:A18"/>
    <mergeCell ref="B17:B18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A13:A14"/>
    <mergeCell ref="B13:B14"/>
    <mergeCell ref="C13:C14"/>
    <mergeCell ref="D13:D14"/>
    <mergeCell ref="G7:G8"/>
    <mergeCell ref="E11:E12"/>
    <mergeCell ref="G11:G12"/>
    <mergeCell ref="E9:E10"/>
    <mergeCell ref="G9:G10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C37:C38"/>
    <mergeCell ref="D37:D38"/>
    <mergeCell ref="E37:E38"/>
    <mergeCell ref="G37:G38"/>
    <mergeCell ref="F37:F38"/>
    <mergeCell ref="E39:E40"/>
    <mergeCell ref="G39:G40"/>
    <mergeCell ref="F39:F40"/>
    <mergeCell ref="C41:C42"/>
    <mergeCell ref="D41:D42"/>
    <mergeCell ref="E41:E42"/>
    <mergeCell ref="G41:G42"/>
    <mergeCell ref="F41:F42"/>
    <mergeCell ref="B35:B36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53:A54"/>
    <mergeCell ref="B53:B54"/>
    <mergeCell ref="C53:C54"/>
    <mergeCell ref="D53:D54"/>
    <mergeCell ref="E53:E54"/>
    <mergeCell ref="G53:G54"/>
    <mergeCell ref="F51:F52"/>
    <mergeCell ref="F53:F54"/>
    <mergeCell ref="A55:A56"/>
    <mergeCell ref="B55:B56"/>
    <mergeCell ref="E55:E56"/>
    <mergeCell ref="G55:G56"/>
    <mergeCell ref="C55:C56"/>
    <mergeCell ref="D55:D56"/>
    <mergeCell ref="A57:A58"/>
    <mergeCell ref="B57:B58"/>
    <mergeCell ref="C57:C58"/>
    <mergeCell ref="D57:D58"/>
    <mergeCell ref="E57:E58"/>
    <mergeCell ref="G57:G58"/>
    <mergeCell ref="F55:F56"/>
    <mergeCell ref="F57:F58"/>
    <mergeCell ref="A59:A60"/>
    <mergeCell ref="B59:B60"/>
    <mergeCell ref="E59:E60"/>
    <mergeCell ref="G59:G60"/>
    <mergeCell ref="A61:A62"/>
    <mergeCell ref="B61:B62"/>
    <mergeCell ref="C61:C62"/>
    <mergeCell ref="D61:D62"/>
    <mergeCell ref="E61:E62"/>
    <mergeCell ref="G61:G62"/>
    <mergeCell ref="F59:F60"/>
    <mergeCell ref="F61:F62"/>
    <mergeCell ref="A63:A64"/>
    <mergeCell ref="B63:B64"/>
    <mergeCell ref="E63:E64"/>
    <mergeCell ref="C63:C64"/>
    <mergeCell ref="D63:D64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F15:F16"/>
    <mergeCell ref="F17:F18"/>
    <mergeCell ref="F19:F20"/>
    <mergeCell ref="F21:F22"/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1">
      <selection activeCell="K35" sqref="K3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197" t="str">
        <f>HYPERLINK('[1]реквизиты'!$A$2)</f>
        <v>Чемпионат МВД России по Самозащите без оружия, cреди образовательных учреждений </v>
      </c>
      <c r="B1" s="197"/>
      <c r="C1" s="197"/>
      <c r="D1" s="197"/>
      <c r="E1" s="197"/>
      <c r="F1" s="197"/>
      <c r="G1" s="197"/>
      <c r="H1" s="197"/>
    </row>
    <row r="2" spans="4:6" ht="15.75">
      <c r="D2" s="90"/>
      <c r="E2" s="198" t="str">
        <f>HYPERLINK('пр.взв.'!D4)</f>
        <v>в.к. 100 кг.</v>
      </c>
      <c r="F2" s="198"/>
    </row>
    <row r="3" ht="20.25" customHeight="1">
      <c r="C3" s="91" t="s">
        <v>61</v>
      </c>
    </row>
    <row r="4" ht="12.75">
      <c r="C4" s="92" t="s">
        <v>14</v>
      </c>
    </row>
    <row r="5" spans="1:8" ht="12.75">
      <c r="A5" s="170" t="s">
        <v>15</v>
      </c>
      <c r="B5" s="170" t="s">
        <v>5</v>
      </c>
      <c r="C5" s="182" t="s">
        <v>6</v>
      </c>
      <c r="D5" s="170" t="s">
        <v>16</v>
      </c>
      <c r="E5" s="170" t="s">
        <v>17</v>
      </c>
      <c r="F5" s="170" t="s">
        <v>18</v>
      </c>
      <c r="G5" s="170" t="s">
        <v>19</v>
      </c>
      <c r="H5" s="170" t="s">
        <v>20</v>
      </c>
    </row>
    <row r="6" spans="1:8" ht="12.75">
      <c r="A6" s="181"/>
      <c r="B6" s="181"/>
      <c r="C6" s="181"/>
      <c r="D6" s="181"/>
      <c r="E6" s="181"/>
      <c r="F6" s="181"/>
      <c r="G6" s="181"/>
      <c r="H6" s="181"/>
    </row>
    <row r="7" spans="1:8" ht="12.75">
      <c r="A7" s="199"/>
      <c r="B7" s="200"/>
      <c r="C7" s="201" t="e">
        <f>VLOOKUP(B7,'пр.взв.'!B7:E70,2,FALSE)</f>
        <v>#N/A</v>
      </c>
      <c r="D7" s="201" t="e">
        <f>VLOOKUP(B7,'пр.взв.'!B7:G70,3,FALSE)</f>
        <v>#N/A</v>
      </c>
      <c r="E7" s="201" t="e">
        <f>VLOOKUP(B7,'пр.взв.'!B7:G70,4,FALSE)</f>
        <v>#N/A</v>
      </c>
      <c r="F7" s="202"/>
      <c r="G7" s="203"/>
      <c r="H7" s="170"/>
    </row>
    <row r="8" spans="1:8" ht="12.75">
      <c r="A8" s="199"/>
      <c r="B8" s="170"/>
      <c r="C8" s="201"/>
      <c r="D8" s="201"/>
      <c r="E8" s="201"/>
      <c r="F8" s="202"/>
      <c r="G8" s="203"/>
      <c r="H8" s="170"/>
    </row>
    <row r="9" spans="1:8" ht="12.75">
      <c r="A9" s="204"/>
      <c r="B9" s="200"/>
      <c r="C9" s="201" t="e">
        <f>VLOOKUP(B9,'пр.взв.'!B9:E70,2,FALSE)</f>
        <v>#N/A</v>
      </c>
      <c r="D9" s="201" t="e">
        <f>VLOOKUP(B9,'пр.взв.'!B9:F70,3,FALSE)</f>
        <v>#N/A</v>
      </c>
      <c r="E9" s="201" t="e">
        <f>VLOOKUP(B9,'пр.взв.'!B9:G70,4,FALSE)</f>
        <v>#N/A</v>
      </c>
      <c r="F9" s="202"/>
      <c r="G9" s="170"/>
      <c r="H9" s="170"/>
    </row>
    <row r="10" spans="1:8" ht="12.75">
      <c r="A10" s="204"/>
      <c r="B10" s="170"/>
      <c r="C10" s="201"/>
      <c r="D10" s="201"/>
      <c r="E10" s="201"/>
      <c r="F10" s="202"/>
      <c r="G10" s="170"/>
      <c r="H10" s="170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16" t="s">
        <v>64</v>
      </c>
    </row>
    <row r="16" spans="3:5" ht="15.75">
      <c r="C16" s="92" t="s">
        <v>22</v>
      </c>
      <c r="E16" s="150" t="str">
        <f>HYPERLINK('[2]пр.взв.'!D4)</f>
        <v>в.к.        кг.</v>
      </c>
    </row>
    <row r="17" spans="1:8" ht="12.75">
      <c r="A17" s="170" t="s">
        <v>15</v>
      </c>
      <c r="B17" s="170" t="s">
        <v>5</v>
      </c>
      <c r="C17" s="182" t="s">
        <v>6</v>
      </c>
      <c r="D17" s="170" t="s">
        <v>16</v>
      </c>
      <c r="E17" s="170" t="s">
        <v>17</v>
      </c>
      <c r="F17" s="170" t="s">
        <v>18</v>
      </c>
      <c r="G17" s="170" t="s">
        <v>19</v>
      </c>
      <c r="H17" s="170" t="s">
        <v>20</v>
      </c>
    </row>
    <row r="18" spans="1:8" ht="12.75">
      <c r="A18" s="181"/>
      <c r="B18" s="181"/>
      <c r="C18" s="181"/>
      <c r="D18" s="181"/>
      <c r="E18" s="181"/>
      <c r="F18" s="181"/>
      <c r="G18" s="181"/>
      <c r="H18" s="181"/>
    </row>
    <row r="19" spans="1:8" ht="12.75">
      <c r="A19" s="199"/>
      <c r="B19" s="200"/>
      <c r="C19" s="201" t="e">
        <f>VLOOKUP(B19,'пр.взв.'!B7:E70,2,FALSE)</f>
        <v>#N/A</v>
      </c>
      <c r="D19" s="201" t="e">
        <f>VLOOKUP(B19,'пр.взв.'!B7:F70,3,FALSE)</f>
        <v>#N/A</v>
      </c>
      <c r="E19" s="201" t="e">
        <f>VLOOKUP(B19,'пр.взв.'!B7:G70,4,FALSE)</f>
        <v>#N/A</v>
      </c>
      <c r="F19" s="202"/>
      <c r="G19" s="203"/>
      <c r="H19" s="170"/>
    </row>
    <row r="20" spans="1:8" ht="12.75">
      <c r="A20" s="199"/>
      <c r="B20" s="170"/>
      <c r="C20" s="201"/>
      <c r="D20" s="201"/>
      <c r="E20" s="201"/>
      <c r="F20" s="202"/>
      <c r="G20" s="203"/>
      <c r="H20" s="170"/>
    </row>
    <row r="21" spans="1:8" ht="12.75">
      <c r="A21" s="204"/>
      <c r="B21" s="200"/>
      <c r="C21" s="201" t="e">
        <f>VLOOKUP(B21,'пр.взв.'!B9:E70,2,FALSE)</f>
        <v>#N/A</v>
      </c>
      <c r="D21" s="201" t="e">
        <f>VLOOKUP(B21,'пр.взв.'!B9:F70,3,FALSE)</f>
        <v>#N/A</v>
      </c>
      <c r="E21" s="201" t="e">
        <f>VLOOKUP(B21,'пр.взв.'!B9:G70,4,FALSE)</f>
        <v>#N/A</v>
      </c>
      <c r="F21" s="202"/>
      <c r="G21" s="170"/>
      <c r="H21" s="170"/>
    </row>
    <row r="22" spans="1:8" ht="12.75">
      <c r="A22" s="204"/>
      <c r="B22" s="170"/>
      <c r="C22" s="201"/>
      <c r="D22" s="201"/>
      <c r="E22" s="201"/>
      <c r="F22" s="202"/>
      <c r="G22" s="170"/>
      <c r="H22" s="170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98" t="str">
        <f>HYPERLINK('пр.взв.'!D4)</f>
        <v>в.к. 100 кг.</v>
      </c>
      <c r="F29" s="198"/>
    </row>
    <row r="30" spans="1:8" ht="12.75">
      <c r="A30" s="170" t="s">
        <v>15</v>
      </c>
      <c r="B30" s="170" t="s">
        <v>5</v>
      </c>
      <c r="C30" s="182" t="s">
        <v>6</v>
      </c>
      <c r="D30" s="170" t="s">
        <v>16</v>
      </c>
      <c r="E30" s="170" t="s">
        <v>17</v>
      </c>
      <c r="F30" s="170" t="s">
        <v>18</v>
      </c>
      <c r="G30" s="170" t="s">
        <v>19</v>
      </c>
      <c r="H30" s="170" t="s">
        <v>20</v>
      </c>
    </row>
    <row r="31" spans="1:8" ht="12.75">
      <c r="A31" s="181"/>
      <c r="B31" s="181"/>
      <c r="C31" s="181"/>
      <c r="D31" s="181"/>
      <c r="E31" s="181"/>
      <c r="F31" s="181"/>
      <c r="G31" s="181"/>
      <c r="H31" s="181"/>
    </row>
    <row r="32" spans="1:8" ht="12.75">
      <c r="A32" s="199"/>
      <c r="B32" s="200"/>
      <c r="C32" s="201" t="e">
        <f>VLOOKUP(B32,'пр.взв.'!B7:C70,2,FALSE)</f>
        <v>#N/A</v>
      </c>
      <c r="D32" s="205" t="e">
        <f>VLOOKUP(B32,'пр.взв.'!B7:D95,3,FALSE)</f>
        <v>#N/A</v>
      </c>
      <c r="E32" s="205" t="e">
        <f>VLOOKUP(B32,'пр.взв.'!B7:E95,4,FALSE)</f>
        <v>#N/A</v>
      </c>
      <c r="F32" s="202"/>
      <c r="G32" s="203"/>
      <c r="H32" s="170"/>
    </row>
    <row r="33" spans="1:8" ht="12.75">
      <c r="A33" s="199"/>
      <c r="B33" s="170"/>
      <c r="C33" s="201"/>
      <c r="D33" s="205"/>
      <c r="E33" s="205"/>
      <c r="F33" s="202"/>
      <c r="G33" s="203"/>
      <c r="H33" s="170"/>
    </row>
    <row r="34" spans="1:8" ht="12.75">
      <c r="A34" s="204"/>
      <c r="B34" s="200"/>
      <c r="C34" s="201" t="e">
        <f>VLOOKUP(B34,'пр.взв.'!B9:C72,2,FALSE)</f>
        <v>#N/A</v>
      </c>
      <c r="D34" s="205" t="e">
        <f>VLOOKUP(B34,'пр.взв.'!B7:D97,3,FALSE)</f>
        <v>#N/A</v>
      </c>
      <c r="E34" s="205" t="e">
        <f>VLOOKUP(B34,'пр.взв.'!B7:E97,4,FALSE)</f>
        <v>#N/A</v>
      </c>
      <c r="F34" s="202"/>
      <c r="G34" s="170"/>
      <c r="H34" s="170"/>
    </row>
    <row r="35" spans="1:8" ht="12.75">
      <c r="A35" s="204"/>
      <c r="B35" s="170"/>
      <c r="C35" s="201"/>
      <c r="D35" s="205"/>
      <c r="E35" s="205"/>
      <c r="F35" s="202"/>
      <c r="G35" s="170"/>
      <c r="H35" s="170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7"/>
      <c r="G43" s="15"/>
    </row>
    <row r="44" spans="1:7" ht="12.75">
      <c r="A44" s="34">
        <f>HYPERLINK('[1]реквизиты'!$A$22)</f>
      </c>
      <c r="C44" s="37"/>
      <c r="D44" s="37"/>
      <c r="E44" s="148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mergeCells count="75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">
      <selection activeCell="F4" sqref="F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6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7.8515625" style="0" customWidth="1"/>
    <col min="12" max="17" width="17.57421875" style="0" customWidth="1"/>
  </cols>
  <sheetData>
    <row r="1" spans="1:33" ht="36" customHeight="1">
      <c r="A1" s="246" t="str">
        <f>HYPERLINK('[1]реквизиты'!$A$2)</f>
        <v>Чемпионат МВД России по Самозащите без оружия, cреди образовательных учреждений </v>
      </c>
      <c r="B1" s="246"/>
      <c r="C1" s="246"/>
      <c r="D1" s="246"/>
      <c r="E1" s="246"/>
      <c r="F1" s="246"/>
      <c r="G1" s="246"/>
      <c r="H1" s="246" t="str">
        <f>HYPERLINK('[1]реквизиты'!$A$2)</f>
        <v>Чемпионат МВД России по Самозащите без оружия, cреди образовательных учреждений </v>
      </c>
      <c r="I1" s="246"/>
      <c r="J1" s="246"/>
      <c r="K1" s="246"/>
      <c r="L1" s="246"/>
      <c r="M1" s="246"/>
      <c r="N1" s="246"/>
      <c r="O1" s="144"/>
      <c r="P1" s="144"/>
      <c r="Q1" s="144"/>
      <c r="R1" s="144"/>
      <c r="S1" s="144"/>
      <c r="T1" s="144"/>
      <c r="U1" s="144"/>
      <c r="V1" s="144"/>
      <c r="W1" s="14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47">
        <f>HYPERLINK('[1]реквизиты'!$A$15)</f>
      </c>
      <c r="B2" s="248"/>
      <c r="C2" s="248"/>
      <c r="D2" s="248"/>
      <c r="E2" s="248"/>
      <c r="F2" s="248"/>
      <c r="G2" s="248"/>
      <c r="H2" s="247">
        <f>HYPERLINK('[1]реквизиты'!$A$15)</f>
      </c>
      <c r="I2" s="248"/>
      <c r="J2" s="248"/>
      <c r="K2" s="248"/>
      <c r="L2" s="248"/>
      <c r="M2" s="248"/>
      <c r="N2" s="248"/>
      <c r="O2" s="40"/>
      <c r="P2" s="40"/>
      <c r="Q2" s="40"/>
      <c r="R2" s="31"/>
      <c r="S2" s="31"/>
    </row>
    <row r="3" spans="2:14" ht="15.75">
      <c r="B3" s="38" t="s">
        <v>12</v>
      </c>
      <c r="C3" s="198" t="str">
        <f>HYPERLINK('пр.взв.'!D4)</f>
        <v>в.к. 100 кг.</v>
      </c>
      <c r="D3" s="198"/>
      <c r="E3" s="78"/>
      <c r="F3" s="78"/>
      <c r="G3" s="78"/>
      <c r="I3" s="38" t="s">
        <v>13</v>
      </c>
      <c r="J3" s="198" t="str">
        <f>HYPERLINK('пр.взв.'!D4)</f>
        <v>в.к. 100 кг.</v>
      </c>
      <c r="K3" s="198"/>
      <c r="L3" s="78"/>
      <c r="M3" s="78"/>
      <c r="N3" s="78"/>
    </row>
    <row r="4" spans="1:2" ht="16.5" thickBot="1">
      <c r="A4" s="245"/>
      <c r="B4" s="245"/>
    </row>
    <row r="5" spans="1:11" ht="12.75" customHeight="1">
      <c r="A5" s="224">
        <v>1</v>
      </c>
      <c r="B5" s="225" t="str">
        <f>VLOOKUP(A5,'пр.взв.'!B5:C68,2,FALSE)</f>
        <v>ГРЫЗИН Евгений Петрович</v>
      </c>
      <c r="C5" s="227" t="str">
        <f>VLOOKUP(A5,'пр.взв.'!B5:G68,3,FALSE)</f>
        <v>10.05.1987 мс</v>
      </c>
      <c r="D5" s="229" t="str">
        <f>VLOOKUP(A5,'пр.взв.'!B5:G68,4,FALSE)</f>
        <v>Уфимский юридический институт МВД РФ</v>
      </c>
      <c r="G5" s="19"/>
      <c r="H5" s="231">
        <v>2</v>
      </c>
      <c r="I5" s="218" t="str">
        <f>VLOOKUP(H5,'пр.взв.'!B7:C70,2,FALSE)</f>
        <v>МУСТАФАЕВ Агил Ираддин</v>
      </c>
      <c r="J5" s="220" t="str">
        <f>VLOOKUP(H5,'пр.взв.'!B7:E70,3,FALSE)</f>
        <v>24.07.1988 кмс</v>
      </c>
      <c r="K5" s="222" t="str">
        <f>VLOOKUP(H5,'пр.взв.'!B7:E70,4,FALSE)</f>
        <v>Дальневосточный юридич. институт МВД РФ</v>
      </c>
    </row>
    <row r="6" spans="1:11" ht="15.75">
      <c r="A6" s="210"/>
      <c r="B6" s="226"/>
      <c r="C6" s="228"/>
      <c r="D6" s="230"/>
      <c r="E6" s="2"/>
      <c r="F6" s="2"/>
      <c r="G6" s="12"/>
      <c r="H6" s="232"/>
      <c r="I6" s="219"/>
      <c r="J6" s="221"/>
      <c r="K6" s="223"/>
    </row>
    <row r="7" spans="1:13" ht="15.75">
      <c r="A7" s="210">
        <v>17</v>
      </c>
      <c r="B7" s="219" t="str">
        <f>VLOOKUP(A7,'пр.взв.'!B7:C70,2,FALSE)</f>
        <v>БЕЛОУСОВ Андрей Владимирович</v>
      </c>
      <c r="C7" s="221" t="str">
        <f>VLOOKUP(A7,'пр.взв.'!B5:G68,3,FALSE)</f>
        <v>19.01.1985 кмс</v>
      </c>
      <c r="D7" s="223" t="str">
        <f>VLOOKUP(A7,'пр.взв.'!B5:G68,4,FALSE)</f>
        <v>Волгоградская академия МВД РФ</v>
      </c>
      <c r="E7" s="4"/>
      <c r="F7" s="2"/>
      <c r="G7" s="2"/>
      <c r="H7" s="216">
        <v>18</v>
      </c>
      <c r="I7" s="239" t="str">
        <f>VLOOKUP(H7,'пр.взв.'!B9:C72,2,FALSE)</f>
        <v>АББАЗОВ Раиль Фаритович</v>
      </c>
      <c r="J7" s="241" t="str">
        <f>VLOOKUP(H7,'пр.взв.'!B9:E72,3,FALSE)</f>
        <v>05.05.1990 1</v>
      </c>
      <c r="K7" s="243" t="str">
        <f>VLOOKUP(H7,'пр.взв.'!B9:E72,4,FALSE)</f>
        <v>Казанский юридический институт МВД РФ</v>
      </c>
      <c r="L7" s="80"/>
      <c r="M7" s="82"/>
    </row>
    <row r="8" spans="1:13" ht="16.5" thickBot="1">
      <c r="A8" s="211"/>
      <c r="B8" s="226"/>
      <c r="C8" s="228"/>
      <c r="D8" s="230"/>
      <c r="E8" s="5"/>
      <c r="F8" s="9"/>
      <c r="G8" s="2"/>
      <c r="H8" s="232"/>
      <c r="I8" s="240"/>
      <c r="J8" s="242"/>
      <c r="K8" s="244"/>
      <c r="L8" s="81"/>
      <c r="M8" s="82"/>
    </row>
    <row r="9" spans="1:13" ht="15.75">
      <c r="A9" s="224">
        <v>9</v>
      </c>
      <c r="B9" s="225" t="str">
        <f>VLOOKUP(A9,'пр.взв.'!B9:C72,2,FALSE)</f>
        <v>ДОБРЯКОВ Валерий Александрович</v>
      </c>
      <c r="C9" s="227" t="str">
        <f>VLOOKUP(A9,'пр.взв.'!B5:G68,3,FALSE)</f>
        <v>11.04.1989 кмс</v>
      </c>
      <c r="D9" s="229" t="str">
        <f>VLOOKUP(A9,'пр.взв.'!B5:G68,4,FALSE)</f>
        <v>Сибирский юридический институт МВД РФ</v>
      </c>
      <c r="E9" s="5"/>
      <c r="F9" s="6"/>
      <c r="G9" s="2"/>
      <c r="H9" s="231">
        <v>10</v>
      </c>
      <c r="I9" s="218" t="str">
        <f>VLOOKUP(H9,'пр.взв.'!B11:C74,2,FALSE)</f>
        <v>КРУПНЯКОВ Алексей Игоревич</v>
      </c>
      <c r="J9" s="220" t="str">
        <f>VLOOKUP(H9,'пр.взв.'!B11:E74,3,FALSE)</f>
        <v>28.05.1978 кмс</v>
      </c>
      <c r="K9" s="222" t="str">
        <f>VLOOKUP(H9,'пр.взв.'!B11:E74,4,FALSE)</f>
        <v>Калининградский юридич. институт МВД РФ</v>
      </c>
      <c r="L9" s="81"/>
      <c r="M9" s="83"/>
    </row>
    <row r="10" spans="1:13" ht="15.75">
      <c r="A10" s="210"/>
      <c r="B10" s="226"/>
      <c r="C10" s="228"/>
      <c r="D10" s="230"/>
      <c r="E10" s="10"/>
      <c r="F10" s="7"/>
      <c r="G10" s="2"/>
      <c r="H10" s="232"/>
      <c r="I10" s="219"/>
      <c r="J10" s="221"/>
      <c r="K10" s="223"/>
      <c r="L10" s="79"/>
      <c r="M10" s="84"/>
    </row>
    <row r="11" spans="1:13" ht="15.75">
      <c r="A11" s="210">
        <v>25</v>
      </c>
      <c r="B11" s="212" t="e">
        <f>VLOOKUP(A11,'пр.взв.'!B11:C74,2,FALSE)</f>
        <v>#N/A</v>
      </c>
      <c r="C11" s="214" t="e">
        <f>VLOOKUP(A11,'пр.взв.'!B5:G68,3,FALSE)</f>
        <v>#N/A</v>
      </c>
      <c r="D11" s="237" t="e">
        <f>VLOOKUP(A11,'пр.взв.'!B5:G68,4,FALSE)</f>
        <v>#N/A</v>
      </c>
      <c r="E11" s="3"/>
      <c r="F11" s="7"/>
      <c r="G11" s="2"/>
      <c r="H11" s="216">
        <v>26</v>
      </c>
      <c r="I11" s="206" t="e">
        <f>VLOOKUP(H11,'пр.взв.'!B13:C76,2,FALSE)</f>
        <v>#N/A</v>
      </c>
      <c r="J11" s="208" t="e">
        <f>VLOOKUP(H11,'пр.взв.'!B13:E76,3,FALSE)</f>
        <v>#N/A</v>
      </c>
      <c r="K11" s="233" t="e">
        <f>VLOOKUP(H11,'пр.взв.'!B13:E76,4,FALSE)</f>
        <v>#N/A</v>
      </c>
      <c r="M11" s="85"/>
    </row>
    <row r="12" spans="1:13" ht="16.5" thickBot="1">
      <c r="A12" s="211"/>
      <c r="B12" s="235"/>
      <c r="C12" s="236"/>
      <c r="D12" s="238"/>
      <c r="E12" s="2"/>
      <c r="F12" s="7"/>
      <c r="G12" s="9"/>
      <c r="H12" s="232"/>
      <c r="I12" s="207"/>
      <c r="J12" s="209"/>
      <c r="K12" s="234"/>
      <c r="M12" s="85"/>
    </row>
    <row r="13" spans="1:14" ht="15.75">
      <c r="A13" s="224">
        <v>5</v>
      </c>
      <c r="B13" s="225" t="str">
        <f>VLOOKUP(A13,'пр.взв.'!B13:C76,2,FALSE)</f>
        <v>КАРДАНОВ Тимур Муаедович </v>
      </c>
      <c r="C13" s="227" t="str">
        <f>VLOOKUP(A13,'пр.взв.'!B5:G68,3,FALSE)</f>
        <v>29.10.1987 кмс</v>
      </c>
      <c r="D13" s="229" t="str">
        <f>VLOOKUP(A13,'пр.взв.'!B5:G68,4,FALSE)</f>
        <v>Воронежский институт МВД РФ</v>
      </c>
      <c r="E13" s="2"/>
      <c r="F13" s="7"/>
      <c r="G13" s="13"/>
      <c r="H13" s="231">
        <v>6</v>
      </c>
      <c r="I13" s="218" t="str">
        <f>VLOOKUP(H13,'пр.взв.'!B15:C78,2,FALSE)</f>
        <v>БУЗЫННИКОВ Дмитрий Дмитриевич</v>
      </c>
      <c r="J13" s="220" t="str">
        <f>VLOOKUP(H13,'пр.взв.'!B15:E78,3,FALSE)</f>
        <v>25.01.1985 кмс</v>
      </c>
      <c r="K13" s="222" t="str">
        <f>VLOOKUP(H13,'пр.взв.'!B15:E78,4,FALSE)</f>
        <v>Омская академия МВД РФ</v>
      </c>
      <c r="M13" s="85"/>
      <c r="N13" s="87"/>
    </row>
    <row r="14" spans="1:14" ht="15.75">
      <c r="A14" s="210"/>
      <c r="B14" s="226"/>
      <c r="C14" s="228"/>
      <c r="D14" s="230"/>
      <c r="E14" s="8"/>
      <c r="F14" s="7"/>
      <c r="G14" s="2"/>
      <c r="H14" s="232"/>
      <c r="I14" s="219"/>
      <c r="J14" s="221"/>
      <c r="K14" s="223"/>
      <c r="L14" s="80"/>
      <c r="M14" s="84"/>
      <c r="N14" s="85"/>
    </row>
    <row r="15" spans="1:14" ht="15.75">
      <c r="A15" s="210">
        <v>21</v>
      </c>
      <c r="B15" s="212" t="e">
        <f>VLOOKUP(A15,'пр.взв.'!B15:C78,2,FALSE)</f>
        <v>#N/A</v>
      </c>
      <c r="C15" s="214" t="e">
        <f>VLOOKUP(A15,'пр.взв.'!B5:G68,3,FALSE)</f>
        <v>#N/A</v>
      </c>
      <c r="D15" s="237" t="e">
        <f>VLOOKUP(A15,'пр.взв.'!B5:G68,4,FALSE)</f>
        <v>#N/A</v>
      </c>
      <c r="E15" s="4"/>
      <c r="F15" s="7"/>
      <c r="G15" s="2"/>
      <c r="H15" s="216">
        <v>22</v>
      </c>
      <c r="I15" s="206" t="e">
        <f>VLOOKUP(H15,'пр.взв.'!B17:C80,2,FALSE)</f>
        <v>#N/A</v>
      </c>
      <c r="J15" s="208" t="e">
        <f>VLOOKUP(H15,'пр.взв.'!B17:E80,3,FALSE)</f>
        <v>#N/A</v>
      </c>
      <c r="K15" s="233" t="e">
        <f>VLOOKUP(H15,'пр.взв.'!B17:E80,4,FALSE)</f>
        <v>#N/A</v>
      </c>
      <c r="L15" s="81"/>
      <c r="M15" s="84"/>
      <c r="N15" s="85"/>
    </row>
    <row r="16" spans="1:14" ht="16.5" thickBot="1">
      <c r="A16" s="211"/>
      <c r="B16" s="235"/>
      <c r="C16" s="236"/>
      <c r="D16" s="238"/>
      <c r="E16" s="5"/>
      <c r="F16" s="11"/>
      <c r="G16" s="2"/>
      <c r="H16" s="232"/>
      <c r="I16" s="207"/>
      <c r="J16" s="209"/>
      <c r="K16" s="234"/>
      <c r="L16" s="81"/>
      <c r="M16" s="86"/>
      <c r="N16" s="85"/>
    </row>
    <row r="17" spans="1:14" ht="15.75">
      <c r="A17" s="224">
        <v>13</v>
      </c>
      <c r="B17" s="225" t="str">
        <f>VLOOKUP(A17,'пр.взв.'!B17:C80,2,FALSE)</f>
        <v>ОСПИННИКОВ Егор Владимирович</v>
      </c>
      <c r="C17" s="227" t="str">
        <f>VLOOKUP(A17,'пр.взв.'!B5:G68,3,FALSE)</f>
        <v>15.08.1989 кмс</v>
      </c>
      <c r="D17" s="229" t="str">
        <f>VLOOKUP(A17,'пр.взв.'!B5:G68,4,FALSE)</f>
        <v>Челябинский юридический институт МВД РФ</v>
      </c>
      <c r="E17" s="5"/>
      <c r="F17" s="2"/>
      <c r="G17" s="2"/>
      <c r="H17" s="231">
        <v>14</v>
      </c>
      <c r="I17" s="218" t="str">
        <f>VLOOKUP(H17,'пр.взв.'!B19:C82,2,FALSE)</f>
        <v>ИВАНОВ Николай Викторович</v>
      </c>
      <c r="J17" s="220" t="str">
        <f>VLOOKUP(H17,'пр.взв.'!B19:E82,3,FALSE)</f>
        <v>01.01.1991 кмс</v>
      </c>
      <c r="K17" s="222" t="str">
        <f>VLOOKUP(H17,'пр.взв.'!B19:E82,4,FALSE)</f>
        <v>Нижегородская академия МВД РФ</v>
      </c>
      <c r="L17" s="81"/>
      <c r="M17" s="82"/>
      <c r="N17" s="85"/>
    </row>
    <row r="18" spans="1:14" ht="15.75">
      <c r="A18" s="210"/>
      <c r="B18" s="226"/>
      <c r="C18" s="228"/>
      <c r="D18" s="230"/>
      <c r="E18" s="10"/>
      <c r="F18" s="2"/>
      <c r="G18" s="2"/>
      <c r="H18" s="232"/>
      <c r="I18" s="219"/>
      <c r="J18" s="221"/>
      <c r="K18" s="223"/>
      <c r="L18" s="79"/>
      <c r="M18" s="82"/>
      <c r="N18" s="85"/>
    </row>
    <row r="19" spans="1:14" ht="15.75">
      <c r="A19" s="210">
        <v>29</v>
      </c>
      <c r="B19" s="212" t="e">
        <f>VLOOKUP(A19,'пр.взв.'!B19:C82,2,FALSE)</f>
        <v>#N/A</v>
      </c>
      <c r="C19" s="214" t="e">
        <f>VLOOKUP(A19,'пр.взв.'!B5:G68,3,FALSE)</f>
        <v>#N/A</v>
      </c>
      <c r="D19" s="237" t="e">
        <f>VLOOKUP(A19,'пр.взв.'!B5:G68,4,FALSE)</f>
        <v>#N/A</v>
      </c>
      <c r="E19" s="3"/>
      <c r="F19" s="2"/>
      <c r="G19" s="2"/>
      <c r="H19" s="216">
        <v>30</v>
      </c>
      <c r="I19" s="206" t="e">
        <f>VLOOKUP(H19,'пр.взв.'!B21:C84,2,FALSE)</f>
        <v>#N/A</v>
      </c>
      <c r="J19" s="208" t="e">
        <f>VLOOKUP(H19,'пр.взв.'!B21:E84,3,FALSE)</f>
        <v>#N/A</v>
      </c>
      <c r="K19" s="233" t="e">
        <f>VLOOKUP(H19,'пр.взв.'!B21:E84,4,FALSE)</f>
        <v>#N/A</v>
      </c>
      <c r="N19" s="85"/>
    </row>
    <row r="20" spans="1:14" ht="16.5" thickBot="1">
      <c r="A20" s="211"/>
      <c r="B20" s="235"/>
      <c r="C20" s="236"/>
      <c r="D20" s="238"/>
      <c r="E20" s="2"/>
      <c r="F20" s="2"/>
      <c r="G20" s="45"/>
      <c r="H20" s="232"/>
      <c r="I20" s="207"/>
      <c r="J20" s="209"/>
      <c r="K20" s="234"/>
      <c r="N20" s="88"/>
    </row>
    <row r="21" spans="1:14" ht="15.75">
      <c r="A21" s="224">
        <v>3</v>
      </c>
      <c r="B21" s="225" t="str">
        <f>VLOOKUP(A21,'пр.взв.'!B5:C68,2,FALSE)</f>
        <v>САМОЙЛОВИЧ Сергей Александрович</v>
      </c>
      <c r="C21" s="227" t="str">
        <f>VLOOKUP(A21,'пр.взв.'!B5:G68,3,FALSE)</f>
        <v>06.12.1984 мсмк</v>
      </c>
      <c r="D21" s="229" t="str">
        <f>VLOOKUP(A21,'пр.взв.'!B5:G68,4,FALSE)</f>
        <v>Калининградский юридич. институт МВД РФ</v>
      </c>
      <c r="E21" s="2"/>
      <c r="F21" s="2"/>
      <c r="G21" s="2"/>
      <c r="H21" s="231">
        <v>4</v>
      </c>
      <c r="I21" s="218" t="str">
        <f>VLOOKUP(H21,'пр.взв.'!B7:C70,2,FALSE)</f>
        <v>ВАРАЕВ Мурад Каудаханович</v>
      </c>
      <c r="J21" s="220" t="str">
        <f>VLOOKUP(H21,'пр.взв.'!B7:E70,3,FALSE)</f>
        <v>22.08.1986 1</v>
      </c>
      <c r="K21" s="222" t="str">
        <f>VLOOKUP(H21,'пр.взв.'!B7:E70,4,FALSE)</f>
        <v>Орловский юридический институт МВД РФ</v>
      </c>
      <c r="N21" s="85"/>
    </row>
    <row r="22" spans="1:14" ht="15.75">
      <c r="A22" s="210"/>
      <c r="B22" s="226"/>
      <c r="C22" s="228"/>
      <c r="D22" s="230"/>
      <c r="E22" s="8"/>
      <c r="F22" s="2"/>
      <c r="G22" s="2"/>
      <c r="H22" s="232"/>
      <c r="I22" s="219"/>
      <c r="J22" s="221"/>
      <c r="K22" s="223"/>
      <c r="N22" s="85"/>
    </row>
    <row r="23" spans="1:14" ht="15.75">
      <c r="A23" s="210">
        <v>19</v>
      </c>
      <c r="B23" s="219" t="str">
        <f>VLOOKUP(A23,'пр.взв.'!B23:C86,2,FALSE)</f>
        <v>УМАРОВ Иса Саидалиевич</v>
      </c>
      <c r="C23" s="221" t="str">
        <f>VLOOKUP(A23,'пр.взв.'!B5:G68,3,FALSE)</f>
        <v>03.03.1989 кмс</v>
      </c>
      <c r="D23" s="223" t="str">
        <f>VLOOKUP(A23,'пр.взв.'!B5:G68,4,FALSE)</f>
        <v>Ростовский юридический институт МВД РФ</v>
      </c>
      <c r="E23" s="4"/>
      <c r="F23" s="2"/>
      <c r="G23" s="2"/>
      <c r="H23" s="216">
        <v>20</v>
      </c>
      <c r="I23" s="206" t="e">
        <f>VLOOKUP(H23,'пр.взв.'!B25:C88,2,FALSE)</f>
        <v>#N/A</v>
      </c>
      <c r="J23" s="208" t="e">
        <f>VLOOKUP(H23,'пр.взв.'!B25:E88,3,FALSE)</f>
        <v>#N/A</v>
      </c>
      <c r="K23" s="233" t="e">
        <f>VLOOKUP(H23,'пр.взв.'!B25:E88,4,FALSE)</f>
        <v>#N/A</v>
      </c>
      <c r="L23" s="80"/>
      <c r="M23" s="82"/>
      <c r="N23" s="85"/>
    </row>
    <row r="24" spans="1:14" ht="16.5" thickBot="1">
      <c r="A24" s="211"/>
      <c r="B24" s="226"/>
      <c r="C24" s="228"/>
      <c r="D24" s="230"/>
      <c r="E24" s="5"/>
      <c r="F24" s="9"/>
      <c r="G24" s="2"/>
      <c r="H24" s="232"/>
      <c r="I24" s="207"/>
      <c r="J24" s="209"/>
      <c r="K24" s="234"/>
      <c r="L24" s="81"/>
      <c r="M24" s="82"/>
      <c r="N24" s="85"/>
    </row>
    <row r="25" spans="1:14" ht="15.75">
      <c r="A25" s="224">
        <v>11</v>
      </c>
      <c r="B25" s="225" t="str">
        <f>VLOOKUP(A25,'пр.взв.'!B25:C88,2,FALSE)</f>
        <v>КРАВЧЕНКО Иван Владимирович</v>
      </c>
      <c r="C25" s="227" t="str">
        <f>VLOOKUP(A25,'пр.взв.'!B5:G68,3,FALSE)</f>
        <v>25.07.1989 кмс</v>
      </c>
      <c r="D25" s="229" t="str">
        <f>VLOOKUP(A25,'пр.взв.'!B5:G68,4,FALSE)</f>
        <v>Тюменский юридический институт МВД РФ</v>
      </c>
      <c r="E25" s="5"/>
      <c r="F25" s="6"/>
      <c r="G25" s="2"/>
      <c r="H25" s="231">
        <v>12</v>
      </c>
      <c r="I25" s="218" t="str">
        <f>VLOOKUP(H25,'пр.взв.'!B27:C90,2,FALSE)</f>
        <v>БАЕВ Вячеслав Егорович</v>
      </c>
      <c r="J25" s="220" t="str">
        <f>VLOOKUP(H25,'пр.взв.'!B27:E90,3,FALSE)</f>
        <v>09.05.1974 мс</v>
      </c>
      <c r="K25" s="222" t="str">
        <f>VLOOKUP(H25,'пр.взв.'!B27:E90,4,FALSE)</f>
        <v>Воронежский институт МВД РФ</v>
      </c>
      <c r="L25" s="81"/>
      <c r="M25" s="83"/>
      <c r="N25" s="85"/>
    </row>
    <row r="26" spans="1:14" ht="15.75">
      <c r="A26" s="210"/>
      <c r="B26" s="226"/>
      <c r="C26" s="228"/>
      <c r="D26" s="230"/>
      <c r="E26" s="10"/>
      <c r="F26" s="7"/>
      <c r="G26" s="2"/>
      <c r="H26" s="232"/>
      <c r="I26" s="219"/>
      <c r="J26" s="221"/>
      <c r="K26" s="223"/>
      <c r="L26" s="79"/>
      <c r="M26" s="84"/>
      <c r="N26" s="85"/>
    </row>
    <row r="27" spans="1:14" ht="15.75">
      <c r="A27" s="210">
        <v>27</v>
      </c>
      <c r="B27" s="212" t="e">
        <f>VLOOKUP(A27,'пр.взв.'!B27:C90,2,FALSE)</f>
        <v>#N/A</v>
      </c>
      <c r="C27" s="214" t="e">
        <f>VLOOKUP(A27,'пр.взв.'!B5:G68,3,FALSE)</f>
        <v>#N/A</v>
      </c>
      <c r="D27" s="237" t="e">
        <f>VLOOKUP(A27,'пр.взв.'!B5:G68,4,FALSE)</f>
        <v>#N/A</v>
      </c>
      <c r="E27" s="3"/>
      <c r="F27" s="7"/>
      <c r="G27" s="2"/>
      <c r="H27" s="216">
        <v>28</v>
      </c>
      <c r="I27" s="206" t="e">
        <f>VLOOKUP(H27,'пр.взв.'!B29:C92,2,FALSE)</f>
        <v>#N/A</v>
      </c>
      <c r="J27" s="208" t="e">
        <f>VLOOKUP(H27,'пр.взв.'!B29:E92,3,FALSE)</f>
        <v>#N/A</v>
      </c>
      <c r="K27" s="233" t="e">
        <f>VLOOKUP(H27,'пр.взв.'!B29:E92,4,FALSE)</f>
        <v>#N/A</v>
      </c>
      <c r="M27" s="85"/>
      <c r="N27" s="85"/>
    </row>
    <row r="28" spans="1:14" ht="16.5" thickBot="1">
      <c r="A28" s="211"/>
      <c r="B28" s="235"/>
      <c r="C28" s="236"/>
      <c r="D28" s="238"/>
      <c r="E28" s="2"/>
      <c r="F28" s="7"/>
      <c r="G28" s="2"/>
      <c r="H28" s="232"/>
      <c r="I28" s="207"/>
      <c r="J28" s="209"/>
      <c r="K28" s="234"/>
      <c r="M28" s="85"/>
      <c r="N28" s="85"/>
    </row>
    <row r="29" spans="1:14" ht="15.75">
      <c r="A29" s="224">
        <v>7</v>
      </c>
      <c r="B29" s="225" t="str">
        <f>VLOOKUP(A29,'пр.взв.'!B5:C68,2,FALSE)</f>
        <v>АСАНОВ Рустам Рашидович</v>
      </c>
      <c r="C29" s="227" t="str">
        <f>VLOOKUP(A29,'пр.взв.'!B5:G68,3,FALSE)</f>
        <v>06.05.1988 кмс</v>
      </c>
      <c r="D29" s="229" t="str">
        <f>VLOOKUP(A29,'пр.взв.'!B5:G68,4,FALSE)</f>
        <v>Краснодарский университет МВД РФ</v>
      </c>
      <c r="E29" s="2"/>
      <c r="F29" s="7"/>
      <c r="G29" s="89"/>
      <c r="H29" s="231">
        <v>8</v>
      </c>
      <c r="I29" s="218" t="str">
        <f>VLOOKUP(H29,'пр.взв.'!B7:C70,2,FALSE)</f>
        <v>СТАТИНОВ Николай Михайлович</v>
      </c>
      <c r="J29" s="220" t="str">
        <f>VLOOKUP(H29,'пр.взв.'!B7:E70,3,FALSE)</f>
        <v>15.08.1991 кмс</v>
      </c>
      <c r="K29" s="222" t="str">
        <f>VLOOKUP(H29,'пр.взв.'!B7:E70,4,FALSE)</f>
        <v>Белгородский юридический институт МВД РФ</v>
      </c>
      <c r="M29" s="85"/>
      <c r="N29" s="88"/>
    </row>
    <row r="30" spans="1:13" ht="15.75">
      <c r="A30" s="210"/>
      <c r="B30" s="226"/>
      <c r="C30" s="228"/>
      <c r="D30" s="230"/>
      <c r="E30" s="8"/>
      <c r="F30" s="7"/>
      <c r="G30" s="2"/>
      <c r="H30" s="232"/>
      <c r="I30" s="219"/>
      <c r="J30" s="221"/>
      <c r="K30" s="223"/>
      <c r="M30" s="85"/>
    </row>
    <row r="31" spans="1:13" ht="15.75">
      <c r="A31" s="210">
        <v>23</v>
      </c>
      <c r="B31" s="212" t="e">
        <f>VLOOKUP(A31,'пр.взв.'!B31:C94,2,FALSE)</f>
        <v>#N/A</v>
      </c>
      <c r="C31" s="214" t="e">
        <f>VLOOKUP(A31,'пр.взв.'!B5:G68,3,FALSE)</f>
        <v>#N/A</v>
      </c>
      <c r="D31" s="237" t="e">
        <f>VLOOKUP(A31,'пр.взв.'!B5:G68,4,FALSE)</f>
        <v>#N/A</v>
      </c>
      <c r="E31" s="4"/>
      <c r="F31" s="7"/>
      <c r="G31" s="2"/>
      <c r="H31" s="216">
        <v>24</v>
      </c>
      <c r="I31" s="206" t="e">
        <f>VLOOKUP(H31,'пр.взв.'!B33:C96,2,FALSE)</f>
        <v>#N/A</v>
      </c>
      <c r="J31" s="208" t="e">
        <f>VLOOKUP(H31,'пр.взв.'!B33:E96,3,FALSE)</f>
        <v>#N/A</v>
      </c>
      <c r="K31" s="233" t="e">
        <f>VLOOKUP(H31,'пр.взв.'!B33:E96,4,FALSE)</f>
        <v>#N/A</v>
      </c>
      <c r="L31" s="80"/>
      <c r="M31" s="84"/>
    </row>
    <row r="32" spans="1:13" ht="16.5" thickBot="1">
      <c r="A32" s="211"/>
      <c r="B32" s="235"/>
      <c r="C32" s="236"/>
      <c r="D32" s="238"/>
      <c r="E32" s="5"/>
      <c r="F32" s="11"/>
      <c r="G32" s="2"/>
      <c r="H32" s="232"/>
      <c r="I32" s="207"/>
      <c r="J32" s="209"/>
      <c r="K32" s="234"/>
      <c r="L32" s="81"/>
      <c r="M32" s="86"/>
    </row>
    <row r="33" spans="1:13" ht="15.75">
      <c r="A33" s="224">
        <v>15</v>
      </c>
      <c r="B33" s="225" t="str">
        <f>VLOOKUP(A33,'пр.взв.'!B33:C96,2,FALSE)</f>
        <v>РОГОВ Роман Александрович</v>
      </c>
      <c r="C33" s="227" t="str">
        <f>VLOOKUP(A33,'пр.взв.'!B5:G68,3,FALSE)</f>
        <v>25.03.1987 кмс</v>
      </c>
      <c r="D33" s="229" t="str">
        <f>VLOOKUP(A33,'пр.взв.'!B5:G68,4,FALSE)</f>
        <v>Восточно-Сибирский институт МВД РФ</v>
      </c>
      <c r="E33" s="5"/>
      <c r="F33" s="2"/>
      <c r="G33" s="2"/>
      <c r="H33" s="231">
        <v>16</v>
      </c>
      <c r="I33" s="218" t="str">
        <f>VLOOKUP(H33,'пр.взв.'!B35:C98,2,FALSE)</f>
        <v>МИНАКОВ Дмитрий Викторович</v>
      </c>
      <c r="J33" s="220" t="str">
        <f>VLOOKUP(H33,'пр.взв.'!B35:E98,3,FALSE)</f>
        <v>14.09.1987 мс</v>
      </c>
      <c r="K33" s="222" t="str">
        <f>VLOOKUP(H33,'пр.взв.'!B35:E98,4,FALSE)</f>
        <v>Московский университет МВД РФ</v>
      </c>
      <c r="L33" s="81"/>
      <c r="M33" s="82"/>
    </row>
    <row r="34" spans="1:13" ht="15.75">
      <c r="A34" s="210"/>
      <c r="B34" s="226"/>
      <c r="C34" s="228"/>
      <c r="D34" s="230"/>
      <c r="E34" s="10"/>
      <c r="F34" s="2"/>
      <c r="G34" s="2"/>
      <c r="H34" s="232"/>
      <c r="I34" s="219"/>
      <c r="J34" s="221"/>
      <c r="K34" s="223"/>
      <c r="L34" s="79"/>
      <c r="M34" s="82"/>
    </row>
    <row r="35" spans="1:11" ht="15.75">
      <c r="A35" s="210">
        <v>31</v>
      </c>
      <c r="B35" s="212" t="e">
        <f>VLOOKUP(A35,'пр.взв.'!B35:C98,2,FALSE)</f>
        <v>#N/A</v>
      </c>
      <c r="C35" s="214" t="e">
        <f>VLOOKUP(A35,'пр.взв.'!B5:G68,3,FALSE)</f>
        <v>#N/A</v>
      </c>
      <c r="D35" s="214" t="e">
        <f>VLOOKUP(A35,'пр.взв.'!B5:G68,4,FALSE)</f>
        <v>#N/A</v>
      </c>
      <c r="E35" s="3"/>
      <c r="F35" s="2"/>
      <c r="G35" s="2"/>
      <c r="H35" s="216">
        <v>32</v>
      </c>
      <c r="I35" s="206" t="e">
        <f>VLOOKUP(H35,'пр.взв.'!B37:C100,2,FALSE)</f>
        <v>#N/A</v>
      </c>
      <c r="J35" s="208" t="e">
        <f>VLOOKUP(H35,'пр.взв.'!B37:E100,3,FALSE)</f>
        <v>#N/A</v>
      </c>
      <c r="K35" s="208" t="e">
        <f>VLOOKUP(H35,'пр.взв.'!B37:E100,4,FALSE)</f>
        <v>#N/A</v>
      </c>
    </row>
    <row r="36" spans="1:11" ht="13.5" customHeight="1" thickBot="1">
      <c r="A36" s="211"/>
      <c r="B36" s="213"/>
      <c r="C36" s="215"/>
      <c r="D36" s="215"/>
      <c r="H36" s="217"/>
      <c r="I36" s="207"/>
      <c r="J36" s="209"/>
      <c r="K36" s="209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H45" sqref="A1:H4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93" t="str">
        <f>HYPERLINK('[1]реквизиты'!$A$2)</f>
        <v>Чемпионат МВД России по Самозащите без оружия, cреди образовательных учреждений </v>
      </c>
      <c r="B1" s="194"/>
      <c r="C1" s="194"/>
      <c r="D1" s="194"/>
      <c r="E1" s="194"/>
      <c r="F1" s="194"/>
      <c r="G1" s="194"/>
      <c r="H1" s="195"/>
    </row>
    <row r="2" spans="1:8" ht="12.75" customHeight="1">
      <c r="A2" s="270" t="str">
        <f>HYPERLINK('[1]реквизиты'!$A$3)</f>
        <v>11-15 февраля 2010 г.     г. Москва</v>
      </c>
      <c r="B2" s="270"/>
      <c r="C2" s="270"/>
      <c r="D2" s="270"/>
      <c r="E2" s="270"/>
      <c r="F2" s="270"/>
      <c r="G2" s="270"/>
      <c r="H2" s="270"/>
    </row>
    <row r="3" spans="1:8" ht="18.75" thickBot="1">
      <c r="A3" s="271" t="s">
        <v>65</v>
      </c>
      <c r="B3" s="271"/>
      <c r="C3" s="271"/>
      <c r="D3" s="271"/>
      <c r="E3" s="271"/>
      <c r="F3" s="271"/>
      <c r="G3" s="271"/>
      <c r="H3" s="271"/>
    </row>
    <row r="4" spans="2:8" ht="18.75" thickBot="1">
      <c r="B4" s="151"/>
      <c r="C4" s="152"/>
      <c r="D4" s="272" t="str">
        <f>HYPERLINK('[3]пр.взв.'!F3)</f>
        <v>в.к.   кг</v>
      </c>
      <c r="E4" s="273"/>
      <c r="F4" s="274"/>
      <c r="G4" s="152" t="s">
        <v>127</v>
      </c>
      <c r="H4" s="152"/>
    </row>
    <row r="5" spans="1:8" ht="18.75" thickBot="1">
      <c r="A5" s="152"/>
      <c r="B5" s="152"/>
      <c r="C5" s="152"/>
      <c r="D5" s="152"/>
      <c r="E5" s="152"/>
      <c r="F5" s="152"/>
      <c r="G5" s="152"/>
      <c r="H5" s="152"/>
    </row>
    <row r="6" spans="1:10" ht="12.75" customHeight="1">
      <c r="A6" s="267" t="s">
        <v>66</v>
      </c>
      <c r="B6" s="258" t="str">
        <f>VLOOKUP(J6,'пр.взв.'!B6:G133,2,FALSE)</f>
        <v>МИНАКОВ Дмитрий Викторович</v>
      </c>
      <c r="C6" s="258"/>
      <c r="D6" s="258"/>
      <c r="E6" s="258"/>
      <c r="F6" s="258"/>
      <c r="G6" s="258"/>
      <c r="H6" s="260" t="str">
        <f>VLOOKUP(J6,'пр.взв.'!B6:G133,3,FALSE)</f>
        <v>14.09.1987 мс</v>
      </c>
      <c r="I6" s="152"/>
      <c r="J6" s="156">
        <v>16</v>
      </c>
    </row>
    <row r="7" spans="1:10" ht="12.75" customHeight="1">
      <c r="A7" s="268"/>
      <c r="B7" s="259"/>
      <c r="C7" s="259"/>
      <c r="D7" s="259"/>
      <c r="E7" s="259"/>
      <c r="F7" s="259"/>
      <c r="G7" s="259"/>
      <c r="H7" s="261"/>
      <c r="I7" s="152"/>
      <c r="J7" s="156"/>
    </row>
    <row r="8" spans="1:10" ht="12.75" customHeight="1">
      <c r="A8" s="268"/>
      <c r="B8" s="262" t="str">
        <f>VLOOKUP(J6,'пр.взв.'!B6:G133,4,FALSE)</f>
        <v>Московский университет МВД РФ</v>
      </c>
      <c r="C8" s="262"/>
      <c r="D8" s="262"/>
      <c r="E8" s="262"/>
      <c r="F8" s="262"/>
      <c r="G8" s="262"/>
      <c r="H8" s="263"/>
      <c r="I8" s="152"/>
      <c r="J8" s="156"/>
    </row>
    <row r="9" spans="1:10" ht="13.5" customHeight="1" thickBot="1">
      <c r="A9" s="269"/>
      <c r="B9" s="253"/>
      <c r="C9" s="253"/>
      <c r="D9" s="253"/>
      <c r="E9" s="253"/>
      <c r="F9" s="253"/>
      <c r="G9" s="253"/>
      <c r="H9" s="254"/>
      <c r="I9" s="152"/>
      <c r="J9" s="156"/>
    </row>
    <row r="10" spans="1:10" ht="18.75" thickBot="1">
      <c r="A10" s="152"/>
      <c r="B10" s="152"/>
      <c r="C10" s="152"/>
      <c r="D10" s="152"/>
      <c r="E10" s="152"/>
      <c r="F10" s="152"/>
      <c r="G10" s="152"/>
      <c r="H10" s="152"/>
      <c r="I10" s="152"/>
      <c r="J10" s="156"/>
    </row>
    <row r="11" spans="1:10" ht="12.75" customHeight="1">
      <c r="A11" s="264" t="s">
        <v>67</v>
      </c>
      <c r="B11" s="258" t="str">
        <f>VLOOKUP(J11,'пр.взв.'!B6:G133,2,FALSE)</f>
        <v>САМОЙЛОВИЧ Сергей Александрович</v>
      </c>
      <c r="C11" s="258"/>
      <c r="D11" s="258"/>
      <c r="E11" s="258"/>
      <c r="F11" s="258"/>
      <c r="G11" s="258"/>
      <c r="H11" s="260" t="str">
        <f>VLOOKUP(J11,'пр.взв.'!B6:G133,3,FALSE)</f>
        <v>06.12.1984 мсмк</v>
      </c>
      <c r="I11" s="152"/>
      <c r="J11" s="156">
        <v>3</v>
      </c>
    </row>
    <row r="12" spans="1:10" ht="12.75" customHeight="1">
      <c r="A12" s="265"/>
      <c r="B12" s="259"/>
      <c r="C12" s="259"/>
      <c r="D12" s="259"/>
      <c r="E12" s="259"/>
      <c r="F12" s="259"/>
      <c r="G12" s="259"/>
      <c r="H12" s="261"/>
      <c r="I12" s="152"/>
      <c r="J12" s="156"/>
    </row>
    <row r="13" spans="1:10" ht="12.75" customHeight="1">
      <c r="A13" s="265"/>
      <c r="B13" s="262" t="str">
        <f>VLOOKUP(J11,'пр.взв.'!B6:G133,4,FALSE)</f>
        <v>Калининградский юридич. институт МВД РФ</v>
      </c>
      <c r="C13" s="262"/>
      <c r="D13" s="262"/>
      <c r="E13" s="262"/>
      <c r="F13" s="262"/>
      <c r="G13" s="262"/>
      <c r="H13" s="263"/>
      <c r="I13" s="152"/>
      <c r="J13" s="156"/>
    </row>
    <row r="14" spans="1:10" ht="13.5" customHeight="1" thickBot="1">
      <c r="A14" s="266"/>
      <c r="B14" s="253"/>
      <c r="C14" s="253"/>
      <c r="D14" s="253"/>
      <c r="E14" s="253"/>
      <c r="F14" s="253"/>
      <c r="G14" s="253"/>
      <c r="H14" s="254"/>
      <c r="I14" s="152"/>
      <c r="J14" s="156"/>
    </row>
    <row r="15" spans="1:10" ht="18.75" thickBot="1">
      <c r="A15" s="152"/>
      <c r="B15" s="152"/>
      <c r="C15" s="152"/>
      <c r="D15" s="152"/>
      <c r="E15" s="152"/>
      <c r="F15" s="152"/>
      <c r="G15" s="152"/>
      <c r="H15" s="152"/>
      <c r="I15" s="152"/>
      <c r="J15" s="156"/>
    </row>
    <row r="16" spans="1:10" ht="12.75" customHeight="1">
      <c r="A16" s="255" t="s">
        <v>68</v>
      </c>
      <c r="B16" s="258" t="str">
        <f>VLOOKUP(J16,'пр.взв.'!B6:G133,2,FALSE)</f>
        <v>БЕЛОУСОВ Андрей Владимирович</v>
      </c>
      <c r="C16" s="258"/>
      <c r="D16" s="258"/>
      <c r="E16" s="258"/>
      <c r="F16" s="258"/>
      <c r="G16" s="258"/>
      <c r="H16" s="260" t="str">
        <f>VLOOKUP(J16,'пр.взв.'!B6:G133,3,FALSE)</f>
        <v>19.01.1985 кмс</v>
      </c>
      <c r="I16" s="152"/>
      <c r="J16" s="156">
        <v>17</v>
      </c>
    </row>
    <row r="17" spans="1:10" ht="12.75" customHeight="1">
      <c r="A17" s="256"/>
      <c r="B17" s="259"/>
      <c r="C17" s="259"/>
      <c r="D17" s="259"/>
      <c r="E17" s="259"/>
      <c r="F17" s="259"/>
      <c r="G17" s="259"/>
      <c r="H17" s="261"/>
      <c r="I17" s="152"/>
      <c r="J17" s="156"/>
    </row>
    <row r="18" spans="1:10" ht="12.75" customHeight="1">
      <c r="A18" s="256"/>
      <c r="B18" s="262" t="str">
        <f>VLOOKUP(J16,'пр.взв.'!B6:G133,4,FALSE)</f>
        <v>Волгоградская академия МВД РФ</v>
      </c>
      <c r="C18" s="262"/>
      <c r="D18" s="262"/>
      <c r="E18" s="262"/>
      <c r="F18" s="262"/>
      <c r="G18" s="262"/>
      <c r="H18" s="263"/>
      <c r="I18" s="152"/>
      <c r="J18" s="156"/>
    </row>
    <row r="19" spans="1:10" ht="13.5" customHeight="1" thickBot="1">
      <c r="A19" s="257"/>
      <c r="B19" s="253"/>
      <c r="C19" s="253"/>
      <c r="D19" s="253"/>
      <c r="E19" s="253"/>
      <c r="F19" s="253"/>
      <c r="G19" s="253"/>
      <c r="H19" s="254"/>
      <c r="I19" s="152"/>
      <c r="J19" s="156"/>
    </row>
    <row r="20" spans="1:10" ht="18.75" thickBot="1">
      <c r="A20" s="152"/>
      <c r="B20" s="152"/>
      <c r="C20" s="152"/>
      <c r="D20" s="152"/>
      <c r="E20" s="152"/>
      <c r="F20" s="152"/>
      <c r="G20" s="152"/>
      <c r="H20" s="152"/>
      <c r="I20" s="152"/>
      <c r="J20" s="156"/>
    </row>
    <row r="21" spans="1:10" ht="12.75" customHeight="1">
      <c r="A21" s="255" t="s">
        <v>68</v>
      </c>
      <c r="B21" s="258" t="str">
        <f>VLOOKUP(J21,'пр.взв.'!B6:G133,2,FALSE)</f>
        <v>ГРЫЗИН Евгений Петрович</v>
      </c>
      <c r="C21" s="258"/>
      <c r="D21" s="258"/>
      <c r="E21" s="258"/>
      <c r="F21" s="258"/>
      <c r="G21" s="258"/>
      <c r="H21" s="260" t="str">
        <f>VLOOKUP(J21,'пр.взв.'!B7:G138,3,FALSE)</f>
        <v>10.05.1987 мс</v>
      </c>
      <c r="I21" s="152"/>
      <c r="J21" s="156">
        <v>1</v>
      </c>
    </row>
    <row r="22" spans="1:10" ht="12.75" customHeight="1">
      <c r="A22" s="256"/>
      <c r="B22" s="259"/>
      <c r="C22" s="259"/>
      <c r="D22" s="259"/>
      <c r="E22" s="259"/>
      <c r="F22" s="259"/>
      <c r="G22" s="259"/>
      <c r="H22" s="261"/>
      <c r="I22" s="152"/>
      <c r="J22" s="156"/>
    </row>
    <row r="23" spans="1:9" ht="12.75" customHeight="1">
      <c r="A23" s="256"/>
      <c r="B23" s="262" t="str">
        <f>VLOOKUP(J21,'пр.взв.'!B6:G133,4,FALSE)</f>
        <v>Уфимский юридический институт МВД РФ</v>
      </c>
      <c r="C23" s="262"/>
      <c r="D23" s="262"/>
      <c r="E23" s="262"/>
      <c r="F23" s="262"/>
      <c r="G23" s="262"/>
      <c r="H23" s="263"/>
      <c r="I23" s="152"/>
    </row>
    <row r="24" spans="1:9" ht="13.5" customHeight="1" thickBot="1">
      <c r="A24" s="257"/>
      <c r="B24" s="253"/>
      <c r="C24" s="253"/>
      <c r="D24" s="253"/>
      <c r="E24" s="253"/>
      <c r="F24" s="253"/>
      <c r="G24" s="253"/>
      <c r="H24" s="254"/>
      <c r="I24" s="152"/>
    </row>
    <row r="25" spans="1:8" ht="18">
      <c r="A25" s="152"/>
      <c r="B25" s="152"/>
      <c r="C25" s="152"/>
      <c r="D25" s="152"/>
      <c r="E25" s="152"/>
      <c r="F25" s="152"/>
      <c r="G25" s="152"/>
      <c r="H25" s="152"/>
    </row>
    <row r="26" spans="1:8" ht="18">
      <c r="A26" s="152" t="s">
        <v>70</v>
      </c>
      <c r="B26" s="152"/>
      <c r="C26" s="152"/>
      <c r="D26" s="152"/>
      <c r="E26" s="152"/>
      <c r="F26" s="152"/>
      <c r="G26" s="152"/>
      <c r="H26" s="152"/>
    </row>
    <row r="27" ht="13.5" thickBot="1"/>
    <row r="28" spans="1:10" ht="12.75" customHeight="1">
      <c r="A28" s="249" t="e">
        <f>VLOOKUP(J28,'пр.взв.'!B7:G133,6,FALSE)</f>
        <v>#N/A</v>
      </c>
      <c r="B28" s="250"/>
      <c r="C28" s="250"/>
      <c r="D28" s="250"/>
      <c r="E28" s="250"/>
      <c r="F28" s="250"/>
      <c r="G28" s="250"/>
      <c r="H28" s="251"/>
      <c r="J28">
        <v>0</v>
      </c>
    </row>
    <row r="29" spans="1:8" ht="13.5" customHeight="1" thickBot="1">
      <c r="A29" s="252"/>
      <c r="B29" s="253"/>
      <c r="C29" s="253"/>
      <c r="D29" s="253"/>
      <c r="E29" s="253"/>
      <c r="F29" s="253"/>
      <c r="G29" s="253"/>
      <c r="H29" s="254"/>
    </row>
    <row r="32" spans="1:8" ht="18">
      <c r="A32" s="152" t="s">
        <v>69</v>
      </c>
      <c r="B32" s="152"/>
      <c r="C32" s="152"/>
      <c r="D32" s="152"/>
      <c r="E32" s="152"/>
      <c r="F32" s="152"/>
      <c r="G32" s="152"/>
      <c r="H32" s="152"/>
    </row>
    <row r="33" spans="1:8" ht="18">
      <c r="A33" s="152"/>
      <c r="B33" s="152"/>
      <c r="C33" s="152"/>
      <c r="D33" s="152"/>
      <c r="E33" s="152"/>
      <c r="F33" s="152"/>
      <c r="G33" s="152"/>
      <c r="H33" s="152"/>
    </row>
    <row r="34" spans="1:8" ht="18">
      <c r="A34" s="152"/>
      <c r="B34" s="152"/>
      <c r="C34" s="152"/>
      <c r="D34" s="152"/>
      <c r="E34" s="152"/>
      <c r="F34" s="152"/>
      <c r="G34" s="152"/>
      <c r="H34" s="152"/>
    </row>
    <row r="35" spans="1:8" ht="18">
      <c r="A35" s="153"/>
      <c r="B35" s="153"/>
      <c r="C35" s="153"/>
      <c r="D35" s="153"/>
      <c r="E35" s="153"/>
      <c r="F35" s="153"/>
      <c r="G35" s="153"/>
      <c r="H35" s="153"/>
    </row>
    <row r="36" spans="1:8" ht="18">
      <c r="A36" s="154"/>
      <c r="B36" s="154"/>
      <c r="C36" s="154"/>
      <c r="D36" s="154"/>
      <c r="E36" s="154"/>
      <c r="F36" s="154"/>
      <c r="G36" s="154"/>
      <c r="H36" s="154"/>
    </row>
    <row r="37" spans="1:8" ht="18">
      <c r="A37" s="153"/>
      <c r="B37" s="153"/>
      <c r="C37" s="153"/>
      <c r="D37" s="153"/>
      <c r="E37" s="153"/>
      <c r="F37" s="153"/>
      <c r="G37" s="153"/>
      <c r="H37" s="153"/>
    </row>
    <row r="38" spans="1:8" ht="18">
      <c r="A38" s="155"/>
      <c r="B38" s="155"/>
      <c r="C38" s="155"/>
      <c r="D38" s="155"/>
      <c r="E38" s="155"/>
      <c r="F38" s="155"/>
      <c r="G38" s="155"/>
      <c r="H38" s="155"/>
    </row>
    <row r="39" spans="1:8" ht="18">
      <c r="A39" s="153"/>
      <c r="B39" s="153"/>
      <c r="C39" s="153"/>
      <c r="D39" s="153"/>
      <c r="E39" s="153"/>
      <c r="F39" s="153"/>
      <c r="G39" s="153"/>
      <c r="H39" s="153"/>
    </row>
    <row r="40" spans="1:8" ht="18">
      <c r="A40" s="155"/>
      <c r="B40" s="155"/>
      <c r="C40" s="155"/>
      <c r="D40" s="155"/>
      <c r="E40" s="155"/>
      <c r="F40" s="155"/>
      <c r="G40" s="155"/>
      <c r="H40" s="155"/>
    </row>
    <row r="41" spans="1:8" ht="18">
      <c r="A41" s="153"/>
      <c r="B41" s="153"/>
      <c r="C41" s="153"/>
      <c r="D41" s="153"/>
      <c r="E41" s="153"/>
      <c r="F41" s="153"/>
      <c r="G41" s="153"/>
      <c r="H41" s="153"/>
    </row>
    <row r="42" spans="1:8" ht="18">
      <c r="A42" s="155"/>
      <c r="B42" s="155"/>
      <c r="C42" s="155"/>
      <c r="D42" s="155"/>
      <c r="E42" s="155"/>
      <c r="F42" s="155"/>
      <c r="G42" s="155"/>
      <c r="H42" s="155"/>
    </row>
    <row r="43" spans="1:8" ht="18">
      <c r="A43" s="153"/>
      <c r="B43" s="153"/>
      <c r="C43" s="153"/>
      <c r="D43" s="153"/>
      <c r="E43" s="153"/>
      <c r="F43" s="153"/>
      <c r="G43" s="153"/>
      <c r="H43" s="153"/>
    </row>
    <row r="44" spans="1:8" ht="18">
      <c r="A44" s="155"/>
      <c r="B44" s="155"/>
      <c r="C44" s="155"/>
      <c r="D44" s="155"/>
      <c r="E44" s="155"/>
      <c r="F44" s="155"/>
      <c r="G44" s="155"/>
      <c r="H44" s="155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72" t="s">
        <v>56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24" ht="13.5" customHeight="1" thickBot="1">
      <c r="A2" s="176" t="s">
        <v>57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4:19" ht="27.75" customHeight="1" thickBot="1">
      <c r="D3" s="144"/>
      <c r="E3" s="144"/>
      <c r="F3" s="299" t="str">
        <f>HYPERLINK('[1]реквизиты'!$A$2)</f>
        <v>Чемпионат МВД России по Самозащите без оружия, cреди образовательных учреждений </v>
      </c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1"/>
    </row>
    <row r="4" spans="1:23" ht="15" customHeight="1" thickBot="1">
      <c r="A4" s="125"/>
      <c r="B4" s="125"/>
      <c r="F4" s="303" t="str">
        <f>HYPERLINK('[1]реквизиты'!$A$3)</f>
        <v>11-15 февраля 2010 г.     г. Москва</v>
      </c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146"/>
      <c r="U4" s="146"/>
      <c r="V4" s="295" t="str">
        <f>HYPERLINK('пр.взв.'!D4)</f>
        <v>в.к. 100 кг.</v>
      </c>
      <c r="W4" s="296"/>
    </row>
    <row r="5" spans="1:24" ht="14.25" customHeight="1" thickBot="1">
      <c r="A5" s="175" t="s">
        <v>0</v>
      </c>
      <c r="H5" s="78"/>
      <c r="I5" s="175" t="s">
        <v>2</v>
      </c>
      <c r="K5">
        <v>17</v>
      </c>
      <c r="P5" s="275" t="str">
        <f>VLOOKUP(O6,'пр.взв.'!B7:E70,2,FALSE)</f>
        <v>БЕЛОУСОВ Андрей Владимирович</v>
      </c>
      <c r="Q5" s="276"/>
      <c r="R5" s="276"/>
      <c r="S5" s="277"/>
      <c r="V5" s="297"/>
      <c r="W5" s="298"/>
      <c r="X5" s="175" t="s">
        <v>1</v>
      </c>
    </row>
    <row r="6" spans="1:26" ht="14.25" customHeight="1" thickBot="1">
      <c r="A6" s="302"/>
      <c r="B6" s="105"/>
      <c r="E6" s="30"/>
      <c r="F6" s="30"/>
      <c r="G6" s="30"/>
      <c r="H6" s="30"/>
      <c r="I6" s="175"/>
      <c r="J6" s="15"/>
      <c r="K6" s="119"/>
      <c r="L6" s="98">
        <v>17</v>
      </c>
      <c r="M6" s="15"/>
      <c r="N6" s="111"/>
      <c r="O6" s="113">
        <v>17</v>
      </c>
      <c r="P6" s="278"/>
      <c r="Q6" s="279"/>
      <c r="R6" s="279"/>
      <c r="S6" s="280"/>
      <c r="X6" s="302"/>
      <c r="Z6" s="39"/>
    </row>
    <row r="7" spans="1:24" ht="12.75" customHeight="1" thickBot="1">
      <c r="A7" s="224">
        <v>1</v>
      </c>
      <c r="B7" s="227" t="str">
        <f>VLOOKUP(A7,'пр.взв.'!B7:C70,2,FALSE)</f>
        <v>ГРЫЗИН Евгений Петрович</v>
      </c>
      <c r="C7" s="227" t="str">
        <f>VLOOKUP(A7,'пр.взв.'!B7:G70,3,FALSE)</f>
        <v>10.05.1987 мс</v>
      </c>
      <c r="D7" s="227" t="str">
        <f>VLOOKUP(A7,'пр.взв.'!B7:G70,4,FALSE)</f>
        <v>Уфимский юридический институт МВД РФ</v>
      </c>
      <c r="E7" s="30"/>
      <c r="F7" s="30"/>
      <c r="G7" s="48"/>
      <c r="I7" s="100"/>
      <c r="J7" s="15"/>
      <c r="K7" s="18">
        <v>9</v>
      </c>
      <c r="L7" s="119" t="s">
        <v>129</v>
      </c>
      <c r="M7" s="98">
        <v>17</v>
      </c>
      <c r="N7" s="117"/>
      <c r="O7" s="118"/>
      <c r="P7" s="53"/>
      <c r="Q7" s="56" t="s">
        <v>24</v>
      </c>
      <c r="R7" s="30"/>
      <c r="S7" s="30"/>
      <c r="T7" s="30"/>
      <c r="U7" s="227" t="str">
        <f>VLOOKUP(X7,'пр.взв.'!B7:G70,2,FALSE)</f>
        <v>МУСТАФАЕВ Агил Ираддин</v>
      </c>
      <c r="V7" s="227" t="str">
        <f>VLOOKUP(X7,'пр.взв.'!B7:G70,3,FALSE)</f>
        <v>24.07.1988 кмс</v>
      </c>
      <c r="W7" s="227" t="str">
        <f>VLOOKUP(X7,'пр.взв.'!B7:G70,4,FALSE)</f>
        <v>Дальневосточный юридич. институт МВД РФ</v>
      </c>
      <c r="X7" s="231">
        <v>2</v>
      </c>
    </row>
    <row r="8" spans="1:24" ht="12.75" customHeight="1">
      <c r="A8" s="210"/>
      <c r="B8" s="228"/>
      <c r="C8" s="228"/>
      <c r="D8" s="228"/>
      <c r="E8" s="46" t="s">
        <v>25</v>
      </c>
      <c r="F8" s="41"/>
      <c r="G8" s="51"/>
      <c r="H8" s="52"/>
      <c r="I8" s="53"/>
      <c r="J8" s="15"/>
      <c r="K8" s="116"/>
      <c r="L8" s="23">
        <v>5</v>
      </c>
      <c r="M8" s="119" t="s">
        <v>128</v>
      </c>
      <c r="N8" s="26"/>
      <c r="O8" s="56"/>
      <c r="P8" s="56"/>
      <c r="R8" s="30"/>
      <c r="S8" s="30"/>
      <c r="T8" s="46" t="s">
        <v>46</v>
      </c>
      <c r="U8" s="228"/>
      <c r="V8" s="228"/>
      <c r="W8" s="228"/>
      <c r="X8" s="232"/>
    </row>
    <row r="9" spans="1:24" ht="12.75" customHeight="1" thickBot="1">
      <c r="A9" s="210">
        <v>17</v>
      </c>
      <c r="B9" s="221" t="str">
        <f>VLOOKUP(A9,'пр.взв.'!B9:C72,2,FALSE)</f>
        <v>БЕЛОУСОВ Андрей Владимирович</v>
      </c>
      <c r="C9" s="221" t="str">
        <f>VLOOKUP(A9,'пр.взв.'!B7:G70,3,FALSE)</f>
        <v>19.01.1985 кмс</v>
      </c>
      <c r="D9" s="221" t="str">
        <f>VLOOKUP(A9,'пр.взв.'!B7:G70,4,FALSE)</f>
        <v>Волгоградская академия МВД РФ</v>
      </c>
      <c r="E9" s="47" t="s">
        <v>128</v>
      </c>
      <c r="F9" s="57"/>
      <c r="G9" s="41"/>
      <c r="H9" s="58"/>
      <c r="I9" s="55"/>
      <c r="J9" s="15"/>
      <c r="K9" s="98">
        <v>19</v>
      </c>
      <c r="L9" s="116"/>
      <c r="M9" s="25"/>
      <c r="N9" s="98">
        <v>17</v>
      </c>
      <c r="O9" s="56"/>
      <c r="P9" s="56"/>
      <c r="Q9" s="56"/>
      <c r="R9" s="74"/>
      <c r="S9" s="72"/>
      <c r="T9" s="47" t="s">
        <v>132</v>
      </c>
      <c r="U9" s="221" t="str">
        <f>VLOOKUP(X9,'пр.взв.'!B7:G70,2,FALSE)</f>
        <v>АББАЗОВ Раиль Фаритович</v>
      </c>
      <c r="V9" s="221" t="str">
        <f>VLOOKUP(X9,'пр.взв.'!B7:G70,3,FALSE)</f>
        <v>05.05.1990 1</v>
      </c>
      <c r="W9" s="221" t="str">
        <f>VLOOKUP(X9,'пр.взв.'!B7:G70,4,FALSE)</f>
        <v>Казанский юридический институт МВД РФ</v>
      </c>
      <c r="X9" s="232">
        <v>18</v>
      </c>
    </row>
    <row r="10" spans="1:24" ht="12.75" customHeight="1" thickBot="1">
      <c r="A10" s="211"/>
      <c r="B10" s="228"/>
      <c r="C10" s="228"/>
      <c r="D10" s="228"/>
      <c r="E10" s="41"/>
      <c r="F10" s="42"/>
      <c r="G10" s="46" t="s">
        <v>25</v>
      </c>
      <c r="H10" s="54"/>
      <c r="I10" s="53"/>
      <c r="J10" s="15"/>
      <c r="K10" s="119"/>
      <c r="L10" s="98">
        <v>11</v>
      </c>
      <c r="M10" s="85"/>
      <c r="N10" s="119" t="s">
        <v>132</v>
      </c>
      <c r="O10" s="15"/>
      <c r="P10" s="15"/>
      <c r="Q10" s="15"/>
      <c r="R10" s="46" t="s">
        <v>38</v>
      </c>
      <c r="S10" s="43"/>
      <c r="T10" s="41"/>
      <c r="U10" s="228"/>
      <c r="V10" s="228"/>
      <c r="W10" s="228"/>
      <c r="X10" s="217"/>
    </row>
    <row r="11" spans="1:24" ht="12.75" customHeight="1" thickBot="1">
      <c r="A11" s="224">
        <v>9</v>
      </c>
      <c r="B11" s="227" t="str">
        <f>VLOOKUP(A11,'пр.взв.'!B11:C74,2,FALSE)</f>
        <v>ДОБРЯКОВ Валерий Александрович</v>
      </c>
      <c r="C11" s="227" t="str">
        <f>VLOOKUP(A11,'пр.взв.'!B7:G70,3,FALSE)</f>
        <v>11.04.1989 кмс</v>
      </c>
      <c r="D11" s="227" t="str">
        <f>VLOOKUP(A11,'пр.взв.'!B7:G70,4,FALSE)</f>
        <v>Сибирский юридический институт МВД РФ</v>
      </c>
      <c r="E11" s="30"/>
      <c r="F11" s="41"/>
      <c r="G11" s="47" t="s">
        <v>128</v>
      </c>
      <c r="H11" s="106"/>
      <c r="I11" s="107"/>
      <c r="J11" s="15"/>
      <c r="K11" s="18">
        <v>11</v>
      </c>
      <c r="L11" s="119" t="s">
        <v>129</v>
      </c>
      <c r="M11" s="18">
        <v>7</v>
      </c>
      <c r="N11" s="85"/>
      <c r="O11" s="121">
        <v>17</v>
      </c>
      <c r="P11" s="15"/>
      <c r="Q11" s="103"/>
      <c r="R11" s="47" t="s">
        <v>128</v>
      </c>
      <c r="S11" s="43"/>
      <c r="T11" s="30"/>
      <c r="U11" s="227" t="str">
        <f>VLOOKUP(X11,'пр.взв.'!B7:G70,2,FALSE)</f>
        <v>КРУПНЯКОВ Алексей Игоревич</v>
      </c>
      <c r="V11" s="227" t="str">
        <f>VLOOKUP(X11,'пр.взв.'!B7:G70,3,FALSE)</f>
        <v>28.05.1978 кмс</v>
      </c>
      <c r="W11" s="227" t="str">
        <f>VLOOKUP(X11,'пр.взв.'!B7:G70,4,FALSE)</f>
        <v>Калининградский юридич. институт МВД РФ</v>
      </c>
      <c r="X11" s="231">
        <v>10</v>
      </c>
    </row>
    <row r="12" spans="1:24" ht="12.75" customHeight="1">
      <c r="A12" s="210"/>
      <c r="B12" s="228"/>
      <c r="C12" s="228"/>
      <c r="D12" s="228"/>
      <c r="E12" s="46" t="s">
        <v>37</v>
      </c>
      <c r="F12" s="59"/>
      <c r="G12" s="41"/>
      <c r="H12" s="52"/>
      <c r="I12" s="108"/>
      <c r="J12" s="26"/>
      <c r="K12" s="116"/>
      <c r="L12" s="18">
        <v>7</v>
      </c>
      <c r="M12" s="58" t="s">
        <v>129</v>
      </c>
      <c r="N12" s="99"/>
      <c r="O12" s="58" t="s">
        <v>129</v>
      </c>
      <c r="P12" s="56"/>
      <c r="Q12" s="76"/>
      <c r="R12" s="75"/>
      <c r="S12" s="44"/>
      <c r="T12" s="46" t="s">
        <v>38</v>
      </c>
      <c r="U12" s="228"/>
      <c r="V12" s="228"/>
      <c r="W12" s="228"/>
      <c r="X12" s="232"/>
    </row>
    <row r="13" spans="1:24" ht="12.75" customHeight="1" thickBot="1">
      <c r="A13" s="210">
        <v>25</v>
      </c>
      <c r="B13" s="214" t="e">
        <f>VLOOKUP(A13,'пр.взв.'!B13:C76,2,FALSE)</f>
        <v>#N/A</v>
      </c>
      <c r="C13" s="214" t="e">
        <f>VLOOKUP(A13,'пр.взв.'!B7:G70,3,FALSE)</f>
        <v>#N/A</v>
      </c>
      <c r="D13" s="214" t="e">
        <f>VLOOKUP(A13,'пр.взв.'!B7:G70,4,FALSE)</f>
        <v>#N/A</v>
      </c>
      <c r="E13" s="115"/>
      <c r="F13" s="41"/>
      <c r="G13" s="41"/>
      <c r="H13" s="58"/>
      <c r="I13" s="108"/>
      <c r="J13" s="26"/>
      <c r="K13" s="98"/>
      <c r="L13" s="116"/>
      <c r="M13" s="98"/>
      <c r="N13" s="23">
        <v>6</v>
      </c>
      <c r="O13" s="15"/>
      <c r="P13" s="56"/>
      <c r="Q13" s="101"/>
      <c r="R13" s="30"/>
      <c r="S13" s="30"/>
      <c r="T13" s="122"/>
      <c r="U13" s="214" t="e">
        <f>VLOOKUP(X13,'пр.взв.'!B7:G70,2,FALSE)</f>
        <v>#N/A</v>
      </c>
      <c r="V13" s="214" t="e">
        <f>VLOOKUP(X13,'пр.взв.'!B7:G70,3,FALSE)</f>
        <v>#N/A</v>
      </c>
      <c r="W13" s="214" t="e">
        <f>VLOOKUP(X13,'пр.взв.'!B7:G70,4,FALSE)</f>
        <v>#N/A</v>
      </c>
      <c r="X13" s="232">
        <v>26</v>
      </c>
    </row>
    <row r="14" spans="1:24" ht="12.75" customHeight="1" thickBot="1">
      <c r="A14" s="211"/>
      <c r="B14" s="236"/>
      <c r="C14" s="236"/>
      <c r="D14" s="236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36"/>
      <c r="V14" s="236"/>
      <c r="W14" s="236"/>
      <c r="X14" s="217"/>
    </row>
    <row r="15" spans="1:24" ht="12.75" customHeight="1" thickBot="1">
      <c r="A15" s="224">
        <v>5</v>
      </c>
      <c r="B15" s="227" t="str">
        <f>VLOOKUP(A15,'пр.взв.'!B15:C78,2,FALSE)</f>
        <v>КАРДАНОВ Тимур Муаедович </v>
      </c>
      <c r="C15" s="227" t="str">
        <f>VLOOKUP(A15,'пр.взв.'!B7:G70,3,FALSE)</f>
        <v>29.10.1987 кмс</v>
      </c>
      <c r="D15" s="227" t="str">
        <f>VLOOKUP(A15,'пр.взв.'!B7:G70,4,FALSE)</f>
        <v>Воронежский институт МВД РФ</v>
      </c>
      <c r="E15" s="30"/>
      <c r="F15" s="30"/>
      <c r="G15" s="41"/>
      <c r="H15" s="53"/>
      <c r="I15" s="46" t="s">
        <v>25</v>
      </c>
      <c r="J15" s="79"/>
      <c r="K15" s="98"/>
      <c r="L15" s="15"/>
      <c r="M15" s="15"/>
      <c r="N15" s="15"/>
      <c r="O15" s="14"/>
      <c r="P15" s="46" t="s">
        <v>34</v>
      </c>
      <c r="Q15" s="102"/>
      <c r="R15" s="30"/>
      <c r="S15" s="30"/>
      <c r="T15" s="30"/>
      <c r="U15" s="227" t="str">
        <f>VLOOKUP(X15,'пр.взв.'!B7:G70,2,FALSE)</f>
        <v>БУЗЫННИКОВ Дмитрий Дмитриевич</v>
      </c>
      <c r="V15" s="227" t="str">
        <f>VLOOKUP(X15,'пр.взв.'!B7:G70,3,FALSE)</f>
        <v>25.01.1985 кмс</v>
      </c>
      <c r="W15" s="227" t="str">
        <f>VLOOKUP(X15,'пр.взв.'!B7:G70,4,FALSE)</f>
        <v>Омская академия МВД РФ</v>
      </c>
      <c r="X15" s="231">
        <v>6</v>
      </c>
    </row>
    <row r="16" spans="1:24" ht="12.75" customHeight="1" thickBot="1">
      <c r="A16" s="210"/>
      <c r="B16" s="228"/>
      <c r="C16" s="228"/>
      <c r="D16" s="228"/>
      <c r="E16" s="46" t="s">
        <v>32</v>
      </c>
      <c r="F16" s="41"/>
      <c r="G16" s="41"/>
      <c r="H16" s="66"/>
      <c r="I16" s="115" t="s">
        <v>129</v>
      </c>
      <c r="J16" s="15"/>
      <c r="K16" s="82"/>
      <c r="L16" s="282" t="s">
        <v>59</v>
      </c>
      <c r="M16" s="282"/>
      <c r="N16" s="15"/>
      <c r="O16" s="102"/>
      <c r="P16" s="47" t="s">
        <v>131</v>
      </c>
      <c r="Q16" s="82"/>
      <c r="R16" s="30"/>
      <c r="S16" s="30"/>
      <c r="T16" s="46" t="s">
        <v>34</v>
      </c>
      <c r="U16" s="228"/>
      <c r="V16" s="228"/>
      <c r="W16" s="228"/>
      <c r="X16" s="232"/>
    </row>
    <row r="17" spans="1:24" ht="12.75" customHeight="1" thickBot="1">
      <c r="A17" s="210">
        <v>21</v>
      </c>
      <c r="B17" s="214" t="e">
        <f>VLOOKUP(A17,'пр.взв.'!B17:C80,2,FALSE)</f>
        <v>#N/A</v>
      </c>
      <c r="C17" s="214" t="e">
        <f>VLOOKUP(A17,'пр.взв.'!B7:G70,3,FALSE)</f>
        <v>#N/A</v>
      </c>
      <c r="D17" s="214" t="e">
        <f>VLOOKUP(A17,'пр.взв.'!B7:G70,4,FALSE)</f>
        <v>#N/A</v>
      </c>
      <c r="E17" s="115"/>
      <c r="F17" s="57"/>
      <c r="G17" s="41"/>
      <c r="H17" s="65"/>
      <c r="I17" s="43"/>
      <c r="J17" s="43"/>
      <c r="K17" s="145">
        <v>16</v>
      </c>
      <c r="L17" s="111"/>
      <c r="M17" s="111"/>
      <c r="N17" s="112"/>
      <c r="O17" s="43"/>
      <c r="P17" s="43"/>
      <c r="Q17" s="82"/>
      <c r="R17" s="74"/>
      <c r="S17" s="72"/>
      <c r="T17" s="47"/>
      <c r="U17" s="214" t="e">
        <f>VLOOKUP(X17,'пр.взв.'!B7:G70,2,FALSE)</f>
        <v>#N/A</v>
      </c>
      <c r="V17" s="214" t="e">
        <f>VLOOKUP(X17,'пр.взв.'!B7:G70,3,FALSE)</f>
        <v>#N/A</v>
      </c>
      <c r="W17" s="214" t="e">
        <f>VLOOKUP(X17,'пр.взв.'!B7:G70,4,FALSE)</f>
        <v>#N/A</v>
      </c>
      <c r="X17" s="232">
        <v>22</v>
      </c>
    </row>
    <row r="18" spans="1:24" ht="12.75" customHeight="1" thickBot="1">
      <c r="A18" s="211"/>
      <c r="B18" s="236"/>
      <c r="C18" s="236"/>
      <c r="D18" s="236"/>
      <c r="E18" s="41"/>
      <c r="F18" s="42"/>
      <c r="G18" s="46" t="s">
        <v>32</v>
      </c>
      <c r="H18" s="67"/>
      <c r="I18" s="43"/>
      <c r="J18" s="43"/>
      <c r="K18" s="283" t="str">
        <f>VLOOKUP(K17,'пр.взв.'!B7:D70,2,FALSE)</f>
        <v>МИНАКОВ Дмитрий Викторович</v>
      </c>
      <c r="L18" s="284"/>
      <c r="M18" s="284"/>
      <c r="N18" s="285"/>
      <c r="O18" s="56"/>
      <c r="P18" s="43"/>
      <c r="Q18" s="104"/>
      <c r="R18" s="46" t="s">
        <v>34</v>
      </c>
      <c r="S18" s="43"/>
      <c r="T18" s="41"/>
      <c r="U18" s="236"/>
      <c r="V18" s="236"/>
      <c r="W18" s="236"/>
      <c r="X18" s="217"/>
    </row>
    <row r="19" spans="1:24" ht="12.75" customHeight="1" thickBot="1">
      <c r="A19" s="224">
        <v>13</v>
      </c>
      <c r="B19" s="227" t="str">
        <f>VLOOKUP(A19,'пр.взв.'!B19:C82,2,FALSE)</f>
        <v>ОСПИННИКОВ Егор Владимирович</v>
      </c>
      <c r="C19" s="227" t="str">
        <f>VLOOKUP(A19,'пр.взв.'!B7:G70,3,FALSE)</f>
        <v>15.08.1989 кмс</v>
      </c>
      <c r="D19" s="227" t="str">
        <f>VLOOKUP(A19,'пр.взв.'!B7:G70,4,FALSE)</f>
        <v>Челябинский юридический институт МВД РФ</v>
      </c>
      <c r="E19" s="30"/>
      <c r="F19" s="41"/>
      <c r="G19" s="47" t="s">
        <v>130</v>
      </c>
      <c r="H19" s="58"/>
      <c r="I19" s="43"/>
      <c r="J19" s="43"/>
      <c r="K19" s="286"/>
      <c r="L19" s="287"/>
      <c r="M19" s="287"/>
      <c r="N19" s="288"/>
      <c r="O19" s="56"/>
      <c r="P19" s="43"/>
      <c r="Q19" s="43"/>
      <c r="R19" s="47" t="s">
        <v>132</v>
      </c>
      <c r="S19" s="43"/>
      <c r="T19" s="30"/>
      <c r="U19" s="227" t="str">
        <f>VLOOKUP(X19,'пр.взв.'!B7:G70,2,FALSE)</f>
        <v>ИВАНОВ Николай Викторович</v>
      </c>
      <c r="V19" s="227" t="str">
        <f>VLOOKUP(X19,'пр.взв.'!B7:G70,3,FALSE)</f>
        <v>01.01.1991 кмс</v>
      </c>
      <c r="W19" s="227" t="str">
        <f>VLOOKUP(X19,'пр.взв.'!B7:G70,4,FALSE)</f>
        <v>Нижегородская академия МВД РФ</v>
      </c>
      <c r="X19" s="231">
        <v>14</v>
      </c>
    </row>
    <row r="20" spans="1:24" ht="12.75" customHeight="1">
      <c r="A20" s="210"/>
      <c r="B20" s="228"/>
      <c r="C20" s="228"/>
      <c r="D20" s="228"/>
      <c r="E20" s="46" t="s">
        <v>41</v>
      </c>
      <c r="F20" s="59"/>
      <c r="G20" s="41"/>
      <c r="H20" s="52"/>
      <c r="I20" s="43"/>
      <c r="J20" s="43"/>
      <c r="K20" s="70"/>
      <c r="L20" s="281" t="s">
        <v>129</v>
      </c>
      <c r="M20" s="281"/>
      <c r="N20" s="56"/>
      <c r="O20" s="76"/>
      <c r="P20" s="43"/>
      <c r="Q20" s="30"/>
      <c r="R20" s="75"/>
      <c r="S20" s="44"/>
      <c r="T20" s="46" t="s">
        <v>42</v>
      </c>
      <c r="U20" s="228"/>
      <c r="V20" s="228"/>
      <c r="W20" s="228"/>
      <c r="X20" s="232"/>
    </row>
    <row r="21" spans="1:24" ht="12.75" customHeight="1" thickBot="1">
      <c r="A21" s="210">
        <v>29</v>
      </c>
      <c r="B21" s="214" t="e">
        <f>VLOOKUP(A21,'пр.взв.'!B21:C84,2,FALSE)</f>
        <v>#N/A</v>
      </c>
      <c r="C21" s="214" t="e">
        <f>VLOOKUP(A21,'пр.взв.'!B7:G70,3,FALSE)</f>
        <v>#N/A</v>
      </c>
      <c r="D21" s="214" t="e">
        <f>VLOOKUP(A21,'пр.взв.'!B7:G70,4,FALSE)</f>
        <v>#N/A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14" t="e">
        <f>VLOOKUP(X21,'пр.взв.'!B7:G70,2,FALSE)</f>
        <v>#N/A</v>
      </c>
      <c r="V21" s="214" t="e">
        <f>VLOOKUP(X21,'пр.взв.'!B7:G70,3,FALSE)</f>
        <v>#N/A</v>
      </c>
      <c r="W21" s="214" t="e">
        <f>VLOOKUP(X21,'пр.взв.'!B7:G70,4,FALSE)</f>
        <v>#N/A</v>
      </c>
      <c r="X21" s="232">
        <v>30</v>
      </c>
    </row>
    <row r="22" spans="1:24" ht="12.75" customHeight="1" thickBot="1">
      <c r="A22" s="211"/>
      <c r="B22" s="236"/>
      <c r="C22" s="236"/>
      <c r="D22" s="236"/>
      <c r="E22" s="41"/>
      <c r="F22" s="41"/>
      <c r="G22" s="41"/>
      <c r="H22" s="52"/>
      <c r="I22" s="43"/>
      <c r="J22" s="43"/>
      <c r="K22" s="46" t="s">
        <v>28</v>
      </c>
      <c r="L22" s="43"/>
      <c r="M22" s="56"/>
      <c r="N22" s="46" t="s">
        <v>44</v>
      </c>
      <c r="O22" s="76"/>
      <c r="P22" s="43"/>
      <c r="Q22" s="30"/>
      <c r="R22" s="30"/>
      <c r="S22" s="30"/>
      <c r="T22" s="41"/>
      <c r="U22" s="236"/>
      <c r="V22" s="236"/>
      <c r="W22" s="236"/>
      <c r="X22" s="217"/>
    </row>
    <row r="23" spans="1:24" ht="12.75" customHeight="1" thickBot="1">
      <c r="A23" s="224">
        <v>3</v>
      </c>
      <c r="B23" s="227" t="str">
        <f>VLOOKUP(A23,'пр.взв.'!B7:C70,2,FALSE)</f>
        <v>САМОЙЛОВИЧ Сергей Александрович</v>
      </c>
      <c r="C23" s="227" t="str">
        <f>VLOOKUP(A23,'пр.взв.'!B7:G70,3,FALSE)</f>
        <v>06.12.1984 мсмк</v>
      </c>
      <c r="D23" s="227" t="str">
        <f>VLOOKUP(A23,'пр.взв.'!B7:G70,4,FALSE)</f>
        <v>Калининградский юридич. институт МВД РФ</v>
      </c>
      <c r="E23" s="30"/>
      <c r="F23" s="30"/>
      <c r="G23" s="48"/>
      <c r="H23" s="48"/>
      <c r="I23" s="49"/>
      <c r="J23" s="50"/>
      <c r="K23" s="47" t="s">
        <v>132</v>
      </c>
      <c r="L23" s="60"/>
      <c r="M23" s="56"/>
      <c r="N23" s="47" t="s">
        <v>129</v>
      </c>
      <c r="O23" s="76"/>
      <c r="P23" s="43"/>
      <c r="Q23" s="30"/>
      <c r="R23" s="30"/>
      <c r="S23" s="30"/>
      <c r="T23" s="30"/>
      <c r="U23" s="227" t="str">
        <f>VLOOKUP(X23,'пр.взв.'!B7:G70,2,FALSE)</f>
        <v>ВАРАЕВ Мурад Каудаханович</v>
      </c>
      <c r="V23" s="227" t="str">
        <f>VLOOKUP(X23,'пр.взв.'!B7:G70,3,FALSE)</f>
        <v>22.08.1986 1</v>
      </c>
      <c r="W23" s="227" t="str">
        <f>VLOOKUP(X23,'пр.взв.'!B7:G70,4,FALSE)</f>
        <v>Орловский юридический институт МВД РФ</v>
      </c>
      <c r="X23" s="231">
        <v>4</v>
      </c>
    </row>
    <row r="24" spans="1:24" ht="12.75" customHeight="1">
      <c r="A24" s="210"/>
      <c r="B24" s="228"/>
      <c r="C24" s="228"/>
      <c r="D24" s="228"/>
      <c r="E24" s="46" t="s">
        <v>28</v>
      </c>
      <c r="F24" s="41"/>
      <c r="G24" s="51"/>
      <c r="H24" s="52"/>
      <c r="I24" s="53"/>
      <c r="J24" s="54"/>
      <c r="K24" s="69"/>
      <c r="L24" s="282" t="s">
        <v>60</v>
      </c>
      <c r="M24" s="282"/>
      <c r="N24" s="56"/>
      <c r="O24" s="76"/>
      <c r="P24" s="43"/>
      <c r="Q24" s="30"/>
      <c r="R24" s="30"/>
      <c r="S24" s="30"/>
      <c r="T24" s="46" t="s">
        <v>30</v>
      </c>
      <c r="U24" s="228"/>
      <c r="V24" s="228"/>
      <c r="W24" s="228"/>
      <c r="X24" s="232"/>
    </row>
    <row r="25" spans="1:24" ht="12.75" customHeight="1" thickBot="1">
      <c r="A25" s="210">
        <v>19</v>
      </c>
      <c r="B25" s="221" t="str">
        <f>VLOOKUP(A25,'пр.взв.'!B25:C88,2,FALSE)</f>
        <v>УМАРОВ Иса Саидалиевич</v>
      </c>
      <c r="C25" s="221" t="str">
        <f>VLOOKUP(A25,'пр.взв.'!B7:G70,3,FALSE)</f>
        <v>03.03.1989 кмс</v>
      </c>
      <c r="D25" s="221" t="str">
        <f>VLOOKUP(A25,'пр.взв.'!B7:G70,4,FALSE)</f>
        <v>Ростовский юридический институт МВД РФ</v>
      </c>
      <c r="E25" s="115" t="s">
        <v>129</v>
      </c>
      <c r="F25" s="57"/>
      <c r="G25" s="41"/>
      <c r="H25" s="58"/>
      <c r="I25" s="55"/>
      <c r="J25" s="53"/>
      <c r="K25" s="145">
        <v>3</v>
      </c>
      <c r="L25" s="111"/>
      <c r="M25" s="111"/>
      <c r="N25" s="112"/>
      <c r="O25" s="76"/>
      <c r="P25" s="43"/>
      <c r="Q25" s="30"/>
      <c r="R25" s="74"/>
      <c r="S25" s="72"/>
      <c r="T25" s="47"/>
      <c r="U25" s="214" t="e">
        <f>VLOOKUP(X25,'пр.взв.'!B7:G70,2,FALSE)</f>
        <v>#N/A</v>
      </c>
      <c r="V25" s="214" t="e">
        <f>VLOOKUP(X25,'пр.взв.'!B7:G70,3,FALSE)</f>
        <v>#N/A</v>
      </c>
      <c r="W25" s="214" t="e">
        <f>VLOOKUP(X25,'пр.взв.'!B7:G70,4,FALSE)</f>
        <v>#N/A</v>
      </c>
      <c r="X25" s="232">
        <v>20</v>
      </c>
    </row>
    <row r="26" spans="1:24" ht="12.75" customHeight="1" thickBot="1">
      <c r="A26" s="211"/>
      <c r="B26" s="228"/>
      <c r="C26" s="228"/>
      <c r="D26" s="228"/>
      <c r="E26" s="41"/>
      <c r="F26" s="42"/>
      <c r="G26" s="46" t="s">
        <v>28</v>
      </c>
      <c r="H26" s="54"/>
      <c r="I26" s="53"/>
      <c r="J26" s="149"/>
      <c r="K26" s="289" t="str">
        <f>VLOOKUP(K25,'пр.взв.'!B7:D78,2,FALSE)</f>
        <v>САМОЙЛОВИЧ Сергей Александрович</v>
      </c>
      <c r="L26" s="290"/>
      <c r="M26" s="290"/>
      <c r="N26" s="291"/>
      <c r="O26" s="56"/>
      <c r="P26" s="43"/>
      <c r="Q26" s="30"/>
      <c r="R26" s="46" t="s">
        <v>40</v>
      </c>
      <c r="S26" s="43"/>
      <c r="T26" s="41"/>
      <c r="U26" s="236"/>
      <c r="V26" s="236"/>
      <c r="W26" s="236"/>
      <c r="X26" s="217"/>
    </row>
    <row r="27" spans="1:24" ht="12.75" customHeight="1" thickBot="1">
      <c r="A27" s="224">
        <v>11</v>
      </c>
      <c r="B27" s="227" t="str">
        <f>VLOOKUP(A27,'пр.взв.'!B27:C90,2,FALSE)</f>
        <v>КРАВЧЕНКО Иван Владимирович</v>
      </c>
      <c r="C27" s="227" t="str">
        <f>VLOOKUP(A27,'пр.взв.'!B7:G70,3,FALSE)</f>
        <v>25.07.1989 кмс</v>
      </c>
      <c r="D27" s="227" t="str">
        <f>VLOOKUP(A27,'пр.взв.'!B7:G70,4,FALSE)</f>
        <v>Тюменский юридический институт МВД РФ</v>
      </c>
      <c r="E27" s="30"/>
      <c r="F27" s="41"/>
      <c r="G27" s="47" t="s">
        <v>131</v>
      </c>
      <c r="H27" s="63"/>
      <c r="I27" s="54"/>
      <c r="J27" s="149"/>
      <c r="K27" s="292"/>
      <c r="L27" s="293"/>
      <c r="M27" s="293"/>
      <c r="N27" s="294"/>
      <c r="O27" s="56"/>
      <c r="P27" s="73"/>
      <c r="Q27" s="72"/>
      <c r="R27" s="47" t="s">
        <v>132</v>
      </c>
      <c r="S27" s="43"/>
      <c r="T27" s="30"/>
      <c r="U27" s="227" t="str">
        <f>VLOOKUP(X27,'пр.взв.'!B7:G70,2,FALSE)</f>
        <v>БАЕВ Вячеслав Егорович</v>
      </c>
      <c r="V27" s="227" t="str">
        <f>VLOOKUP(X27,'пр.взв.'!B7:G70,3,FALSE)</f>
        <v>09.05.1974 мс</v>
      </c>
      <c r="W27" s="227" t="str">
        <f>VLOOKUP(X27,'пр.взв.'!B7:G70,4,FALSE)</f>
        <v>Воронежский институт МВД РФ</v>
      </c>
      <c r="X27" s="231">
        <v>12</v>
      </c>
    </row>
    <row r="28" spans="1:24" ht="12.75" customHeight="1">
      <c r="A28" s="210"/>
      <c r="B28" s="228"/>
      <c r="C28" s="228"/>
      <c r="D28" s="228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28"/>
      <c r="V28" s="228"/>
      <c r="W28" s="228"/>
      <c r="X28" s="232"/>
    </row>
    <row r="29" spans="1:24" ht="12.75" customHeight="1" thickBot="1">
      <c r="A29" s="210">
        <v>27</v>
      </c>
      <c r="B29" s="214" t="e">
        <f>VLOOKUP(A29,'пр.взв.'!B29:C92,2,FALSE)</f>
        <v>#N/A</v>
      </c>
      <c r="C29" s="214" t="e">
        <f>VLOOKUP(A29,'пр.взв.'!B7:G70,3,FALSE)</f>
        <v>#N/A</v>
      </c>
      <c r="D29" s="214" t="e">
        <f>VLOOKUP(A29,'пр.взв.'!B7:G70,4,FALSE)</f>
        <v>#N/A</v>
      </c>
      <c r="E29" s="115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14" t="e">
        <f>VLOOKUP(X29,'пр.взв.'!B7:G70,2,FALSE)</f>
        <v>#N/A</v>
      </c>
      <c r="V29" s="214" t="e">
        <f>VLOOKUP(X29,'пр.взв.'!B7:G70,3,FALSE)</f>
        <v>#N/A</v>
      </c>
      <c r="W29" s="214" t="e">
        <f>VLOOKUP(X29,'пр.взв.'!B7:G70,4,FALSE)</f>
        <v>#N/A</v>
      </c>
      <c r="X29" s="232">
        <v>28</v>
      </c>
    </row>
    <row r="30" spans="1:24" ht="12.75" customHeight="1" thickBot="1">
      <c r="A30" s="211"/>
      <c r="B30" s="236"/>
      <c r="C30" s="236"/>
      <c r="D30" s="236"/>
      <c r="E30" s="41"/>
      <c r="F30" s="41"/>
      <c r="G30" s="42"/>
      <c r="H30" s="55"/>
      <c r="I30" s="46" t="s">
        <v>28</v>
      </c>
      <c r="J30" s="68"/>
      <c r="K30" s="70"/>
      <c r="L30" s="43"/>
      <c r="M30" s="56"/>
      <c r="N30" s="56"/>
      <c r="O30" s="77"/>
      <c r="P30" s="46" t="s">
        <v>44</v>
      </c>
      <c r="Q30" s="43"/>
      <c r="R30" s="30"/>
      <c r="S30" s="30"/>
      <c r="T30" s="41"/>
      <c r="U30" s="236"/>
      <c r="V30" s="236"/>
      <c r="W30" s="236"/>
      <c r="X30" s="217"/>
    </row>
    <row r="31" spans="1:24" ht="12.75" customHeight="1" thickBot="1">
      <c r="A31" s="224">
        <v>7</v>
      </c>
      <c r="B31" s="227" t="str">
        <f>VLOOKUP(A31,'пр.взв.'!B7:C70,2,FALSE)</f>
        <v>АСАНОВ Рустам Рашидович</v>
      </c>
      <c r="C31" s="227" t="str">
        <f>VLOOKUP(A31,'пр.взв.'!B7:G70,3,FALSE)</f>
        <v>06.05.1988 кмс</v>
      </c>
      <c r="D31" s="227" t="str">
        <f>VLOOKUP(A31,'пр.взв.'!B7:G70,4,FALSE)</f>
        <v>Краснодарский университет МВД РФ</v>
      </c>
      <c r="E31" s="30"/>
      <c r="F31" s="30"/>
      <c r="G31" s="41"/>
      <c r="H31" s="53"/>
      <c r="I31" s="47" t="s">
        <v>132</v>
      </c>
      <c r="J31" s="55"/>
      <c r="K31" s="43"/>
      <c r="L31" s="43"/>
      <c r="M31" s="56"/>
      <c r="N31" s="56"/>
      <c r="O31" s="56"/>
      <c r="P31" s="47" t="s">
        <v>132</v>
      </c>
      <c r="Q31" s="43"/>
      <c r="R31" s="30"/>
      <c r="S31" s="30"/>
      <c r="T31" s="30"/>
      <c r="U31" s="227" t="str">
        <f>VLOOKUP(X31,'пр.взв.'!B7:G70,2,FALSE)</f>
        <v>СТАТИНОВ Николай Михайлович</v>
      </c>
      <c r="V31" s="227" t="str">
        <f>VLOOKUP(X31,'пр.взв.'!B7:G70,3,FALSE)</f>
        <v>15.08.1991 кмс</v>
      </c>
      <c r="W31" s="227" t="str">
        <f>VLOOKUP(X31,'пр.взв.'!B7:G70,4,FALSE)</f>
        <v>Белгородский юридический институт МВД РФ</v>
      </c>
      <c r="X31" s="231">
        <v>8</v>
      </c>
    </row>
    <row r="32" spans="1:24" ht="12.75" customHeight="1">
      <c r="A32" s="210"/>
      <c r="B32" s="228"/>
      <c r="C32" s="228"/>
      <c r="D32" s="228"/>
      <c r="E32" s="46" t="s">
        <v>35</v>
      </c>
      <c r="F32" s="41"/>
      <c r="G32" s="41"/>
      <c r="H32" s="66"/>
      <c r="I32" s="43"/>
      <c r="J32" s="175" t="s">
        <v>3</v>
      </c>
      <c r="P32" s="43"/>
      <c r="Q32" s="70"/>
      <c r="R32" s="30"/>
      <c r="S32" s="30"/>
      <c r="T32" s="46" t="s">
        <v>36</v>
      </c>
      <c r="U32" s="228"/>
      <c r="V32" s="228"/>
      <c r="W32" s="228"/>
      <c r="X32" s="232"/>
    </row>
    <row r="33" spans="1:24" ht="12.75" customHeight="1" thickBot="1">
      <c r="A33" s="210">
        <v>23</v>
      </c>
      <c r="B33" s="214" t="e">
        <f>VLOOKUP(A33,'пр.взв.'!B33:C96,2,FALSE)</f>
        <v>#N/A</v>
      </c>
      <c r="C33" s="214" t="e">
        <f>VLOOKUP(A33,'пр.взв.'!B7:G70,3,FALSE)</f>
        <v>#N/A</v>
      </c>
      <c r="D33" s="214" t="e">
        <f>VLOOKUP(A33,'пр.взв.'!B7:G70,4,FALSE)</f>
        <v>#N/A</v>
      </c>
      <c r="E33" s="115"/>
      <c r="F33" s="57"/>
      <c r="G33" s="41"/>
      <c r="H33" s="65"/>
      <c r="I33" s="43"/>
      <c r="J33" s="175"/>
      <c r="K33" s="157"/>
      <c r="L33" s="120"/>
      <c r="M33" s="120"/>
      <c r="N33" s="120"/>
      <c r="O33" s="120"/>
      <c r="Q33" s="70"/>
      <c r="R33" s="74"/>
      <c r="S33" s="72"/>
      <c r="T33" s="47"/>
      <c r="U33" s="214" t="e">
        <f>VLOOKUP(X33,'пр.взв.'!B7:G70,2,FALSE)</f>
        <v>#N/A</v>
      </c>
      <c r="V33" s="214" t="e">
        <f>VLOOKUP(X33,'пр.взв.'!B7:G70,3,FALSE)</f>
        <v>#N/A</v>
      </c>
      <c r="W33" s="214" t="e">
        <f>VLOOKUP(X33,'пр.взв.'!B7:G70,4,FALSE)</f>
        <v>#N/A</v>
      </c>
      <c r="X33" s="232">
        <v>24</v>
      </c>
    </row>
    <row r="34" spans="1:24" ht="12.75" customHeight="1" thickBot="1">
      <c r="A34" s="211"/>
      <c r="B34" s="236"/>
      <c r="C34" s="236"/>
      <c r="D34" s="236"/>
      <c r="E34" s="41"/>
      <c r="F34" s="42"/>
      <c r="G34" s="46" t="s">
        <v>35</v>
      </c>
      <c r="H34" s="67"/>
      <c r="I34" s="43"/>
      <c r="J34" s="43"/>
      <c r="K34" s="158"/>
      <c r="L34" s="98">
        <v>14</v>
      </c>
      <c r="M34" s="15"/>
      <c r="N34" s="111"/>
      <c r="O34" s="113"/>
      <c r="Q34" s="77"/>
      <c r="R34" s="46" t="s">
        <v>44</v>
      </c>
      <c r="S34" s="43"/>
      <c r="T34" s="41"/>
      <c r="U34" s="236"/>
      <c r="V34" s="236"/>
      <c r="W34" s="236"/>
      <c r="X34" s="217"/>
    </row>
    <row r="35" spans="1:24" ht="12.75" customHeight="1" thickBot="1">
      <c r="A35" s="224">
        <v>15</v>
      </c>
      <c r="B35" s="227" t="str">
        <f>VLOOKUP(A35,'пр.взв.'!B35:C98,2,FALSE)</f>
        <v>РОГОВ Роман Александрович</v>
      </c>
      <c r="C35" s="227" t="str">
        <f>VLOOKUP(A35,'пр.взв.'!B7:G70,3,FALSE)</f>
        <v>25.03.1987 кмс</v>
      </c>
      <c r="D35" s="227" t="str">
        <f>VLOOKUP(A35,'пр.взв.'!B7:G70,4,FALSE)</f>
        <v>Восточно-Сибирский институт МВД РФ</v>
      </c>
      <c r="E35" s="30"/>
      <c r="F35" s="41"/>
      <c r="G35" s="47" t="s">
        <v>132</v>
      </c>
      <c r="H35" s="58"/>
      <c r="I35" s="43"/>
      <c r="J35" s="43"/>
      <c r="K35" s="98"/>
      <c r="L35" s="119"/>
      <c r="M35" s="98">
        <v>10</v>
      </c>
      <c r="N35" s="117"/>
      <c r="O35" s="118"/>
      <c r="Q35" s="56"/>
      <c r="R35" s="47" t="s">
        <v>133</v>
      </c>
      <c r="S35" s="43"/>
      <c r="T35" s="30"/>
      <c r="U35" s="227" t="str">
        <f>VLOOKUP(X35,'пр.взв.'!B7:G70,2,FALSE)</f>
        <v>МИНАКОВ Дмитрий Викторович</v>
      </c>
      <c r="V35" s="227" t="str">
        <f>VLOOKUP(X35,'пр.взв.'!B7:G70,3,FALSE)</f>
        <v>14.09.1987 мс</v>
      </c>
      <c r="W35" s="227" t="str">
        <f>VLOOKUP(X35,'пр.взв.'!B7:G70,4,FALSE)</f>
        <v>Московский университет МВД РФ</v>
      </c>
      <c r="X35" s="231">
        <v>16</v>
      </c>
    </row>
    <row r="36" spans="1:24" ht="12.75" customHeight="1">
      <c r="A36" s="210"/>
      <c r="B36" s="228"/>
      <c r="C36" s="228"/>
      <c r="D36" s="228"/>
      <c r="E36" s="46" t="s">
        <v>43</v>
      </c>
      <c r="F36" s="59"/>
      <c r="G36" s="41"/>
      <c r="H36" s="52"/>
      <c r="I36" s="43"/>
      <c r="J36" s="43"/>
      <c r="K36" s="116"/>
      <c r="L36" s="23">
        <v>10</v>
      </c>
      <c r="M36" s="119" t="s">
        <v>132</v>
      </c>
      <c r="N36" s="26"/>
      <c r="O36" s="56"/>
      <c r="Q36" s="56"/>
      <c r="R36" s="75"/>
      <c r="S36" s="44"/>
      <c r="T36" s="46" t="s">
        <v>44</v>
      </c>
      <c r="U36" s="228"/>
      <c r="V36" s="228"/>
      <c r="W36" s="228"/>
      <c r="X36" s="232"/>
    </row>
    <row r="37" spans="1:24" ht="12.75" customHeight="1" thickBot="1">
      <c r="A37" s="210">
        <v>31</v>
      </c>
      <c r="B37" s="214" t="e">
        <f>VLOOKUP(A37,'пр.взв.'!B37:C100,2,FALSE)</f>
        <v>#N/A</v>
      </c>
      <c r="C37" s="214" t="e">
        <f>VLOOKUP(A37,'пр.взв.'!B7:G70,3,FALSE)</f>
        <v>#N/A</v>
      </c>
      <c r="D37" s="214" t="e">
        <f>VLOOKUP(A37,'пр.взв.'!B7:G70,4,FALSE)</f>
        <v>#N/A</v>
      </c>
      <c r="E37" s="115"/>
      <c r="F37" s="41"/>
      <c r="G37" s="41"/>
      <c r="H37" s="58"/>
      <c r="I37" s="43"/>
      <c r="J37" s="43"/>
      <c r="K37" s="98"/>
      <c r="L37" s="116"/>
      <c r="M37" s="25"/>
      <c r="N37" s="98">
        <v>10</v>
      </c>
      <c r="O37" s="56"/>
      <c r="R37" s="30"/>
      <c r="S37" s="30"/>
      <c r="T37" s="47"/>
      <c r="U37" s="214" t="e">
        <f>VLOOKUP(X37,'пр.взв.'!B7:G70,2,FALSE)</f>
        <v>#N/A</v>
      </c>
      <c r="V37" s="214" t="e">
        <f>VLOOKUP(X37,'пр.взв.'!B7:G70,3,FALSE)</f>
        <v>#N/A</v>
      </c>
      <c r="W37" s="214" t="e">
        <f>VLOOKUP(X37,'пр.взв.'!B7:G70,4,FALSE)</f>
        <v>#N/A</v>
      </c>
      <c r="X37" s="232">
        <v>32</v>
      </c>
    </row>
    <row r="38" spans="1:24" ht="12.75" customHeight="1" thickBot="1">
      <c r="A38" s="211"/>
      <c r="B38" s="215"/>
      <c r="C38" s="215"/>
      <c r="D38" s="215"/>
      <c r="E38" s="41"/>
      <c r="F38" s="41"/>
      <c r="G38" s="41"/>
      <c r="H38" s="52"/>
      <c r="I38" s="43"/>
      <c r="J38" s="43"/>
      <c r="K38" s="158"/>
      <c r="L38" s="98">
        <v>8</v>
      </c>
      <c r="M38" s="85"/>
      <c r="N38" s="119" t="s">
        <v>132</v>
      </c>
      <c r="O38" s="15"/>
      <c r="Q38" s="42"/>
      <c r="R38" s="30"/>
      <c r="S38" s="30"/>
      <c r="T38" s="41"/>
      <c r="U38" s="215"/>
      <c r="V38" s="215"/>
      <c r="W38" s="215"/>
      <c r="X38" s="217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98"/>
      <c r="L39" s="119"/>
      <c r="M39" s="18">
        <v>12</v>
      </c>
      <c r="N39" s="85"/>
      <c r="O39" s="121">
        <v>1</v>
      </c>
      <c r="P39" s="123">
        <v>1</v>
      </c>
      <c r="Q39" s="41"/>
      <c r="R39" s="43"/>
      <c r="S39" s="30"/>
    </row>
    <row r="40" spans="1:20" ht="12.75" customHeight="1">
      <c r="A40" s="133" t="str">
        <f>HYPERLINK('[1]реквизиты'!$A$6)</f>
        <v>Гл. судья, судья МК</v>
      </c>
      <c r="B40" s="134"/>
      <c r="C40" s="139"/>
      <c r="D40" s="127"/>
      <c r="F40" s="136" t="str">
        <f>HYPERLINK('[1]реквизиты'!$G$6)</f>
        <v>Ф.М.Зезюлин </v>
      </c>
      <c r="G40" s="32"/>
      <c r="I40" s="32"/>
      <c r="J40" s="53"/>
      <c r="K40" s="116"/>
      <c r="L40" s="18">
        <v>12</v>
      </c>
      <c r="M40" s="58" t="s">
        <v>129</v>
      </c>
      <c r="N40" s="99"/>
      <c r="O40" s="58" t="s">
        <v>129</v>
      </c>
      <c r="P40" s="15"/>
      <c r="Q40" s="275" t="str">
        <f>VLOOKUP(P39,'пр.взв.'!B7:E70,2,FALSE)</f>
        <v>ГРЫЗИН Евгений Петрович</v>
      </c>
      <c r="R40" s="276"/>
      <c r="S40" s="276"/>
      <c r="T40" s="277"/>
    </row>
    <row r="41" spans="1:20" ht="12.75" customHeight="1" thickBot="1">
      <c r="A41" s="32"/>
      <c r="B41" s="32"/>
      <c r="C41" s="140"/>
      <c r="D41" s="141"/>
      <c r="E41" s="20"/>
      <c r="F41" s="137" t="str">
        <f>HYPERLINK('[1]реквизиты'!$G$7)</f>
        <v>/г. Владимир/</v>
      </c>
      <c r="H41" s="32"/>
      <c r="I41" s="32"/>
      <c r="J41" s="138"/>
      <c r="K41" s="98"/>
      <c r="L41" s="116"/>
      <c r="M41" s="98"/>
      <c r="N41" s="23">
        <v>1</v>
      </c>
      <c r="O41" s="15"/>
      <c r="P41" s="15"/>
      <c r="Q41" s="278"/>
      <c r="R41" s="279"/>
      <c r="S41" s="279"/>
      <c r="T41" s="280"/>
    </row>
    <row r="42" spans="1:43" ht="12.75" customHeight="1">
      <c r="A42" s="133" t="str">
        <f>HYPERLINK('[1]реквизиты'!$A$8)</f>
        <v>Гл. секретарь, судья МК</v>
      </c>
      <c r="B42" s="32"/>
      <c r="C42" s="142"/>
      <c r="D42" s="126"/>
      <c r="E42" s="14"/>
      <c r="F42" s="136" t="str">
        <f>HYPERLINK('[1]реквизиты'!$G$8)</f>
        <v>Н.Ю. Глушкова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8"/>
      <c r="E43" s="128"/>
      <c r="F43" s="137" t="str">
        <f>HYPERLINK('[1]реквизиты'!$G$9)</f>
        <v>/г. Рязань/</v>
      </c>
      <c r="H43" s="128"/>
      <c r="I43" s="128"/>
      <c r="J43" s="128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9">
        <f>HYPERLINK('[1]реквизиты'!$A$20)</f>
      </c>
      <c r="B44" s="130"/>
      <c r="C44" s="131"/>
      <c r="D44" s="131"/>
      <c r="E44" s="60"/>
      <c r="F44" s="131"/>
      <c r="G44" s="132">
        <f>HYPERLINK('[1]реквизиты'!$G$20)</f>
      </c>
      <c r="H44" s="60"/>
      <c r="I44" s="60"/>
      <c r="J44" s="131"/>
      <c r="K44" s="15"/>
      <c r="L44" s="15"/>
      <c r="M44" s="15"/>
      <c r="N44" s="15"/>
      <c r="O44" s="43"/>
      <c r="P44" s="114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mergeCells count="144"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2010-02-14T07:47:20Z</cp:lastPrinted>
  <dcterms:created xsi:type="dcterms:W3CDTF">1996-10-08T23:32:33Z</dcterms:created>
  <dcterms:modified xsi:type="dcterms:W3CDTF">2010-02-18T08:10:31Z</dcterms:modified>
  <cp:category/>
  <cp:version/>
  <cp:contentType/>
  <cp:contentStatus/>
</cp:coreProperties>
</file>