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<sst xmlns="http://schemas.openxmlformats.org/spreadsheetml/2006/main" count="237" uniqueCount="134">
  <si>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</si>
  <si>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</si>
  <si>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</si>
  <si>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</si>
  <si>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</si>
  <si>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</si>
  <si>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</si>
  <si>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</si>
  <si>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</si>
  <si>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</si>
  <si>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</si>
  <si>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</si>
  <si>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</si>
  <si>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</si>
  <si>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</si>
  <si>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</si>
  <si>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</si>
  <si>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</si>
  <si>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</si>
  <si>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</si>
  <si>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</si>
  <si>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</si>
  <si>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</si>
  <si>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</si>
  <si>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</si>
  <si>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</si>
  <si>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</si>
  <si>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</si>
  <si>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</si>
  <si>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</si>
  <si>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</si>
  <si>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</si>
  <si>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</si>
  <si>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</si>
  <si>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</si>
  <si>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</si>
  <si>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</si>
  <si>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</si>
  <si>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</si>
  <si>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</si>
  <si>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</si>
  <si>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</si>
  <si>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</si>
  <si>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</si>
  <si>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</si>
  <si>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</si>
  <si>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</si>
  <si>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</si>
  <si>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</si>
  <si>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</si>
  <si>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</si>
  <si>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</si>
  <si>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</si>
  <si>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</si>
  <si>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</si>
  <si>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</si>
  <si>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</si>
  <si>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</si>
  <si>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</si>
  <si>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</si>
  <si>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</si>
  <si>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</si>
  <si>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</si>
  <si>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</si>
  <si>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</si>
  <si>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</si>
  <si>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</si>
  <si>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</si>
  <si>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</si>
  <si>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</si>
  <si>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ГРИГОРЯН Тигран Артемович</t>
  </si>
  <si>
    <t>28.09.1990 кмс</t>
  </si>
  <si>
    <t>Академия экономической безопасности МВД РФ</t>
  </si>
  <si>
    <t>САИДОВ Закир Жаллатович</t>
  </si>
  <si>
    <t>23.07.1990 кмс</t>
  </si>
  <si>
    <t>Ростовский юридический институт МВД РФ</t>
  </si>
  <si>
    <t>ШИРОБОКОВ Никита Андреевич</t>
  </si>
  <si>
    <t>02.02.1988 мс</t>
  </si>
  <si>
    <t>ГВОЗДКОВ Павел Юрьевич</t>
  </si>
  <si>
    <t>08.05.1986 мс</t>
  </si>
  <si>
    <t>Дальневосточный юридич. институт МВД РФ</t>
  </si>
  <si>
    <t>ГУЖВА Вячеслав Олегович</t>
  </si>
  <si>
    <t>22.02.1988 кмс</t>
  </si>
  <si>
    <t>Омская академия МВД РФ</t>
  </si>
  <si>
    <t>КОЛИЕВ Вадим Витальевич</t>
  </si>
  <si>
    <t>30.03.1979 кмс</t>
  </si>
  <si>
    <t>Краснодарский университет МВД РФ</t>
  </si>
  <si>
    <t>БЕЛЯКОВ Роман Валерьевич</t>
  </si>
  <si>
    <t>24.10.1989 кмс</t>
  </si>
  <si>
    <t>Уральский юридический институт МВД РФ</t>
  </si>
  <si>
    <t>ЕГОРОВ Илья Вячеславович</t>
  </si>
  <si>
    <t>27.08.1989 кмс</t>
  </si>
  <si>
    <t>С-Петербургский университет МВД РФ</t>
  </si>
  <si>
    <t>СПИВАК Иван Александрович</t>
  </si>
  <si>
    <t>02.01.1990 кмс</t>
  </si>
  <si>
    <t>Уфимский юридический институт МВД РФ</t>
  </si>
  <si>
    <t>ШУЛЬГА Виталий Викторович</t>
  </si>
  <si>
    <t>15.08.1988 мс</t>
  </si>
  <si>
    <t>Тюменский юридический институт МВД РФ</t>
  </si>
  <si>
    <t>АББАСОВ Элмар Акиф оглы</t>
  </si>
  <si>
    <t>26.03.1989 мс</t>
  </si>
  <si>
    <t>Белгородский юридический институт МВД РФ</t>
  </si>
  <si>
    <t>САВЕЛЬЕВ Дмитрий Станиславович</t>
  </si>
  <si>
    <t>05.09.1989 мс</t>
  </si>
  <si>
    <t>Московский университет МВД РФ</t>
  </si>
  <si>
    <t>ЛЕБЕДЕВ Валерий Владимирович</t>
  </si>
  <si>
    <t>13.02.1985 кмс</t>
  </si>
  <si>
    <t>Калининградский юридич. институт МВД РФ</t>
  </si>
  <si>
    <t>НАБИЕВ Рамиль Афтандил-оглы</t>
  </si>
  <si>
    <t>24.06.1986 кмс</t>
  </si>
  <si>
    <t>Волгоградская академия МВД РФ</t>
  </si>
  <si>
    <t xml:space="preserve">ПОПОВ Константин Викторович </t>
  </si>
  <si>
    <t>24.10.1986 мс</t>
  </si>
  <si>
    <t>Восточно-Сибирский институт МВД РФ</t>
  </si>
  <si>
    <t>МОРОЗОВ Максим Александрович</t>
  </si>
  <si>
    <t>28.02.1989 1</t>
  </si>
  <si>
    <t>Казанский юридический институт МВД РФ</t>
  </si>
  <si>
    <t>ЮДИН Павел Юрьевич</t>
  </si>
  <si>
    <t>11.08.1991 кмс</t>
  </si>
  <si>
    <t>Сибирский юридический институт МВД РФ</t>
  </si>
  <si>
    <t>НЕЧАЕВ Дмитрий Александрович</t>
  </si>
  <si>
    <t>02.06.1991 кмс</t>
  </si>
  <si>
    <t>Барнаульский юридич. институт МВД РФ</t>
  </si>
  <si>
    <t>в.к. 90  кг.</t>
  </si>
  <si>
    <t>1 место</t>
  </si>
  <si>
    <t>4:0</t>
  </si>
  <si>
    <t>3:0</t>
  </si>
  <si>
    <t>3:1</t>
  </si>
  <si>
    <t>3.5:0</t>
  </si>
  <si>
    <t>90 кг.</t>
  </si>
  <si>
    <t>5-6</t>
  </si>
  <si>
    <t>7-8</t>
  </si>
  <si>
    <t>9-12</t>
  </si>
  <si>
    <t>14-17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</si>
</sst>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Candara"/>
      <family val="2"/>
    </font>
    <font>
      <sz val="8"/>
      <name val="Arial Narrow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18" xfId="0" applyNumberFormat="1" applyBorder="1" applyAlignment="1">
      <alignment/>
    </xf>
    <xf numFmtId="0" fontId="4" fillId="0" borderId="23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5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0" fontId="4" fillId="0" borderId="0" xfId="15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0" fillId="0" borderId="0" xfId="0" applyAlignment="1">
      <alignment horizontal="right"/>
    </xf>
    <xf numFmtId="49" fontId="3" fillId="0" borderId="27" xfId="0" applyNumberFormat="1" applyFont="1" applyBorder="1" applyAlignment="1">
      <alignment horizontal="center" vertical="center" wrapText="1"/>
    </xf>
    <xf numFmtId="20" fontId="6" fillId="0" borderId="28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10" fillId="0" borderId="29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24" fillId="2" borderId="30" xfId="15" applyFont="1" applyFill="1" applyBorder="1" applyAlignment="1" applyProtection="1">
      <alignment horizontal="center" vertical="center" wrapText="1"/>
      <protection/>
    </xf>
    <xf numFmtId="0" fontId="24" fillId="2" borderId="31" xfId="15" applyFont="1" applyFill="1" applyBorder="1" applyAlignment="1" applyProtection="1">
      <alignment horizontal="center" vertical="center" wrapText="1"/>
      <protection/>
    </xf>
    <xf numFmtId="0" fontId="24" fillId="2" borderId="32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13" fillId="2" borderId="30" xfId="15" applyFont="1" applyFill="1" applyBorder="1" applyAlignment="1" applyProtection="1">
      <alignment horizontal="center" vertical="center" wrapText="1"/>
      <protection/>
    </xf>
    <xf numFmtId="0" fontId="13" fillId="2" borderId="31" xfId="15" applyFont="1" applyFill="1" applyBorder="1" applyAlignment="1" applyProtection="1">
      <alignment horizontal="center" vertical="center" wrapText="1"/>
      <protection/>
    </xf>
    <xf numFmtId="0" fontId="13" fillId="2" borderId="32" xfId="15" applyFont="1" applyFill="1" applyBorder="1" applyAlignment="1" applyProtection="1">
      <alignment horizontal="center" vertical="center" wrapText="1"/>
      <protection/>
    </xf>
    <xf numFmtId="49" fontId="18" fillId="0" borderId="2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29" xfId="15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29" xfId="15" applyFont="1" applyFill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0" fillId="0" borderId="29" xfId="15" applyFont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2" xfId="15" applyFont="1" applyBorder="1" applyAlignment="1">
      <alignment horizontal="left" vertical="center" wrapText="1"/>
    </xf>
    <xf numFmtId="0" fontId="11" fillId="0" borderId="33" xfId="15" applyFont="1" applyBorder="1" applyAlignment="1">
      <alignment horizontal="left" vertical="center" wrapText="1"/>
    </xf>
    <xf numFmtId="0" fontId="7" fillId="0" borderId="12" xfId="15" applyFont="1" applyBorder="1" applyAlignment="1">
      <alignment horizontal="left" vertical="center" wrapText="1"/>
    </xf>
    <xf numFmtId="0" fontId="7" fillId="0" borderId="33" xfId="15" applyFont="1" applyBorder="1" applyAlignment="1">
      <alignment horizontal="left" vertical="center" wrapText="1"/>
    </xf>
    <xf numFmtId="0" fontId="25" fillId="0" borderId="12" xfId="15" applyFont="1" applyBorder="1" applyAlignment="1">
      <alignment horizontal="left" vertical="center" wrapText="1"/>
    </xf>
    <xf numFmtId="0" fontId="25" fillId="0" borderId="33" xfId="15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1" fillId="0" borderId="27" xfId="15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7" fillId="0" borderId="27" xfId="15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25" fillId="0" borderId="27" xfId="15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11" fillId="0" borderId="37" xfId="15" applyFont="1" applyBorder="1" applyAlignment="1">
      <alignment horizontal="left" vertical="center" wrapText="1"/>
    </xf>
    <xf numFmtId="0" fontId="11" fillId="0" borderId="13" xfId="15" applyFont="1" applyBorder="1" applyAlignment="1">
      <alignment horizontal="left" vertical="center" wrapText="1"/>
    </xf>
    <xf numFmtId="0" fontId="7" fillId="0" borderId="37" xfId="15" applyFont="1" applyBorder="1" applyAlignment="1">
      <alignment horizontal="left" vertical="center" wrapText="1"/>
    </xf>
    <xf numFmtId="0" fontId="7" fillId="0" borderId="13" xfId="15" applyFont="1" applyBorder="1" applyAlignment="1">
      <alignment horizontal="left" vertical="center" wrapText="1"/>
    </xf>
    <xf numFmtId="0" fontId="25" fillId="0" borderId="37" xfId="15" applyFont="1" applyBorder="1" applyAlignment="1">
      <alignment horizontal="left" vertical="center" wrapText="1"/>
    </xf>
    <xf numFmtId="0" fontId="25" fillId="0" borderId="13" xfId="15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6" fillId="0" borderId="37" xfId="15" applyFont="1" applyBorder="1" applyAlignment="1">
      <alignment horizontal="left" vertical="center" wrapText="1"/>
    </xf>
    <xf numFmtId="0" fontId="26" fillId="0" borderId="13" xfId="15" applyFont="1" applyBorder="1" applyAlignment="1">
      <alignment horizontal="left" vertical="center" wrapText="1"/>
    </xf>
    <xf numFmtId="0" fontId="27" fillId="0" borderId="37" xfId="15" applyFont="1" applyBorder="1" applyAlignment="1">
      <alignment horizontal="left" vertical="center" wrapText="1"/>
    </xf>
    <xf numFmtId="0" fontId="27" fillId="0" borderId="13" xfId="15" applyFont="1" applyBorder="1" applyAlignment="1">
      <alignment horizontal="left" vertical="center" wrapText="1"/>
    </xf>
    <xf numFmtId="0" fontId="28" fillId="0" borderId="37" xfId="15" applyFont="1" applyBorder="1" applyAlignment="1">
      <alignment horizontal="left" vertical="center" wrapText="1"/>
    </xf>
    <xf numFmtId="0" fontId="28" fillId="0" borderId="13" xfId="15" applyFont="1" applyBorder="1" applyAlignment="1">
      <alignment horizontal="left" vertical="center" wrapText="1"/>
    </xf>
    <xf numFmtId="0" fontId="26" fillId="0" borderId="33" xfId="15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7" fillId="0" borderId="33" xfId="15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8" fillId="0" borderId="33" xfId="15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39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" borderId="30" xfId="15" applyFont="1" applyFill="1" applyBorder="1" applyAlignment="1">
      <alignment horizontal="center" vertical="center"/>
    </xf>
    <xf numFmtId="0" fontId="21" fillId="3" borderId="31" xfId="15" applyFont="1" applyFill="1" applyBorder="1" applyAlignment="1">
      <alignment horizontal="center" vertical="center"/>
    </xf>
    <xf numFmtId="0" fontId="21" fillId="3" borderId="32" xfId="15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2" fillId="3" borderId="40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7" fillId="0" borderId="44" xfId="0" applyNumberFormat="1" applyFont="1" applyBorder="1" applyAlignment="1">
      <alignment horizontal="center" vertical="center" wrapText="1"/>
    </xf>
    <xf numFmtId="0" fontId="17" fillId="0" borderId="45" xfId="0" applyNumberFormat="1" applyFont="1" applyBorder="1" applyAlignment="1">
      <alignment horizontal="center" vertical="center" wrapText="1"/>
    </xf>
    <xf numFmtId="0" fontId="17" fillId="0" borderId="46" xfId="0" applyNumberFormat="1" applyFont="1" applyBorder="1" applyAlignment="1">
      <alignment horizontal="center" vertical="center" wrapText="1"/>
    </xf>
    <xf numFmtId="0" fontId="17" fillId="0" borderId="47" xfId="0" applyNumberFormat="1" applyFont="1" applyBorder="1" applyAlignment="1">
      <alignment horizontal="center" vertical="center" wrapText="1"/>
    </xf>
    <xf numFmtId="0" fontId="17" fillId="0" borderId="48" xfId="0" applyNumberFormat="1" applyFont="1" applyBorder="1" applyAlignment="1">
      <alignment horizontal="center" vertical="center" wrapText="1"/>
    </xf>
    <xf numFmtId="0" fontId="17" fillId="0" borderId="4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4" fillId="0" borderId="40" xfId="15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2" borderId="30" xfId="15" applyFont="1" applyFill="1" applyBorder="1" applyAlignment="1">
      <alignment horizontal="center" vertical="center" wrapText="1"/>
    </xf>
    <xf numFmtId="0" fontId="6" fillId="2" borderId="31" xfId="15" applyFont="1" applyFill="1" applyBorder="1" applyAlignment="1">
      <alignment horizontal="center" vertical="center" wrapText="1"/>
    </xf>
    <xf numFmtId="0" fontId="6" fillId="2" borderId="32" xfId="15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12" fillId="0" borderId="51" xfId="0" applyNumberFormat="1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0" fontId="12" fillId="0" borderId="54" xfId="0" applyNumberFormat="1" applyFont="1" applyBorder="1" applyAlignment="1">
      <alignment horizontal="center" vertical="center" wrapText="1"/>
    </xf>
    <xf numFmtId="0" fontId="12" fillId="0" borderId="55" xfId="0" applyNumberFormat="1" applyFont="1" applyBorder="1" applyAlignment="1">
      <alignment horizontal="center" vertical="center" wrapText="1"/>
    </xf>
    <xf numFmtId="0" fontId="0" fillId="0" borderId="39" xfId="15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  <xf numFmtId="0" fontId="10" fillId="0" borderId="6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104775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190500</xdr:rowOff>
    </xdr:from>
    <xdr:to>
      <xdr:col>1</xdr:col>
      <xdr:colOff>257175</xdr:colOff>
      <xdr:row>3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42862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19050</xdr:rowOff>
    </xdr:from>
    <xdr:to>
      <xdr:col>1</xdr:col>
      <xdr:colOff>866775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180975</xdr:rowOff>
    </xdr:from>
    <xdr:to>
      <xdr:col>2</xdr:col>
      <xdr:colOff>114300</xdr:colOff>
      <xdr:row>4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58102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onis\Desktop\&#1055;&#1086;&#1083;&#1103;&#1082;&#1086;&#1074;&#1072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onis\Desktop\&#1055;&#1086;&#1083;&#1103;&#1082;&#1086;&#1074;&#1072;\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Самозащите без оружия, cреди образовательных учреждений </v>
          </cell>
        </row>
        <row r="3">
          <cell r="A3" t="str">
            <v>11-15 февраля 2010 г.     г. Москва</v>
          </cell>
        </row>
        <row r="6">
          <cell r="A6" t="str">
            <v>Гл. судья, судья МК</v>
          </cell>
          <cell r="G6" t="str">
            <v>Ф.М.Зезюлин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2"/>
  <sheetViews>
    <sheetView workbookViewId="0" topLeftCell="A1">
      <selection activeCell="G43" sqref="A1:G4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71" t="s">
        <v>56</v>
      </c>
      <c r="B1" s="171"/>
      <c r="C1" s="171"/>
      <c r="D1" s="171"/>
      <c r="E1" s="171"/>
      <c r="F1" s="171"/>
      <c r="G1" s="171"/>
    </row>
    <row r="2" spans="2:7" ht="22.5" customHeight="1" thickBot="1">
      <c r="B2" s="167" t="s">
        <v>58</v>
      </c>
      <c r="C2" s="167"/>
      <c r="D2" s="168" t="str">
        <f>HYPERLINK('[1]реквизиты'!$A$2)</f>
        <v>Чемпионат МВД России по Самозащите без оружия, cреди образовательных учреждений </v>
      </c>
      <c r="E2" s="169"/>
      <c r="F2" s="169"/>
      <c r="G2" s="170"/>
    </row>
    <row r="3" spans="2:7" ht="15" customHeight="1">
      <c r="B3" s="145"/>
      <c r="C3" s="164" t="str">
        <f>HYPERLINK('[1]реквизиты'!$A$3)</f>
        <v>11-15 февраля 2010 г.     г. Москва</v>
      </c>
      <c r="D3" s="164"/>
      <c r="F3" s="165" t="str">
        <f>HYPERLINK('пр.взв.'!D4)</f>
        <v>в.к. 90  кг.</v>
      </c>
      <c r="G3" s="166"/>
    </row>
    <row r="4" spans="1:7" ht="12.75">
      <c r="A4" s="178" t="s">
        <v>10</v>
      </c>
      <c r="B4" s="179" t="s">
        <v>5</v>
      </c>
      <c r="C4" s="178" t="s">
        <v>6</v>
      </c>
      <c r="D4" s="178" t="s">
        <v>7</v>
      </c>
      <c r="E4" s="178" t="s">
        <v>8</v>
      </c>
      <c r="F4" s="178" t="s">
        <v>11</v>
      </c>
      <c r="G4" s="178" t="s">
        <v>9</v>
      </c>
    </row>
    <row r="5" spans="1:7" ht="9.75" customHeight="1">
      <c r="A5" s="178"/>
      <c r="B5" s="179"/>
      <c r="C5" s="178"/>
      <c r="D5" s="178"/>
      <c r="E5" s="178"/>
      <c r="F5" s="178"/>
      <c r="G5" s="178"/>
    </row>
    <row r="6" spans="1:7" ht="11.25" customHeight="1">
      <c r="A6" s="176" t="s">
        <v>25</v>
      </c>
      <c r="B6" s="177">
        <v>3</v>
      </c>
      <c r="C6" s="174" t="str">
        <f>VLOOKUP(B6,'пр.взв.'!B5:G70,2,FALSE)</f>
        <v>САВЕЛЬЕВ Дмитрий Станиславович</v>
      </c>
      <c r="D6" s="172" t="str">
        <f>VLOOKUP(B6,'пр.взв.'!B5:G70,3,FALSE)</f>
        <v>05.09.1989 мс</v>
      </c>
      <c r="E6" s="172" t="str">
        <f>VLOOKUP(B6,'пр.взв.'!B5:G70,4,FALSE)</f>
        <v>Московский университет МВД РФ</v>
      </c>
      <c r="F6" s="172">
        <f>VLOOKUP(B6,'пр.взв.'!B5:G70,5,FALSE)</f>
        <v>0</v>
      </c>
      <c r="G6" s="174">
        <f>VLOOKUP(B6,'пр.взв.'!B5:G70,6,FALSE)</f>
        <v>0</v>
      </c>
    </row>
    <row r="7" spans="1:7" ht="11.25" customHeight="1">
      <c r="A7" s="176"/>
      <c r="B7" s="177"/>
      <c r="C7" s="175"/>
      <c r="D7" s="173"/>
      <c r="E7" s="173"/>
      <c r="F7" s="173"/>
      <c r="G7" s="175"/>
    </row>
    <row r="8" spans="1:7" ht="11.25" customHeight="1">
      <c r="A8" s="176" t="s">
        <v>26</v>
      </c>
      <c r="B8" s="177">
        <v>4</v>
      </c>
      <c r="C8" s="174" t="str">
        <f>VLOOKUP(B8,'пр.взв.'!B7:G70,2,FALSE)</f>
        <v>ШУЛЬГА Виталий Викторович</v>
      </c>
      <c r="D8" s="172" t="str">
        <f>VLOOKUP(B8,'пр.взв.'!B7:G70,3,FALSE)</f>
        <v>15.08.1988 мс</v>
      </c>
      <c r="E8" s="172" t="str">
        <f>VLOOKUP(B8,'пр.взв.'!B7:G70,4,FALSE)</f>
        <v>Тюменский юридический институт МВД РФ</v>
      </c>
      <c r="F8" s="172">
        <f>VLOOKUP(B8,'пр.взв.'!B7:G70,5,FALSE)</f>
        <v>0</v>
      </c>
      <c r="G8" s="174">
        <f>VLOOKUP(B8,'пр.взв.'!B7:G70,6,FALSE)</f>
        <v>0</v>
      </c>
    </row>
    <row r="9" spans="1:7" ht="11.25" customHeight="1">
      <c r="A9" s="176"/>
      <c r="B9" s="177"/>
      <c r="C9" s="175"/>
      <c r="D9" s="173"/>
      <c r="E9" s="173"/>
      <c r="F9" s="173"/>
      <c r="G9" s="175"/>
    </row>
    <row r="10" spans="1:7" ht="11.25" customHeight="1">
      <c r="A10" s="176" t="s">
        <v>28</v>
      </c>
      <c r="B10" s="177">
        <v>2</v>
      </c>
      <c r="C10" s="174" t="str">
        <f>VLOOKUP(B10,'пр.взв.'!B7:G70,2,FALSE)</f>
        <v>ПОПОВ Константин Викторович </v>
      </c>
      <c r="D10" s="172" t="str">
        <f>VLOOKUP(B10,'пр.взв.'!B7:G70,3,FALSE)</f>
        <v>24.10.1986 мс</v>
      </c>
      <c r="E10" s="172" t="str">
        <f>VLOOKUP(B10,'пр.взв.'!B7:G70,4,FALSE)</f>
        <v>Восточно-Сибирский институт МВД РФ</v>
      </c>
      <c r="F10" s="172">
        <f>VLOOKUP(B10,'пр.взв.'!B7:G70,5,FALSE)</f>
        <v>0</v>
      </c>
      <c r="G10" s="174">
        <f>VLOOKUP(B10,'пр.взв.'!B7:G70,6,FALSE)</f>
        <v>0</v>
      </c>
    </row>
    <row r="11" spans="1:7" ht="11.25" customHeight="1">
      <c r="A11" s="176"/>
      <c r="B11" s="177"/>
      <c r="C11" s="175"/>
      <c r="D11" s="173"/>
      <c r="E11" s="173"/>
      <c r="F11" s="173"/>
      <c r="G11" s="175"/>
    </row>
    <row r="12" spans="1:7" ht="11.25" customHeight="1">
      <c r="A12" s="176" t="s">
        <v>28</v>
      </c>
      <c r="B12" s="177">
        <v>6</v>
      </c>
      <c r="C12" s="174" t="str">
        <f>VLOOKUP(B12,'пр.взв.'!B7:G70,2,FALSE)</f>
        <v>ШИРОБОКОВ Никита Андреевич</v>
      </c>
      <c r="D12" s="172" t="str">
        <f>VLOOKUP(B12,'пр.взв.'!B7:G70,3,FALSE)</f>
        <v>02.02.1988 мс</v>
      </c>
      <c r="E12" s="172" t="str">
        <f>VLOOKUP(B12,'пр.взв.'!B7:G70,4,FALSE)</f>
        <v>Ростовский юридический институт МВД РФ</v>
      </c>
      <c r="F12" s="172">
        <f>VLOOKUP(B12,'пр.взв.'!B7:G70,5,FALSE)</f>
        <v>0</v>
      </c>
      <c r="G12" s="174">
        <f>VLOOKUP(B12,'пр.взв.'!B7:G70,6,FALSE)</f>
        <v>0</v>
      </c>
    </row>
    <row r="13" spans="1:7" ht="11.25" customHeight="1">
      <c r="A13" s="176"/>
      <c r="B13" s="177"/>
      <c r="C13" s="175"/>
      <c r="D13" s="173"/>
      <c r="E13" s="173"/>
      <c r="F13" s="173"/>
      <c r="G13" s="175"/>
    </row>
    <row r="14" spans="1:7" ht="11.25" customHeight="1">
      <c r="A14" s="176" t="s">
        <v>130</v>
      </c>
      <c r="B14" s="177">
        <v>1</v>
      </c>
      <c r="C14" s="174" t="str">
        <f>VLOOKUP(B14,'пр.взв.'!B7:G70,2,FALSE)</f>
        <v>НАБИЕВ Рамиль Афтандил-оглы</v>
      </c>
      <c r="D14" s="172" t="str">
        <f>VLOOKUP(B14,'пр.взв.'!B7:G70,3,FALSE)</f>
        <v>24.06.1986 кмс</v>
      </c>
      <c r="E14" s="172" t="str">
        <f>VLOOKUP(B14,'пр.взв.'!B7:G70,4,FALSE)</f>
        <v>Волгоградская академия МВД РФ</v>
      </c>
      <c r="F14" s="172">
        <f>VLOOKUP(B14,'пр.взв.'!B7:G70,5,FALSE)</f>
        <v>0</v>
      </c>
      <c r="G14" s="174">
        <f>VLOOKUP(B14,'пр.взв.'!B7:G70,6,FALSE)</f>
        <v>0</v>
      </c>
    </row>
    <row r="15" spans="1:7" ht="11.25" customHeight="1">
      <c r="A15" s="176"/>
      <c r="B15" s="177"/>
      <c r="C15" s="175"/>
      <c r="D15" s="173"/>
      <c r="E15" s="173"/>
      <c r="F15" s="173"/>
      <c r="G15" s="175"/>
    </row>
    <row r="16" spans="1:7" ht="11.25" customHeight="1">
      <c r="A16" s="176" t="s">
        <v>130</v>
      </c>
      <c r="B16" s="177">
        <v>5</v>
      </c>
      <c r="C16" s="174" t="str">
        <f>VLOOKUP(B16,'пр.взв.'!B7:G70,2,FALSE)</f>
        <v>ГВОЗДКОВ Павел Юрьевич</v>
      </c>
      <c r="D16" s="172" t="str">
        <f>VLOOKUP(B16,'пр.взв.'!B7:G70,3,FALSE)</f>
        <v>08.05.1986 мс</v>
      </c>
      <c r="E16" s="172" t="str">
        <f>VLOOKUP(B16,'пр.взв.'!B7:G70,4,FALSE)</f>
        <v>Дальневосточный юридич. институт МВД РФ</v>
      </c>
      <c r="F16" s="172">
        <f>VLOOKUP(B16,'пр.взв.'!B7:G70,5,FALSE)</f>
        <v>0</v>
      </c>
      <c r="G16" s="174">
        <f>VLOOKUP(B16,'пр.взв.'!B7:G70,6,FALSE)</f>
        <v>0</v>
      </c>
    </row>
    <row r="17" spans="1:7" ht="11.25" customHeight="1">
      <c r="A17" s="176"/>
      <c r="B17" s="177"/>
      <c r="C17" s="175"/>
      <c r="D17" s="173"/>
      <c r="E17" s="173"/>
      <c r="F17" s="173"/>
      <c r="G17" s="175"/>
    </row>
    <row r="18" spans="1:7" ht="11.25" customHeight="1">
      <c r="A18" s="176" t="s">
        <v>131</v>
      </c>
      <c r="B18" s="177">
        <v>11</v>
      </c>
      <c r="C18" s="174" t="str">
        <f>VLOOKUP(B18,'пр.взв.'!B7:G70,2,FALSE)</f>
        <v>НЕЧАЕВ Дмитрий Александрович</v>
      </c>
      <c r="D18" s="172" t="str">
        <f>VLOOKUP(B18,'пр.взв.'!B7:G70,3,FALSE)</f>
        <v>02.06.1991 кмс</v>
      </c>
      <c r="E18" s="172" t="str">
        <f>VLOOKUP(B18,'пр.взв.'!B7:G70,4,FALSE)</f>
        <v>Барнаульский юридич. институт МВД РФ</v>
      </c>
      <c r="F18" s="172">
        <f>VLOOKUP(B18,'пр.взв.'!B7:G70,5,FALSE)</f>
        <v>0</v>
      </c>
      <c r="G18" s="174">
        <f>VLOOKUP(B18,'пр.взв.'!B7:G70,6,FALSE)</f>
        <v>0</v>
      </c>
    </row>
    <row r="19" spans="1:7" ht="11.25" customHeight="1">
      <c r="A19" s="176"/>
      <c r="B19" s="177"/>
      <c r="C19" s="175"/>
      <c r="D19" s="173"/>
      <c r="E19" s="173"/>
      <c r="F19" s="173"/>
      <c r="G19" s="175"/>
    </row>
    <row r="20" spans="1:7" ht="11.25" customHeight="1">
      <c r="A20" s="176" t="s">
        <v>131</v>
      </c>
      <c r="B20" s="177">
        <v>16</v>
      </c>
      <c r="C20" s="174" t="str">
        <f>VLOOKUP(B20,'пр.взв.'!B7:G70,2,FALSE)</f>
        <v>АББАСОВ Элмар Акиф оглы</v>
      </c>
      <c r="D20" s="172" t="str">
        <f>VLOOKUP(B20,'пр.взв.'!B7:G70,3,FALSE)</f>
        <v>26.03.1989 мс</v>
      </c>
      <c r="E20" s="172" t="str">
        <f>VLOOKUP(B20,'пр.взв.'!B7:G70,4,FALSE)</f>
        <v>Белгородский юридический институт МВД РФ</v>
      </c>
      <c r="F20" s="172">
        <f>VLOOKUP(B20,'пр.взв.'!B7:G70,5,FALSE)</f>
        <v>0</v>
      </c>
      <c r="G20" s="174">
        <f>VLOOKUP(B20,'пр.взв.'!B7:G70,6,FALSE)</f>
        <v>0</v>
      </c>
    </row>
    <row r="21" spans="1:7" ht="11.25" customHeight="1">
      <c r="A21" s="176"/>
      <c r="B21" s="177"/>
      <c r="C21" s="175"/>
      <c r="D21" s="173"/>
      <c r="E21" s="173"/>
      <c r="F21" s="173"/>
      <c r="G21" s="175"/>
    </row>
    <row r="22" spans="1:7" ht="11.25" customHeight="1">
      <c r="A22" s="176" t="s">
        <v>132</v>
      </c>
      <c r="B22" s="177">
        <v>13</v>
      </c>
      <c r="C22" s="174" t="str">
        <f>VLOOKUP(B22,'пр.взв.'!B7:G70,2,FALSE)</f>
        <v>МОРОЗОВ Максим Александрович</v>
      </c>
      <c r="D22" s="172" t="str">
        <f>VLOOKUP(B22,'пр.взв.'!B7:G70,3,FALSE)</f>
        <v>28.02.1989 1</v>
      </c>
      <c r="E22" s="172" t="str">
        <f>VLOOKUP(B22,'пр.взв.'!B7:G70,4,FALSE)</f>
        <v>Казанский юридический институт МВД РФ</v>
      </c>
      <c r="F22" s="172">
        <f>VLOOKUP(B22,'пр.взв.'!B7:G70,5,FALSE)</f>
        <v>0</v>
      </c>
      <c r="G22" s="174">
        <f>VLOOKUP(B22,'пр.взв.'!B7:G70,6,FALSE)</f>
        <v>0</v>
      </c>
    </row>
    <row r="23" spans="1:7" ht="11.25" customHeight="1">
      <c r="A23" s="176"/>
      <c r="B23" s="177"/>
      <c r="C23" s="175"/>
      <c r="D23" s="173"/>
      <c r="E23" s="173"/>
      <c r="F23" s="173"/>
      <c r="G23" s="175"/>
    </row>
    <row r="24" spans="1:7" ht="11.25" customHeight="1">
      <c r="A24" s="176" t="s">
        <v>132</v>
      </c>
      <c r="B24" s="177">
        <v>7</v>
      </c>
      <c r="C24" s="174" t="str">
        <f>VLOOKUP(B24,'пр.взв.'!B7:G70,2,FALSE)</f>
        <v>КОЛИЕВ Вадим Витальевич</v>
      </c>
      <c r="D24" s="172" t="str">
        <f>VLOOKUP(B24,'пр.взв.'!B7:G70,3,FALSE)</f>
        <v>30.03.1979 кмс</v>
      </c>
      <c r="E24" s="172" t="str">
        <f>VLOOKUP(B24,'пр.взв.'!B7:G70,4,FALSE)</f>
        <v>Краснодарский университет МВД РФ</v>
      </c>
      <c r="F24" s="172">
        <f>VLOOKUP(B24,'пр.взв.'!B7:G70,5,FALSE)</f>
        <v>0</v>
      </c>
      <c r="G24" s="174">
        <f>VLOOKUP(B24,'пр.взв.'!B7:G70,6,FALSE)</f>
        <v>0</v>
      </c>
    </row>
    <row r="25" spans="1:7" ht="11.25" customHeight="1">
      <c r="A25" s="176"/>
      <c r="B25" s="177"/>
      <c r="C25" s="175"/>
      <c r="D25" s="173"/>
      <c r="E25" s="173"/>
      <c r="F25" s="173"/>
      <c r="G25" s="175"/>
    </row>
    <row r="26" spans="1:7" ht="11.25" customHeight="1">
      <c r="A26" s="176" t="s">
        <v>132</v>
      </c>
      <c r="B26" s="177">
        <v>10</v>
      </c>
      <c r="C26" s="174" t="str">
        <f>VLOOKUP(B26,'пр.взв.'!B7:G70,2,FALSE)</f>
        <v>ЮДИН Павел Юрьевич</v>
      </c>
      <c r="D26" s="172" t="str">
        <f>VLOOKUP(B26,'пр.взв.'!B7:G70,3,FALSE)</f>
        <v>11.08.1991 кмс</v>
      </c>
      <c r="E26" s="172" t="str">
        <f>VLOOKUP(B26,'пр.взв.'!B7:G70,4,FALSE)</f>
        <v>Сибирский юридический институт МВД РФ</v>
      </c>
      <c r="F26" s="172">
        <f>VLOOKUP(B26,'пр.взв.'!B7:G70,5,FALSE)</f>
        <v>0</v>
      </c>
      <c r="G26" s="174">
        <f>VLOOKUP(B26,'пр.взв.'!B7:G70,6,FALSE)</f>
        <v>0</v>
      </c>
    </row>
    <row r="27" spans="1:7" ht="11.25" customHeight="1">
      <c r="A27" s="176"/>
      <c r="B27" s="177"/>
      <c r="C27" s="175"/>
      <c r="D27" s="173"/>
      <c r="E27" s="173"/>
      <c r="F27" s="173"/>
      <c r="G27" s="175"/>
    </row>
    <row r="28" spans="1:7" ht="11.25" customHeight="1">
      <c r="A28" s="176" t="s">
        <v>132</v>
      </c>
      <c r="B28" s="177">
        <v>12</v>
      </c>
      <c r="C28" s="174" t="str">
        <f>VLOOKUP(B28,'пр.взв.'!B7:G70,2,FALSE)</f>
        <v>ЛЕБЕДЕВ Валерий Владимирович</v>
      </c>
      <c r="D28" s="172" t="str">
        <f>VLOOKUP(B28,'пр.взв.'!B7:G70,3,FALSE)</f>
        <v>13.02.1985 кмс</v>
      </c>
      <c r="E28" s="172" t="str">
        <f>VLOOKUP(B28,'пр.взв.'!B7:G70,4,FALSE)</f>
        <v>Калининградский юридич. институт МВД РФ</v>
      </c>
      <c r="F28" s="172">
        <f>VLOOKUP(B28,'пр.взв.'!B7:G70,5,FALSE)</f>
        <v>0</v>
      </c>
      <c r="G28" s="174">
        <f>VLOOKUP(B28,'пр.взв.'!B7:G70,6,FALSE)</f>
        <v>0</v>
      </c>
    </row>
    <row r="29" spans="1:7" ht="11.25" customHeight="1">
      <c r="A29" s="176"/>
      <c r="B29" s="177"/>
      <c r="C29" s="175"/>
      <c r="D29" s="173"/>
      <c r="E29" s="173"/>
      <c r="F29" s="173"/>
      <c r="G29" s="175"/>
    </row>
    <row r="30" spans="1:7" ht="11.25" customHeight="1">
      <c r="A30" s="176" t="s">
        <v>41</v>
      </c>
      <c r="B30" s="177">
        <v>18</v>
      </c>
      <c r="C30" s="174" t="str">
        <f>VLOOKUP(B30,'пр.взв.'!B7:G70,2,FALSE)</f>
        <v>БЕЛЯКОВ Роман Валерьевич</v>
      </c>
      <c r="D30" s="172" t="str">
        <f>VLOOKUP(B30,'пр.взв.'!B7:G70,3,FALSE)</f>
        <v>24.10.1989 кмс</v>
      </c>
      <c r="E30" s="172" t="str">
        <f>VLOOKUP(B30,'пр.взв.'!B7:G70,4,FALSE)</f>
        <v>Уральский юридический институт МВД РФ</v>
      </c>
      <c r="F30" s="172">
        <f>VLOOKUP(B30,'пр.взв.'!B7:G70,5,FALSE)</f>
        <v>0</v>
      </c>
      <c r="G30" s="174">
        <f>VLOOKUP(B30,'пр.взв.'!B7:G70,6,FALSE)</f>
        <v>0</v>
      </c>
    </row>
    <row r="31" spans="1:7" ht="11.25" customHeight="1">
      <c r="A31" s="176"/>
      <c r="B31" s="177"/>
      <c r="C31" s="175"/>
      <c r="D31" s="173"/>
      <c r="E31" s="173"/>
      <c r="F31" s="173"/>
      <c r="G31" s="175"/>
    </row>
    <row r="32" spans="1:7" ht="11.25" customHeight="1">
      <c r="A32" s="176" t="s">
        <v>133</v>
      </c>
      <c r="B32" s="177">
        <v>9</v>
      </c>
      <c r="C32" s="174" t="str">
        <f>VLOOKUP(B32,'пр.взв.'!B7:G70,2,FALSE)</f>
        <v>СПИВАК Иван Александрович</v>
      </c>
      <c r="D32" s="172" t="s">
        <v>94</v>
      </c>
      <c r="E32" s="172" t="str">
        <f>VLOOKUP(B32,'пр.взв.'!B7:G70,4,FALSE)</f>
        <v>Уфимский юридический институт МВД РФ</v>
      </c>
      <c r="F32" s="172">
        <f>VLOOKUP(B32,'пр.взв.'!B7:G70,5,FALSE)</f>
        <v>0</v>
      </c>
      <c r="G32" s="174">
        <f>VLOOKUP(B32,'пр.взв.'!B7:G70,6,FALSE)</f>
        <v>0</v>
      </c>
    </row>
    <row r="33" spans="1:7" ht="11.25" customHeight="1">
      <c r="A33" s="176"/>
      <c r="B33" s="177"/>
      <c r="C33" s="175"/>
      <c r="D33" s="173"/>
      <c r="E33" s="173"/>
      <c r="F33" s="173"/>
      <c r="G33" s="175"/>
    </row>
    <row r="34" spans="1:7" ht="11.25" customHeight="1">
      <c r="A34" s="176" t="s">
        <v>133</v>
      </c>
      <c r="B34" s="177">
        <v>15</v>
      </c>
      <c r="C34" s="174" t="str">
        <f>VLOOKUP(B34,'пр.взв.'!B7:G70,2,FALSE)</f>
        <v>ГРИГОРЯН Тигран Артемович</v>
      </c>
      <c r="D34" s="172" t="str">
        <f>VLOOKUP(B34,'пр.взв.'!B7:G70,3,FALSE)</f>
        <v>28.09.1990 кмс</v>
      </c>
      <c r="E34" s="172" t="str">
        <f>VLOOKUP(B34,'пр.взв.'!B7:G70,4,FALSE)</f>
        <v>Академия экономической безопасности МВД РФ</v>
      </c>
      <c r="F34" s="172">
        <f>VLOOKUP(B34,'пр.взв.'!B7:G70,5,FALSE)</f>
        <v>0</v>
      </c>
      <c r="G34" s="174">
        <f>VLOOKUP(B34,'пр.взв.'!B7:G70,6,FALSE)</f>
        <v>0</v>
      </c>
    </row>
    <row r="35" spans="1:7" ht="11.25" customHeight="1">
      <c r="A35" s="176"/>
      <c r="B35" s="177"/>
      <c r="C35" s="175"/>
      <c r="D35" s="173"/>
      <c r="E35" s="173"/>
      <c r="F35" s="173"/>
      <c r="G35" s="175"/>
    </row>
    <row r="36" spans="1:7" ht="11.25" customHeight="1">
      <c r="A36" s="176" t="s">
        <v>133</v>
      </c>
      <c r="B36" s="177">
        <v>14</v>
      </c>
      <c r="C36" s="174" t="str">
        <f>VLOOKUP(B36,'пр.взв.'!B7:G70,2,FALSE)</f>
        <v>ЕГОРОВ Илья Вячеславович</v>
      </c>
      <c r="D36" s="172" t="str">
        <f>VLOOKUP(B36,'пр.взв.'!B7:G70,3,FALSE)</f>
        <v>27.08.1989 кмс</v>
      </c>
      <c r="E36" s="172" t="str">
        <f>VLOOKUP(B36,'пр.взв.'!B7:G70,4,FALSE)</f>
        <v>С-Петербургский университет МВД РФ</v>
      </c>
      <c r="F36" s="172">
        <f>VLOOKUP(B36,'пр.взв.'!B7:G70,5,FALSE)</f>
        <v>0</v>
      </c>
      <c r="G36" s="174">
        <f>VLOOKUP(B36,'пр.взв.'!B7:G70,6,FALSE)</f>
        <v>0</v>
      </c>
    </row>
    <row r="37" spans="1:7" ht="11.25" customHeight="1">
      <c r="A37" s="176"/>
      <c r="B37" s="177"/>
      <c r="C37" s="175"/>
      <c r="D37" s="173"/>
      <c r="E37" s="173"/>
      <c r="F37" s="173"/>
      <c r="G37" s="175"/>
    </row>
    <row r="38" spans="1:7" ht="11.25" customHeight="1">
      <c r="A38" s="176" t="s">
        <v>133</v>
      </c>
      <c r="B38" s="177">
        <v>8</v>
      </c>
      <c r="C38" s="174" t="str">
        <f>VLOOKUP(B38,'пр.взв.'!B7:G70,2,FALSE)</f>
        <v>ГУЖВА Вячеслав Олегович</v>
      </c>
      <c r="D38" s="172" t="str">
        <f>VLOOKUP(B38,'пр.взв.'!B7:G70,3,FALSE)</f>
        <v>22.02.1988 кмс</v>
      </c>
      <c r="E38" s="172" t="str">
        <f>VLOOKUP(B38,'пр.взв.'!B7:G70,4,FALSE)</f>
        <v>Омская академия МВД РФ</v>
      </c>
      <c r="F38" s="172">
        <f>VLOOKUP(B38,'пр.взв.'!B7:G70,5,FALSE)</f>
        <v>0</v>
      </c>
      <c r="G38" s="174">
        <f>VLOOKUP(B38,'пр.взв.'!B7:G70,6,FALSE)</f>
        <v>0</v>
      </c>
    </row>
    <row r="39" spans="1:7" ht="11.25" customHeight="1">
      <c r="A39" s="176"/>
      <c r="B39" s="177"/>
      <c r="C39" s="175"/>
      <c r="D39" s="173"/>
      <c r="E39" s="173"/>
      <c r="F39" s="173"/>
      <c r="G39" s="175"/>
    </row>
    <row r="40" spans="1:7" ht="11.25" customHeight="1">
      <c r="A40" s="176" t="s">
        <v>46</v>
      </c>
      <c r="B40" s="177">
        <v>17</v>
      </c>
      <c r="C40" s="174" t="str">
        <f>VLOOKUP(B40,'пр.взв.'!B7:G70,2,FALSE)</f>
        <v>САИДОВ Закир Жаллатович</v>
      </c>
      <c r="D40" s="172" t="str">
        <f>VLOOKUP(B40,'пр.взв.'!B7:G70,3,FALSE)</f>
        <v>23.07.1990 кмс</v>
      </c>
      <c r="E40" s="172" t="str">
        <f>VLOOKUP(B40,'пр.взв.'!B7:G70,4,FALSE)</f>
        <v>Ростовский юридический институт МВД РФ</v>
      </c>
      <c r="F40" s="172">
        <f>VLOOKUP(B40,'пр.взв.'!B7:G70,5,FALSE)</f>
        <v>0</v>
      </c>
      <c r="G40" s="174">
        <f>VLOOKUP(B40,'пр.взв.'!B7:G70,6,FALSE)</f>
        <v>0</v>
      </c>
    </row>
    <row r="41" spans="1:7" ht="11.25" customHeight="1">
      <c r="A41" s="176"/>
      <c r="B41" s="177"/>
      <c r="C41" s="175"/>
      <c r="D41" s="173"/>
      <c r="E41" s="173"/>
      <c r="F41" s="173"/>
      <c r="G41" s="175"/>
    </row>
    <row r="42" spans="1:6" ht="28.5" customHeight="1">
      <c r="A42" s="135" t="str">
        <f>HYPERLINK('[1]реквизиты'!$A$6)</f>
        <v>Гл. судья, судья МК</v>
      </c>
      <c r="B42" s="32"/>
      <c r="C42" s="137"/>
      <c r="D42" s="144"/>
      <c r="E42" s="138" t="str">
        <f>HYPERLINK('[1]реквизиты'!$G$6)</f>
        <v>Ф.М.Зезюлин </v>
      </c>
      <c r="F42" s="139" t="str">
        <f>HYPERLINK('[1]реквизиты'!$G$7)</f>
        <v>/г. Владимир/</v>
      </c>
    </row>
    <row r="43" spans="1:7" ht="27.75" customHeight="1">
      <c r="A43" s="135" t="str">
        <f>HYPERLINK('[1]реквизиты'!$A$8)</f>
        <v>Гл. секретарь, судья МК</v>
      </c>
      <c r="B43" s="32"/>
      <c r="C43" s="137"/>
      <c r="D43" s="144"/>
      <c r="E43" s="138" t="str">
        <f>HYPERLINK('[1]реквизиты'!$G$8)</f>
        <v>Н.Ю. Глушкова</v>
      </c>
      <c r="F43" s="139" t="str">
        <f>HYPERLINK('[1]реквизиты'!$G$9)</f>
        <v>/г. Рязань/</v>
      </c>
      <c r="G43" s="32"/>
    </row>
    <row r="44" spans="1:7" ht="11.25" customHeight="1">
      <c r="A44" s="32"/>
      <c r="B44" s="32"/>
      <c r="C44" s="32"/>
      <c r="D44" s="32"/>
      <c r="E44" s="32"/>
      <c r="G44" s="32"/>
    </row>
    <row r="45" spans="1:7" ht="11.25" customHeight="1">
      <c r="A45" s="32"/>
      <c r="B45" s="32"/>
      <c r="C45" s="32"/>
      <c r="D45" s="32"/>
      <c r="E45" s="32"/>
      <c r="F45" s="32"/>
      <c r="G45" s="32"/>
    </row>
    <row r="46" spans="1:7" ht="11.25" customHeight="1">
      <c r="A46" s="32"/>
      <c r="B46" s="32"/>
      <c r="C46" s="32"/>
      <c r="D46" s="32"/>
      <c r="E46" s="32"/>
      <c r="F46" s="32"/>
      <c r="G46" s="32"/>
    </row>
    <row r="47" spans="1:5" ht="11.25" customHeight="1">
      <c r="A47" s="30"/>
      <c r="C47" s="37"/>
      <c r="D47" s="37"/>
      <c r="E47" s="37"/>
    </row>
    <row r="48" spans="1:5" ht="11.25" customHeight="1">
      <c r="A48" s="30"/>
      <c r="B48" s="38"/>
      <c r="C48" s="38"/>
      <c r="D48" s="38"/>
      <c r="E48" s="38"/>
    </row>
    <row r="49" spans="1:6" ht="11.25" customHeight="1">
      <c r="A49" s="30"/>
      <c r="B49" s="38"/>
      <c r="C49" s="38"/>
      <c r="D49" s="38"/>
      <c r="E49" s="38"/>
      <c r="F49" s="38"/>
    </row>
    <row r="50" spans="1:6" ht="11.25" customHeight="1">
      <c r="A50" s="30"/>
      <c r="B50" s="38"/>
      <c r="C50" s="38"/>
      <c r="D50" s="38"/>
      <c r="E50" s="38"/>
      <c r="F50" s="38"/>
    </row>
    <row r="51" ht="11.25" customHeight="1">
      <c r="A51" s="30"/>
    </row>
    <row r="52" ht="11.25" customHeight="1">
      <c r="A52" s="30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5" ht="27.75" customHeight="1"/>
  </sheetData>
  <mergeCells count="138">
    <mergeCell ref="E40:E41"/>
    <mergeCell ref="A40:A41"/>
    <mergeCell ref="B40:B41"/>
    <mergeCell ref="C40:C41"/>
    <mergeCell ref="D40:D41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2:E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E4:E5"/>
    <mergeCell ref="G4:G5"/>
    <mergeCell ref="E6:E7"/>
    <mergeCell ref="G6:G7"/>
    <mergeCell ref="F4:F5"/>
    <mergeCell ref="F6:F7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E18:E19"/>
    <mergeCell ref="G18:G19"/>
    <mergeCell ref="E20:E21"/>
    <mergeCell ref="G20:G21"/>
    <mergeCell ref="A24:A25"/>
    <mergeCell ref="B24:B25"/>
    <mergeCell ref="C24:C25"/>
    <mergeCell ref="D24:D25"/>
    <mergeCell ref="D22:D23"/>
    <mergeCell ref="E22:E23"/>
    <mergeCell ref="E30:E31"/>
    <mergeCell ref="F30:F31"/>
    <mergeCell ref="F24:F25"/>
    <mergeCell ref="F26:F27"/>
    <mergeCell ref="F28:F29"/>
    <mergeCell ref="A28:A29"/>
    <mergeCell ref="B28:B29"/>
    <mergeCell ref="C28:C29"/>
    <mergeCell ref="D28:D29"/>
    <mergeCell ref="A30:A31"/>
    <mergeCell ref="B30:B31"/>
    <mergeCell ref="C30:C31"/>
    <mergeCell ref="D30:D31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C3:D3"/>
    <mergeCell ref="F3:G3"/>
    <mergeCell ref="B2:C2"/>
    <mergeCell ref="D2:G2"/>
  </mergeCells>
  <printOptions horizontalCentered="1"/>
  <pageMargins left="0" right="0" top="0.5905511811023623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1">
      <selection activeCell="C11" sqref="C11:C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67" t="s">
        <v>55</v>
      </c>
      <c r="B1" s="167"/>
      <c r="C1" s="167"/>
      <c r="D1" s="167"/>
      <c r="E1" s="167"/>
      <c r="F1" s="167"/>
      <c r="G1" s="167"/>
    </row>
    <row r="2" spans="3:9" ht="27.75" customHeight="1" thickBot="1">
      <c r="C2" s="191" t="str">
        <f>HYPERLINK('[1]реквизиты'!$A$2)</f>
        <v>Чемпионат МВД России по Самозащите без оружия, cреди образовательных учреждений </v>
      </c>
      <c r="D2" s="192"/>
      <c r="E2" s="192"/>
      <c r="F2" s="193"/>
      <c r="G2" s="126"/>
      <c r="H2" s="126"/>
      <c r="I2" s="126"/>
    </row>
    <row r="3" spans="1:7" ht="12.75" customHeight="1">
      <c r="A3" s="189" t="str">
        <f>HYPERLINK('[1]реквизиты'!$A$3)</f>
        <v>11-15 февраля 2010 г.     г. Москва</v>
      </c>
      <c r="B3" s="189"/>
      <c r="C3" s="189"/>
      <c r="D3" s="189"/>
      <c r="E3" s="189"/>
      <c r="F3" s="189"/>
      <c r="G3" s="189"/>
    </row>
    <row r="4" spans="4:5" ht="12.75">
      <c r="D4" s="190" t="s">
        <v>123</v>
      </c>
      <c r="E4" s="190"/>
    </row>
    <row r="5" spans="1:7" ht="12.75" customHeight="1">
      <c r="A5" s="195" t="s">
        <v>4</v>
      </c>
      <c r="B5" s="195" t="s">
        <v>5</v>
      </c>
      <c r="C5" s="195" t="s">
        <v>6</v>
      </c>
      <c r="D5" s="195" t="s">
        <v>7</v>
      </c>
      <c r="E5" s="195" t="s">
        <v>8</v>
      </c>
      <c r="F5" s="195" t="s">
        <v>11</v>
      </c>
      <c r="G5" s="195" t="s">
        <v>9</v>
      </c>
    </row>
    <row r="6" spans="1:7" ht="12.75" customHeight="1">
      <c r="A6" s="183"/>
      <c r="B6" s="183"/>
      <c r="C6" s="183"/>
      <c r="D6" s="183"/>
      <c r="E6" s="183"/>
      <c r="F6" s="183"/>
      <c r="G6" s="183"/>
    </row>
    <row r="7" spans="1:7" ht="12.75" customHeight="1">
      <c r="A7" s="194" t="s">
        <v>25</v>
      </c>
      <c r="B7" s="162">
        <v>1</v>
      </c>
      <c r="C7" s="180" t="s">
        <v>108</v>
      </c>
      <c r="D7" s="182" t="s">
        <v>109</v>
      </c>
      <c r="E7" s="185" t="s">
        <v>110</v>
      </c>
      <c r="F7" s="187"/>
      <c r="G7" s="180"/>
    </row>
    <row r="8" spans="1:7" ht="15" customHeight="1">
      <c r="A8" s="194"/>
      <c r="B8" s="162"/>
      <c r="C8" s="181"/>
      <c r="D8" s="183"/>
      <c r="E8" s="186"/>
      <c r="F8" s="188"/>
      <c r="G8" s="181"/>
    </row>
    <row r="9" spans="1:7" ht="12.75" customHeight="1">
      <c r="A9" s="194" t="s">
        <v>26</v>
      </c>
      <c r="B9" s="162">
        <v>2</v>
      </c>
      <c r="C9" s="180" t="s">
        <v>111</v>
      </c>
      <c r="D9" s="182" t="s">
        <v>112</v>
      </c>
      <c r="E9" s="185" t="s">
        <v>113</v>
      </c>
      <c r="F9" s="187"/>
      <c r="G9" s="180"/>
    </row>
    <row r="10" spans="1:7" ht="15" customHeight="1">
      <c r="A10" s="194"/>
      <c r="B10" s="162"/>
      <c r="C10" s="181"/>
      <c r="D10" s="183"/>
      <c r="E10" s="186"/>
      <c r="F10" s="188"/>
      <c r="G10" s="181"/>
    </row>
    <row r="11" spans="1:7" ht="15" customHeight="1">
      <c r="A11" s="194" t="s">
        <v>28</v>
      </c>
      <c r="B11" s="162">
        <v>3</v>
      </c>
      <c r="C11" s="180" t="s">
        <v>102</v>
      </c>
      <c r="D11" s="182" t="s">
        <v>103</v>
      </c>
      <c r="E11" s="185" t="s">
        <v>104</v>
      </c>
      <c r="F11" s="187"/>
      <c r="G11" s="180"/>
    </row>
    <row r="12" spans="1:7" ht="15.75" customHeight="1">
      <c r="A12" s="194"/>
      <c r="B12" s="162"/>
      <c r="C12" s="181"/>
      <c r="D12" s="183"/>
      <c r="E12" s="186"/>
      <c r="F12" s="188"/>
      <c r="G12" s="181"/>
    </row>
    <row r="13" spans="1:7" ht="12.75" customHeight="1">
      <c r="A13" s="194" t="s">
        <v>30</v>
      </c>
      <c r="B13" s="162">
        <v>4</v>
      </c>
      <c r="C13" s="180" t="s">
        <v>96</v>
      </c>
      <c r="D13" s="182" t="s">
        <v>97</v>
      </c>
      <c r="E13" s="185" t="s">
        <v>98</v>
      </c>
      <c r="F13" s="187"/>
      <c r="G13" s="180"/>
    </row>
    <row r="14" spans="1:7" ht="15" customHeight="1">
      <c r="A14" s="194"/>
      <c r="B14" s="162"/>
      <c r="C14" s="181"/>
      <c r="D14" s="183"/>
      <c r="E14" s="186"/>
      <c r="F14" s="188"/>
      <c r="G14" s="161"/>
    </row>
    <row r="15" spans="1:7" ht="12.75" customHeight="1">
      <c r="A15" s="194" t="s">
        <v>32</v>
      </c>
      <c r="B15" s="162">
        <v>5</v>
      </c>
      <c r="C15" s="180" t="s">
        <v>78</v>
      </c>
      <c r="D15" s="182" t="s">
        <v>79</v>
      </c>
      <c r="E15" s="185" t="s">
        <v>80</v>
      </c>
      <c r="F15" s="187"/>
      <c r="G15" s="180"/>
    </row>
    <row r="16" spans="1:7" ht="15" customHeight="1">
      <c r="A16" s="194"/>
      <c r="B16" s="162"/>
      <c r="C16" s="181"/>
      <c r="D16" s="161"/>
      <c r="E16" s="186"/>
      <c r="F16" s="188"/>
      <c r="G16" s="181"/>
    </row>
    <row r="17" spans="1:7" ht="12.75" customHeight="1">
      <c r="A17" s="194" t="s">
        <v>34</v>
      </c>
      <c r="B17" s="162">
        <v>6</v>
      </c>
      <c r="C17" s="180" t="s">
        <v>76</v>
      </c>
      <c r="D17" s="195" t="s">
        <v>77</v>
      </c>
      <c r="E17" s="185" t="s">
        <v>75</v>
      </c>
      <c r="F17" s="187"/>
      <c r="G17" s="180"/>
    </row>
    <row r="18" spans="1:7" ht="15" customHeight="1">
      <c r="A18" s="194"/>
      <c r="B18" s="162"/>
      <c r="C18" s="181"/>
      <c r="D18" s="183"/>
      <c r="E18" s="186"/>
      <c r="F18" s="188"/>
      <c r="G18" s="181"/>
    </row>
    <row r="19" spans="1:7" ht="12.75" customHeight="1">
      <c r="A19" s="194" t="s">
        <v>35</v>
      </c>
      <c r="B19" s="162">
        <v>7</v>
      </c>
      <c r="C19" s="180" t="s">
        <v>84</v>
      </c>
      <c r="D19" s="182" t="s">
        <v>85</v>
      </c>
      <c r="E19" s="185" t="s">
        <v>86</v>
      </c>
      <c r="F19" s="187"/>
      <c r="G19" s="180"/>
    </row>
    <row r="20" spans="1:7" ht="15" customHeight="1">
      <c r="A20" s="194"/>
      <c r="B20" s="162"/>
      <c r="C20" s="181"/>
      <c r="D20" s="183"/>
      <c r="E20" s="186"/>
      <c r="F20" s="188"/>
      <c r="G20" s="181"/>
    </row>
    <row r="21" spans="1:7" ht="12.75" customHeight="1">
      <c r="A21" s="194" t="s">
        <v>36</v>
      </c>
      <c r="B21" s="162">
        <v>8</v>
      </c>
      <c r="C21" s="180" t="s">
        <v>81</v>
      </c>
      <c r="D21" s="182" t="s">
        <v>82</v>
      </c>
      <c r="E21" s="185" t="s">
        <v>83</v>
      </c>
      <c r="F21" s="187"/>
      <c r="G21" s="180"/>
    </row>
    <row r="22" spans="1:7" ht="15" customHeight="1">
      <c r="A22" s="194"/>
      <c r="B22" s="162"/>
      <c r="C22" s="181"/>
      <c r="D22" s="183"/>
      <c r="E22" s="186"/>
      <c r="F22" s="188"/>
      <c r="G22" s="181"/>
    </row>
    <row r="23" spans="1:7" ht="12.75" customHeight="1">
      <c r="A23" s="194" t="s">
        <v>37</v>
      </c>
      <c r="B23" s="162">
        <v>9</v>
      </c>
      <c r="C23" s="180" t="s">
        <v>93</v>
      </c>
      <c r="D23" s="182" t="s">
        <v>94</v>
      </c>
      <c r="E23" s="185" t="s">
        <v>95</v>
      </c>
      <c r="F23" s="187"/>
      <c r="G23" s="180"/>
    </row>
    <row r="24" spans="1:7" ht="15" customHeight="1">
      <c r="A24" s="194"/>
      <c r="B24" s="162"/>
      <c r="C24" s="181"/>
      <c r="D24" s="183"/>
      <c r="E24" s="186"/>
      <c r="F24" s="188"/>
      <c r="G24" s="181"/>
    </row>
    <row r="25" spans="1:7" ht="12.75" customHeight="1">
      <c r="A25" s="194" t="s">
        <v>38</v>
      </c>
      <c r="B25" s="162">
        <v>10</v>
      </c>
      <c r="C25" s="180" t="s">
        <v>117</v>
      </c>
      <c r="D25" s="182" t="s">
        <v>118</v>
      </c>
      <c r="E25" s="185" t="s">
        <v>119</v>
      </c>
      <c r="F25" s="187"/>
      <c r="G25" s="180"/>
    </row>
    <row r="26" spans="1:7" ht="15" customHeight="1">
      <c r="A26" s="194"/>
      <c r="B26" s="162"/>
      <c r="C26" s="181"/>
      <c r="D26" s="183"/>
      <c r="E26" s="186"/>
      <c r="F26" s="188"/>
      <c r="G26" s="181"/>
    </row>
    <row r="27" spans="1:7" ht="12.75" customHeight="1">
      <c r="A27" s="194" t="s">
        <v>39</v>
      </c>
      <c r="B27" s="162">
        <v>11</v>
      </c>
      <c r="C27" s="180" t="s">
        <v>120</v>
      </c>
      <c r="D27" s="182" t="s">
        <v>121</v>
      </c>
      <c r="E27" s="185" t="s">
        <v>122</v>
      </c>
      <c r="F27" s="187"/>
      <c r="G27" s="180"/>
    </row>
    <row r="28" spans="1:7" ht="15" customHeight="1">
      <c r="A28" s="194"/>
      <c r="B28" s="162"/>
      <c r="C28" s="181"/>
      <c r="D28" s="183"/>
      <c r="E28" s="186"/>
      <c r="F28" s="188"/>
      <c r="G28" s="161"/>
    </row>
    <row r="29" spans="1:7" ht="15.75" customHeight="1">
      <c r="A29" s="194" t="s">
        <v>40</v>
      </c>
      <c r="B29" s="162">
        <v>12</v>
      </c>
      <c r="C29" s="180" t="s">
        <v>105</v>
      </c>
      <c r="D29" s="182" t="s">
        <v>106</v>
      </c>
      <c r="E29" s="185" t="s">
        <v>107</v>
      </c>
      <c r="F29" s="187"/>
      <c r="G29" s="180"/>
    </row>
    <row r="30" spans="1:7" ht="15" customHeight="1">
      <c r="A30" s="194"/>
      <c r="B30" s="162"/>
      <c r="C30" s="181"/>
      <c r="D30" s="183"/>
      <c r="E30" s="186"/>
      <c r="F30" s="188"/>
      <c r="G30" s="181"/>
    </row>
    <row r="31" spans="1:7" ht="12.75" customHeight="1">
      <c r="A31" s="194" t="s">
        <v>41</v>
      </c>
      <c r="B31" s="162">
        <v>13</v>
      </c>
      <c r="C31" s="180" t="s">
        <v>114</v>
      </c>
      <c r="D31" s="182" t="s">
        <v>115</v>
      </c>
      <c r="E31" s="185" t="s">
        <v>116</v>
      </c>
      <c r="F31" s="187"/>
      <c r="G31" s="180"/>
    </row>
    <row r="32" spans="1:7" ht="15" customHeight="1">
      <c r="A32" s="194"/>
      <c r="B32" s="162"/>
      <c r="C32" s="181"/>
      <c r="D32" s="183"/>
      <c r="E32" s="186"/>
      <c r="F32" s="188"/>
      <c r="G32" s="181"/>
    </row>
    <row r="33" spans="1:7" ht="12.75" customHeight="1">
      <c r="A33" s="194" t="s">
        <v>42</v>
      </c>
      <c r="B33" s="162">
        <v>14</v>
      </c>
      <c r="C33" s="180" t="s">
        <v>90</v>
      </c>
      <c r="D33" s="182" t="s">
        <v>91</v>
      </c>
      <c r="E33" s="185" t="s">
        <v>92</v>
      </c>
      <c r="F33" s="187"/>
      <c r="G33" s="180"/>
    </row>
    <row r="34" spans="1:7" ht="15" customHeight="1">
      <c r="A34" s="194"/>
      <c r="B34" s="162"/>
      <c r="C34" s="181"/>
      <c r="D34" s="183"/>
      <c r="E34" s="186"/>
      <c r="F34" s="188"/>
      <c r="G34" s="181"/>
    </row>
    <row r="35" spans="1:7" ht="12.75" customHeight="1">
      <c r="A35" s="194" t="s">
        <v>43</v>
      </c>
      <c r="B35" s="162">
        <v>15</v>
      </c>
      <c r="C35" s="180" t="s">
        <v>70</v>
      </c>
      <c r="D35" s="182" t="s">
        <v>71</v>
      </c>
      <c r="E35" s="185" t="s">
        <v>72</v>
      </c>
      <c r="F35" s="187"/>
      <c r="G35" s="180"/>
    </row>
    <row r="36" spans="1:7" ht="15" customHeight="1">
      <c r="A36" s="194"/>
      <c r="B36" s="162"/>
      <c r="C36" s="181"/>
      <c r="D36" s="183"/>
      <c r="E36" s="186"/>
      <c r="F36" s="188"/>
      <c r="G36" s="181"/>
    </row>
    <row r="37" spans="1:7" ht="15.75" customHeight="1">
      <c r="A37" s="194" t="s">
        <v>44</v>
      </c>
      <c r="B37" s="162">
        <v>16</v>
      </c>
      <c r="C37" s="180" t="s">
        <v>99</v>
      </c>
      <c r="D37" s="182" t="s">
        <v>100</v>
      </c>
      <c r="E37" s="185" t="s">
        <v>101</v>
      </c>
      <c r="F37" s="187"/>
      <c r="G37" s="180"/>
    </row>
    <row r="38" spans="1:7" ht="12.75" customHeight="1">
      <c r="A38" s="194"/>
      <c r="B38" s="162"/>
      <c r="C38" s="181"/>
      <c r="D38" s="183"/>
      <c r="E38" s="186"/>
      <c r="F38" s="188"/>
      <c r="G38" s="181"/>
    </row>
    <row r="39" spans="1:7" ht="12.75" customHeight="1">
      <c r="A39" s="194" t="s">
        <v>45</v>
      </c>
      <c r="B39" s="162">
        <v>17</v>
      </c>
      <c r="C39" s="180" t="s">
        <v>73</v>
      </c>
      <c r="D39" s="182" t="s">
        <v>74</v>
      </c>
      <c r="E39" s="185" t="s">
        <v>75</v>
      </c>
      <c r="F39" s="187"/>
      <c r="G39" s="180"/>
    </row>
    <row r="40" spans="1:7" ht="12.75" customHeight="1">
      <c r="A40" s="194"/>
      <c r="B40" s="162"/>
      <c r="C40" s="181"/>
      <c r="D40" s="184"/>
      <c r="E40" s="186"/>
      <c r="F40" s="188"/>
      <c r="G40" s="181"/>
    </row>
    <row r="41" spans="1:7" ht="12.75" customHeight="1">
      <c r="A41" s="194" t="s">
        <v>46</v>
      </c>
      <c r="B41" s="162">
        <v>18</v>
      </c>
      <c r="C41" s="180" t="s">
        <v>87</v>
      </c>
      <c r="D41" s="195" t="s">
        <v>88</v>
      </c>
      <c r="E41" s="185" t="s">
        <v>89</v>
      </c>
      <c r="F41" s="187"/>
      <c r="G41" s="180"/>
    </row>
    <row r="42" spans="1:7" ht="12.75" customHeight="1">
      <c r="A42" s="194"/>
      <c r="B42" s="162"/>
      <c r="C42" s="181"/>
      <c r="D42" s="183"/>
      <c r="E42" s="186"/>
      <c r="F42" s="188"/>
      <c r="G42" s="181"/>
    </row>
    <row r="43" spans="1:7" ht="12.75" customHeight="1">
      <c r="A43" s="194" t="s">
        <v>61</v>
      </c>
      <c r="B43" s="162"/>
      <c r="C43" s="180"/>
      <c r="D43" s="182"/>
      <c r="E43" s="185"/>
      <c r="F43" s="187"/>
      <c r="G43" s="180"/>
    </row>
    <row r="44" spans="1:7" ht="12.75" customHeight="1">
      <c r="A44" s="194"/>
      <c r="B44" s="162"/>
      <c r="C44" s="181"/>
      <c r="D44" s="183"/>
      <c r="E44" s="186"/>
      <c r="F44" s="188"/>
      <c r="G44" s="181"/>
    </row>
    <row r="45" spans="1:7" ht="12.75" customHeight="1">
      <c r="A45" s="194" t="s">
        <v>47</v>
      </c>
      <c r="B45" s="162"/>
      <c r="C45" s="180"/>
      <c r="D45" s="182"/>
      <c r="E45" s="185"/>
      <c r="F45" s="187"/>
      <c r="G45" s="180"/>
    </row>
    <row r="46" spans="1:7" ht="12.75" customHeight="1">
      <c r="A46" s="194"/>
      <c r="B46" s="162"/>
      <c r="C46" s="181"/>
      <c r="D46" s="183"/>
      <c r="E46" s="186"/>
      <c r="F46" s="188"/>
      <c r="G46" s="161"/>
    </row>
    <row r="47" spans="1:7" ht="12.75" customHeight="1">
      <c r="A47" s="194" t="s">
        <v>27</v>
      </c>
      <c r="B47" s="162"/>
      <c r="C47" s="180"/>
      <c r="D47" s="182"/>
      <c r="E47" s="185"/>
      <c r="F47" s="187"/>
      <c r="G47" s="180"/>
    </row>
    <row r="48" spans="1:7" ht="12.75" customHeight="1">
      <c r="A48" s="194"/>
      <c r="B48" s="162"/>
      <c r="C48" s="181"/>
      <c r="D48" s="183"/>
      <c r="E48" s="186"/>
      <c r="F48" s="188"/>
      <c r="G48" s="161"/>
    </row>
    <row r="49" spans="1:7" ht="12.75" customHeight="1">
      <c r="A49" s="194" t="s">
        <v>48</v>
      </c>
      <c r="B49" s="162"/>
      <c r="C49" s="180"/>
      <c r="D49" s="182"/>
      <c r="E49" s="185"/>
      <c r="F49" s="187"/>
      <c r="G49" s="180"/>
    </row>
    <row r="50" spans="1:7" ht="12.75" customHeight="1">
      <c r="A50" s="194"/>
      <c r="B50" s="162"/>
      <c r="C50" s="181"/>
      <c r="D50" s="183"/>
      <c r="E50" s="186"/>
      <c r="F50" s="188"/>
      <c r="G50" s="181"/>
    </row>
    <row r="51" spans="1:7" ht="12.75" customHeight="1">
      <c r="A51" s="194" t="s">
        <v>49</v>
      </c>
      <c r="B51" s="162"/>
      <c r="C51" s="180"/>
      <c r="D51" s="182"/>
      <c r="E51" s="185"/>
      <c r="F51" s="187"/>
      <c r="G51" s="180"/>
    </row>
    <row r="52" spans="1:7" ht="12.75" customHeight="1">
      <c r="A52" s="194"/>
      <c r="B52" s="162"/>
      <c r="C52" s="181"/>
      <c r="D52" s="183"/>
      <c r="E52" s="186"/>
      <c r="F52" s="188"/>
      <c r="G52" s="181"/>
    </row>
    <row r="53" spans="1:7" ht="12.75" customHeight="1">
      <c r="A53" s="194" t="s">
        <v>50</v>
      </c>
      <c r="B53" s="162"/>
      <c r="C53" s="180"/>
      <c r="D53" s="182"/>
      <c r="E53" s="185"/>
      <c r="F53" s="187"/>
      <c r="G53" s="180"/>
    </row>
    <row r="54" spans="1:7" ht="12.75" customHeight="1">
      <c r="A54" s="194"/>
      <c r="B54" s="162"/>
      <c r="C54" s="181"/>
      <c r="D54" s="183"/>
      <c r="E54" s="186"/>
      <c r="F54" s="188"/>
      <c r="G54" s="181"/>
    </row>
    <row r="55" spans="1:7" ht="12.75" customHeight="1">
      <c r="A55" s="194" t="s">
        <v>29</v>
      </c>
      <c r="B55" s="162"/>
      <c r="C55" s="180"/>
      <c r="D55" s="182"/>
      <c r="E55" s="185"/>
      <c r="F55" s="187"/>
      <c r="G55" s="180"/>
    </row>
    <row r="56" spans="1:7" ht="12.75" customHeight="1">
      <c r="A56" s="194"/>
      <c r="B56" s="162"/>
      <c r="C56" s="181"/>
      <c r="D56" s="183"/>
      <c r="E56" s="186"/>
      <c r="F56" s="188"/>
      <c r="G56" s="181"/>
    </row>
    <row r="57" spans="1:7" ht="12.75" customHeight="1">
      <c r="A57" s="194" t="s">
        <v>62</v>
      </c>
      <c r="B57" s="162"/>
      <c r="C57" s="180"/>
      <c r="D57" s="182"/>
      <c r="E57" s="185"/>
      <c r="F57" s="187"/>
      <c r="G57" s="180"/>
    </row>
    <row r="58" spans="1:7" ht="12.75" customHeight="1">
      <c r="A58" s="194"/>
      <c r="B58" s="162"/>
      <c r="C58" s="181"/>
      <c r="D58" s="183"/>
      <c r="E58" s="186"/>
      <c r="F58" s="188"/>
      <c r="G58" s="181"/>
    </row>
    <row r="59" spans="1:7" ht="12.75" customHeight="1">
      <c r="A59" s="194" t="s">
        <v>31</v>
      </c>
      <c r="B59" s="162"/>
      <c r="C59" s="180"/>
      <c r="D59" s="182"/>
      <c r="E59" s="185"/>
      <c r="F59" s="187"/>
      <c r="G59" s="180"/>
    </row>
    <row r="60" spans="1:7" ht="12.75" customHeight="1">
      <c r="A60" s="194"/>
      <c r="B60" s="162"/>
      <c r="C60" s="181"/>
      <c r="D60" s="183"/>
      <c r="E60" s="186"/>
      <c r="F60" s="188"/>
      <c r="G60" s="181"/>
    </row>
    <row r="61" spans="1:7" ht="12.75" customHeight="1">
      <c r="A61" s="194" t="s">
        <v>33</v>
      </c>
      <c r="B61" s="162"/>
      <c r="C61" s="180"/>
      <c r="D61" s="182"/>
      <c r="E61" s="185"/>
      <c r="F61" s="187"/>
      <c r="G61" s="180"/>
    </row>
    <row r="62" spans="1:7" ht="12.75" customHeight="1">
      <c r="A62" s="194"/>
      <c r="B62" s="162"/>
      <c r="C62" s="181"/>
      <c r="D62" s="183"/>
      <c r="E62" s="186"/>
      <c r="F62" s="188"/>
      <c r="G62" s="181"/>
    </row>
    <row r="63" spans="1:7" ht="12.75" customHeight="1">
      <c r="A63" s="194" t="s">
        <v>51</v>
      </c>
      <c r="B63" s="162"/>
      <c r="C63" s="180"/>
      <c r="D63" s="182"/>
      <c r="E63" s="185"/>
      <c r="F63" s="187"/>
      <c r="G63" s="180"/>
    </row>
    <row r="64" spans="1:7" ht="12.75" customHeight="1">
      <c r="A64" s="194"/>
      <c r="B64" s="162"/>
      <c r="C64" s="181"/>
      <c r="D64" s="183"/>
      <c r="E64" s="186"/>
      <c r="F64" s="188"/>
      <c r="G64" s="181"/>
    </row>
    <row r="65" spans="1:7" ht="12.75" customHeight="1">
      <c r="A65" s="194" t="s">
        <v>52</v>
      </c>
      <c r="B65" s="162"/>
      <c r="C65" s="180"/>
      <c r="D65" s="182"/>
      <c r="E65" s="185"/>
      <c r="F65" s="187"/>
      <c r="G65" s="180"/>
    </row>
    <row r="66" spans="1:7" ht="12.75" customHeight="1">
      <c r="A66" s="194"/>
      <c r="B66" s="162"/>
      <c r="C66" s="181"/>
      <c r="D66" s="183"/>
      <c r="E66" s="186"/>
      <c r="F66" s="188"/>
      <c r="G66" s="181"/>
    </row>
    <row r="67" spans="1:7" ht="12.75">
      <c r="A67" s="194" t="s">
        <v>53</v>
      </c>
      <c r="B67" s="162"/>
      <c r="C67" s="180"/>
      <c r="D67" s="182"/>
      <c r="E67" s="185"/>
      <c r="F67" s="187"/>
      <c r="G67" s="180"/>
    </row>
    <row r="68" spans="1:7" ht="12.75">
      <c r="A68" s="194"/>
      <c r="B68" s="162"/>
      <c r="C68" s="181"/>
      <c r="D68" s="184"/>
      <c r="E68" s="186"/>
      <c r="F68" s="188"/>
      <c r="G68" s="181"/>
    </row>
    <row r="69" spans="1:7" ht="12.75">
      <c r="A69" s="194" t="s">
        <v>54</v>
      </c>
      <c r="B69" s="162"/>
      <c r="C69" s="180"/>
      <c r="D69" s="182"/>
      <c r="E69" s="185"/>
      <c r="F69" s="187"/>
      <c r="G69" s="180"/>
    </row>
    <row r="70" spans="1:7" ht="12.75">
      <c r="A70" s="194"/>
      <c r="B70" s="162"/>
      <c r="C70" s="181"/>
      <c r="D70" s="184"/>
      <c r="E70" s="186"/>
      <c r="F70" s="188"/>
      <c r="G70" s="181"/>
    </row>
  </sheetData>
  <mergeCells count="235"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  <mergeCell ref="F15:F16"/>
    <mergeCell ref="F17:F18"/>
    <mergeCell ref="F19:F20"/>
    <mergeCell ref="F21:F22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E57:E58"/>
    <mergeCell ref="G57:G58"/>
    <mergeCell ref="F55:F56"/>
    <mergeCell ref="F57:F58"/>
    <mergeCell ref="A57:A58"/>
    <mergeCell ref="B57:B58"/>
    <mergeCell ref="C57:C58"/>
    <mergeCell ref="D57:D58"/>
    <mergeCell ref="A55:A56"/>
    <mergeCell ref="B55:B56"/>
    <mergeCell ref="E55:E56"/>
    <mergeCell ref="G55:G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A35:A36"/>
    <mergeCell ref="A37:A38"/>
    <mergeCell ref="A39:A40"/>
    <mergeCell ref="A41:A42"/>
    <mergeCell ref="B35:B36"/>
    <mergeCell ref="B37:B38"/>
    <mergeCell ref="B39:B40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E35:E36"/>
    <mergeCell ref="G35:G36"/>
    <mergeCell ref="F35:F36"/>
    <mergeCell ref="C37:C38"/>
    <mergeCell ref="D37:D38"/>
    <mergeCell ref="E37:E38"/>
    <mergeCell ref="G37:G38"/>
    <mergeCell ref="F37:F38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D17:D18"/>
    <mergeCell ref="A15:A16"/>
    <mergeCell ref="B15:B16"/>
    <mergeCell ref="C15:C16"/>
    <mergeCell ref="D15:D16"/>
    <mergeCell ref="A17:A18"/>
    <mergeCell ref="B17:B18"/>
    <mergeCell ref="A19:A20"/>
    <mergeCell ref="B19:B20"/>
    <mergeCell ref="A21:A22"/>
    <mergeCell ref="B21:B22"/>
    <mergeCell ref="E19:E20"/>
    <mergeCell ref="G19:G20"/>
    <mergeCell ref="C19:C20"/>
    <mergeCell ref="D19:D20"/>
    <mergeCell ref="A23:A24"/>
    <mergeCell ref="B23:B24"/>
    <mergeCell ref="C23:C24"/>
    <mergeCell ref="D23:D24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20">
      <selection activeCell="H39" sqref="A27:H39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04" t="str">
        <f>HYPERLINK('[1]реквизиты'!$A$2)</f>
        <v>Чемпионат МВД России по Самозащите без оружия, cреди образовательных учреждений </v>
      </c>
      <c r="B1" s="204"/>
      <c r="C1" s="204"/>
      <c r="D1" s="204"/>
      <c r="E1" s="204"/>
      <c r="F1" s="204"/>
      <c r="G1" s="204"/>
      <c r="H1" s="204"/>
    </row>
    <row r="2" spans="4:6" ht="15.75">
      <c r="D2" s="90"/>
      <c r="E2" s="196" t="str">
        <f>HYPERLINK('пр.взв.'!D4)</f>
        <v>в.к. 90  кг.</v>
      </c>
      <c r="F2" s="196"/>
    </row>
    <row r="3" ht="20.25" customHeight="1">
      <c r="C3" s="91" t="s">
        <v>60</v>
      </c>
    </row>
    <row r="4" ht="12.75">
      <c r="C4" s="92" t="s">
        <v>14</v>
      </c>
    </row>
    <row r="5" spans="1:8" ht="12.75">
      <c r="A5" s="178" t="s">
        <v>15</v>
      </c>
      <c r="B5" s="178" t="s">
        <v>5</v>
      </c>
      <c r="C5" s="183" t="s">
        <v>6</v>
      </c>
      <c r="D5" s="178" t="s">
        <v>16</v>
      </c>
      <c r="E5" s="178" t="s">
        <v>17</v>
      </c>
      <c r="F5" s="178" t="s">
        <v>18</v>
      </c>
      <c r="G5" s="178" t="s">
        <v>19</v>
      </c>
      <c r="H5" s="178" t="s">
        <v>20</v>
      </c>
    </row>
    <row r="6" spans="1:8" ht="12.75">
      <c r="A6" s="195"/>
      <c r="B6" s="195"/>
      <c r="C6" s="195"/>
      <c r="D6" s="195"/>
      <c r="E6" s="195"/>
      <c r="F6" s="195"/>
      <c r="G6" s="195"/>
      <c r="H6" s="195"/>
    </row>
    <row r="7" spans="1:8" ht="12.75">
      <c r="A7" s="203"/>
      <c r="B7" s="202"/>
      <c r="C7" s="199" t="e">
        <f>VLOOKUP(B7,'пр.взв.'!B7:E70,2,FALSE)</f>
        <v>#N/A</v>
      </c>
      <c r="D7" s="199" t="e">
        <f>VLOOKUP(B7,'пр.взв.'!B7:G70,3,FALSE)</f>
        <v>#N/A</v>
      </c>
      <c r="E7" s="199" t="e">
        <f>VLOOKUP(B7,'пр.взв.'!B7:G70,4,FALSE)</f>
        <v>#N/A</v>
      </c>
      <c r="F7" s="198"/>
      <c r="G7" s="200"/>
      <c r="H7" s="178"/>
    </row>
    <row r="8" spans="1:8" ht="12.75">
      <c r="A8" s="203"/>
      <c r="B8" s="178"/>
      <c r="C8" s="199"/>
      <c r="D8" s="199"/>
      <c r="E8" s="199"/>
      <c r="F8" s="198"/>
      <c r="G8" s="200"/>
      <c r="H8" s="178"/>
    </row>
    <row r="9" spans="1:8" ht="12.75">
      <c r="A9" s="201"/>
      <c r="B9" s="202"/>
      <c r="C9" s="199" t="e">
        <f>VLOOKUP(B9,'пр.взв.'!B9:E70,2,FALSE)</f>
        <v>#N/A</v>
      </c>
      <c r="D9" s="199" t="e">
        <f>VLOOKUP(B9,'пр.взв.'!B9:F70,3,FALSE)</f>
        <v>#N/A</v>
      </c>
      <c r="E9" s="199" t="e">
        <f>VLOOKUP(B9,'пр.взв.'!B9:G70,4,FALSE)</f>
        <v>#N/A</v>
      </c>
      <c r="F9" s="198"/>
      <c r="G9" s="178"/>
      <c r="H9" s="178"/>
    </row>
    <row r="10" spans="1:8" ht="12.75">
      <c r="A10" s="201"/>
      <c r="B10" s="178"/>
      <c r="C10" s="199"/>
      <c r="D10" s="199"/>
      <c r="E10" s="199"/>
      <c r="F10" s="198"/>
      <c r="G10" s="178"/>
      <c r="H10" s="178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16" t="s">
        <v>63</v>
      </c>
    </row>
    <row r="16" spans="3:5" ht="15.75">
      <c r="C16" s="92" t="s">
        <v>22</v>
      </c>
      <c r="E16" s="152" t="str">
        <f>HYPERLINK('[2]пр.взв.'!D4)</f>
        <v>в.к.        кг.</v>
      </c>
    </row>
    <row r="17" spans="1:8" ht="12.75">
      <c r="A17" s="178" t="s">
        <v>15</v>
      </c>
      <c r="B17" s="178" t="s">
        <v>5</v>
      </c>
      <c r="C17" s="183" t="s">
        <v>6</v>
      </c>
      <c r="D17" s="178" t="s">
        <v>16</v>
      </c>
      <c r="E17" s="178" t="s">
        <v>17</v>
      </c>
      <c r="F17" s="178" t="s">
        <v>18</v>
      </c>
      <c r="G17" s="178" t="s">
        <v>19</v>
      </c>
      <c r="H17" s="178" t="s">
        <v>20</v>
      </c>
    </row>
    <row r="18" spans="1:8" ht="12.75">
      <c r="A18" s="195"/>
      <c r="B18" s="195"/>
      <c r="C18" s="195"/>
      <c r="D18" s="195"/>
      <c r="E18" s="195"/>
      <c r="F18" s="195"/>
      <c r="G18" s="195"/>
      <c r="H18" s="195"/>
    </row>
    <row r="19" spans="1:8" ht="12.75">
      <c r="A19" s="203"/>
      <c r="B19" s="202"/>
      <c r="C19" s="199" t="e">
        <f>VLOOKUP(B19,'пр.взв.'!B7:E70,2,FALSE)</f>
        <v>#N/A</v>
      </c>
      <c r="D19" s="199" t="e">
        <f>VLOOKUP(B19,'пр.взв.'!B7:F70,3,FALSE)</f>
        <v>#N/A</v>
      </c>
      <c r="E19" s="199" t="e">
        <f>VLOOKUP(B19,'пр.взв.'!B7:G70,4,FALSE)</f>
        <v>#N/A</v>
      </c>
      <c r="F19" s="198"/>
      <c r="G19" s="200"/>
      <c r="H19" s="178"/>
    </row>
    <row r="20" spans="1:8" ht="12.75">
      <c r="A20" s="203"/>
      <c r="B20" s="178"/>
      <c r="C20" s="199"/>
      <c r="D20" s="199"/>
      <c r="E20" s="199"/>
      <c r="F20" s="198"/>
      <c r="G20" s="200"/>
      <c r="H20" s="178"/>
    </row>
    <row r="21" spans="1:8" ht="12.75">
      <c r="A21" s="201"/>
      <c r="B21" s="202"/>
      <c r="C21" s="199" t="e">
        <f>VLOOKUP(B21,'пр.взв.'!B9:E70,2,FALSE)</f>
        <v>#N/A</v>
      </c>
      <c r="D21" s="199" t="e">
        <f>VLOOKUP(B21,'пр.взв.'!B9:F70,3,FALSE)</f>
        <v>#N/A</v>
      </c>
      <c r="E21" s="199" t="e">
        <f>VLOOKUP(B21,'пр.взв.'!B9:G70,4,FALSE)</f>
        <v>#N/A</v>
      </c>
      <c r="F21" s="198"/>
      <c r="G21" s="178"/>
      <c r="H21" s="178"/>
    </row>
    <row r="22" spans="1:8" ht="12.75">
      <c r="A22" s="201"/>
      <c r="B22" s="178"/>
      <c r="C22" s="199"/>
      <c r="D22" s="199"/>
      <c r="E22" s="199"/>
      <c r="F22" s="198"/>
      <c r="G22" s="178"/>
      <c r="H22" s="178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96" t="str">
        <f>HYPERLINK('пр.взв.'!D4)</f>
        <v>в.к. 90  кг.</v>
      </c>
      <c r="F29" s="196"/>
    </row>
    <row r="30" spans="1:8" ht="12.75">
      <c r="A30" s="178" t="s">
        <v>15</v>
      </c>
      <c r="B30" s="178" t="s">
        <v>5</v>
      </c>
      <c r="C30" s="183" t="s">
        <v>6</v>
      </c>
      <c r="D30" s="178" t="s">
        <v>16</v>
      </c>
      <c r="E30" s="178" t="s">
        <v>17</v>
      </c>
      <c r="F30" s="178" t="s">
        <v>18</v>
      </c>
      <c r="G30" s="178" t="s">
        <v>19</v>
      </c>
      <c r="H30" s="178" t="s">
        <v>20</v>
      </c>
    </row>
    <row r="31" spans="1:8" ht="12.75">
      <c r="A31" s="195"/>
      <c r="B31" s="195"/>
      <c r="C31" s="195"/>
      <c r="D31" s="195"/>
      <c r="E31" s="195"/>
      <c r="F31" s="195"/>
      <c r="G31" s="195"/>
      <c r="H31" s="195"/>
    </row>
    <row r="32" spans="1:8" ht="12.75">
      <c r="A32" s="203"/>
      <c r="B32" s="202">
        <v>3</v>
      </c>
      <c r="C32" s="199" t="str">
        <f>VLOOKUP(B32,'пр.взв.'!B7:C70,2,FALSE)</f>
        <v>САВЕЛЬЕВ Дмитрий Станиславович</v>
      </c>
      <c r="D32" s="197" t="str">
        <f>VLOOKUP(B32,'пр.взв.'!B7:D95,3,FALSE)</f>
        <v>05.09.1989 мс</v>
      </c>
      <c r="E32" s="197" t="str">
        <f>VLOOKUP(B32,'пр.взв.'!B7:E95,4,FALSE)</f>
        <v>Московский университет МВД РФ</v>
      </c>
      <c r="F32" s="198"/>
      <c r="G32" s="200"/>
      <c r="H32" s="178"/>
    </row>
    <row r="33" spans="1:8" ht="12.75">
      <c r="A33" s="203"/>
      <c r="B33" s="178"/>
      <c r="C33" s="199"/>
      <c r="D33" s="197"/>
      <c r="E33" s="197"/>
      <c r="F33" s="198"/>
      <c r="G33" s="200"/>
      <c r="H33" s="178"/>
    </row>
    <row r="34" spans="1:8" ht="12.75">
      <c r="A34" s="201"/>
      <c r="B34" s="202">
        <v>4</v>
      </c>
      <c r="C34" s="199" t="str">
        <f>VLOOKUP(B34,'пр.взв.'!B9:C72,2,FALSE)</f>
        <v>ШУЛЬГА Виталий Викторович</v>
      </c>
      <c r="D34" s="197" t="str">
        <f>VLOOKUP(B34,'пр.взв.'!B7:D97,3,FALSE)</f>
        <v>15.08.1988 мс</v>
      </c>
      <c r="E34" s="197" t="str">
        <f>VLOOKUP(B34,'пр.взв.'!B7:E97,4,FALSE)</f>
        <v>Тюменский юридический институт МВД РФ</v>
      </c>
      <c r="F34" s="198"/>
      <c r="G34" s="178"/>
      <c r="H34" s="178"/>
    </row>
    <row r="35" spans="1:8" ht="12.75">
      <c r="A35" s="201"/>
      <c r="B35" s="178"/>
      <c r="C35" s="199"/>
      <c r="D35" s="197"/>
      <c r="E35" s="197"/>
      <c r="F35" s="198"/>
      <c r="G35" s="178"/>
      <c r="H35" s="178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9"/>
      <c r="G43" s="15"/>
    </row>
    <row r="44" spans="1:7" ht="12.75">
      <c r="A44" s="34">
        <f>HYPERLINK('[1]реквизиты'!$A$22)</f>
      </c>
      <c r="C44" s="37"/>
      <c r="D44" s="37"/>
      <c r="E44" s="150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mergeCells count="75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">
      <selection activeCell="K15" sqref="I15:K1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5" t="str">
        <f>HYPERLINK('[1]реквизиты'!$A$2)</f>
        <v>Чемпионат МВД России по Самозащите без оружия, cреди образовательных учреждений </v>
      </c>
      <c r="B1" s="165"/>
      <c r="C1" s="165"/>
      <c r="D1" s="165"/>
      <c r="E1" s="165"/>
      <c r="F1" s="165"/>
      <c r="G1" s="165"/>
      <c r="H1" s="165" t="str">
        <f>HYPERLINK('[1]реквизиты'!$A$2)</f>
        <v>Чемпионат МВД России по Самозащите без оружия, cреди образовательных учреждений </v>
      </c>
      <c r="I1" s="165"/>
      <c r="J1" s="165"/>
      <c r="K1" s="165"/>
      <c r="L1" s="165"/>
      <c r="M1" s="165"/>
      <c r="N1" s="165"/>
      <c r="O1" s="146"/>
      <c r="P1" s="146"/>
      <c r="Q1" s="146"/>
      <c r="R1" s="146"/>
      <c r="S1" s="146"/>
      <c r="T1" s="146"/>
      <c r="U1" s="146"/>
      <c r="V1" s="146"/>
      <c r="W1" s="146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06">
        <f>HYPERLINK('[1]реквизиты'!$A$15)</f>
      </c>
      <c r="B2" s="207"/>
      <c r="C2" s="207"/>
      <c r="D2" s="207"/>
      <c r="E2" s="207"/>
      <c r="F2" s="207"/>
      <c r="G2" s="207"/>
      <c r="H2" s="206">
        <f>HYPERLINK('[1]реквизиты'!$A$15)</f>
      </c>
      <c r="I2" s="207"/>
      <c r="J2" s="207"/>
      <c r="K2" s="207"/>
      <c r="L2" s="207"/>
      <c r="M2" s="207"/>
      <c r="N2" s="207"/>
      <c r="O2" s="40"/>
      <c r="P2" s="40"/>
      <c r="Q2" s="40"/>
      <c r="R2" s="31"/>
      <c r="S2" s="31"/>
    </row>
    <row r="3" spans="2:14" ht="15.75">
      <c r="B3" s="38" t="s">
        <v>12</v>
      </c>
      <c r="C3" s="196" t="str">
        <f>HYPERLINK('пр.взв.'!D4)</f>
        <v>в.к. 90  кг.</v>
      </c>
      <c r="D3" s="196"/>
      <c r="E3" s="78"/>
      <c r="F3" s="78"/>
      <c r="G3" s="78"/>
      <c r="I3" s="38" t="s">
        <v>13</v>
      </c>
      <c r="J3" s="196" t="str">
        <f>HYPERLINK('пр.взв.'!D4)</f>
        <v>в.к. 90  кг.</v>
      </c>
      <c r="K3" s="196"/>
      <c r="L3" s="78"/>
      <c r="M3" s="78"/>
      <c r="N3" s="78"/>
    </row>
    <row r="4" spans="1:2" ht="16.5" thickBot="1">
      <c r="A4" s="205"/>
      <c r="B4" s="205"/>
    </row>
    <row r="5" spans="1:11" ht="12.75" customHeight="1">
      <c r="A5" s="216">
        <v>1</v>
      </c>
      <c r="B5" s="218" t="str">
        <f>VLOOKUP(A5,'пр.взв.'!B5:C68,2,FALSE)</f>
        <v>НАБИЕВ Рамиль Афтандил-оглы</v>
      </c>
      <c r="C5" s="220" t="str">
        <f>VLOOKUP(A5,'пр.взв.'!B5:G68,3,FALSE)</f>
        <v>24.06.1986 кмс</v>
      </c>
      <c r="D5" s="222" t="str">
        <f>VLOOKUP(A5,'пр.взв.'!B5:G68,4,FALSE)</f>
        <v>Волгоградская академия МВД РФ</v>
      </c>
      <c r="G5" s="19"/>
      <c r="H5" s="214">
        <v>2</v>
      </c>
      <c r="I5" s="208" t="str">
        <f>VLOOKUP(H5,'пр.взв.'!B7:C70,2,FALSE)</f>
        <v>ПОПОВ Константин Викторович </v>
      </c>
      <c r="J5" s="210" t="str">
        <f>VLOOKUP(H5,'пр.взв.'!B7:E70,3,FALSE)</f>
        <v>24.10.1986 мс</v>
      </c>
      <c r="K5" s="212" t="str">
        <f>VLOOKUP(H5,'пр.взв.'!B7:E70,4,FALSE)</f>
        <v>Восточно-Сибирский институт МВД РФ</v>
      </c>
    </row>
    <row r="6" spans="1:11" ht="15.75">
      <c r="A6" s="217"/>
      <c r="B6" s="219"/>
      <c r="C6" s="221"/>
      <c r="D6" s="223"/>
      <c r="E6" s="2"/>
      <c r="F6" s="2"/>
      <c r="G6" s="12"/>
      <c r="H6" s="215"/>
      <c r="I6" s="209"/>
      <c r="J6" s="211"/>
      <c r="K6" s="213"/>
    </row>
    <row r="7" spans="1:13" ht="15.75">
      <c r="A7" s="217">
        <v>17</v>
      </c>
      <c r="B7" s="209" t="str">
        <f>VLOOKUP(A7,'пр.взв.'!B7:C70,2,FALSE)</f>
        <v>САИДОВ Закир Жаллатович</v>
      </c>
      <c r="C7" s="211" t="str">
        <f>VLOOKUP(A7,'пр.взв.'!B5:G68,3,FALSE)</f>
        <v>23.07.1990 кмс</v>
      </c>
      <c r="D7" s="213" t="str">
        <f>VLOOKUP(A7,'пр.взв.'!B5:G68,4,FALSE)</f>
        <v>Ростовский юридический институт МВД РФ</v>
      </c>
      <c r="E7" s="4"/>
      <c r="F7" s="2"/>
      <c r="G7" s="2"/>
      <c r="H7" s="231">
        <v>18</v>
      </c>
      <c r="I7" s="224" t="str">
        <f>VLOOKUP(H7,'пр.взв.'!B9:C72,2,FALSE)</f>
        <v>БЕЛЯКОВ Роман Валерьевич</v>
      </c>
      <c r="J7" s="226" t="str">
        <f>VLOOKUP(H7,'пр.взв.'!B9:E72,3,FALSE)</f>
        <v>24.10.1989 кмс</v>
      </c>
      <c r="K7" s="228" t="str">
        <f>VLOOKUP(H7,'пр.взв.'!B9:E72,4,FALSE)</f>
        <v>Уральский юридический институт МВД РФ</v>
      </c>
      <c r="L7" s="80"/>
      <c r="M7" s="82"/>
    </row>
    <row r="8" spans="1:13" ht="16.5" thickBot="1">
      <c r="A8" s="230"/>
      <c r="B8" s="219"/>
      <c r="C8" s="221"/>
      <c r="D8" s="223"/>
      <c r="E8" s="5"/>
      <c r="F8" s="9"/>
      <c r="G8" s="2"/>
      <c r="H8" s="215"/>
      <c r="I8" s="225"/>
      <c r="J8" s="227"/>
      <c r="K8" s="229"/>
      <c r="L8" s="81"/>
      <c r="M8" s="82"/>
    </row>
    <row r="9" spans="1:13" ht="15.75">
      <c r="A9" s="216">
        <v>9</v>
      </c>
      <c r="B9" s="218" t="str">
        <f>VLOOKUP(A9,'пр.взв.'!B9:C72,2,FALSE)</f>
        <v>СПИВАК Иван Александрович</v>
      </c>
      <c r="C9" s="220" t="str">
        <f>VLOOKUP(A9,'пр.взв.'!B5:G68,3,FALSE)</f>
        <v>02.01.1990 кмс</v>
      </c>
      <c r="D9" s="222" t="str">
        <f>VLOOKUP(A9,'пр.взв.'!B5:G68,4,FALSE)</f>
        <v>Уфимский юридический институт МВД РФ</v>
      </c>
      <c r="E9" s="5"/>
      <c r="F9" s="6"/>
      <c r="G9" s="2"/>
      <c r="H9" s="214">
        <v>10</v>
      </c>
      <c r="I9" s="208" t="str">
        <f>VLOOKUP(H9,'пр.взв.'!B11:C74,2,FALSE)</f>
        <v>ЮДИН Павел Юрьевич</v>
      </c>
      <c r="J9" s="210" t="str">
        <f>VLOOKUP(H9,'пр.взв.'!B11:E74,3,FALSE)</f>
        <v>11.08.1991 кмс</v>
      </c>
      <c r="K9" s="212" t="str">
        <f>VLOOKUP(H9,'пр.взв.'!B11:E74,4,FALSE)</f>
        <v>Сибирский юридический институт МВД РФ</v>
      </c>
      <c r="L9" s="81"/>
      <c r="M9" s="83"/>
    </row>
    <row r="10" spans="1:13" ht="15.75">
      <c r="A10" s="217"/>
      <c r="B10" s="219"/>
      <c r="C10" s="221"/>
      <c r="D10" s="223"/>
      <c r="E10" s="10"/>
      <c r="F10" s="7"/>
      <c r="G10" s="2"/>
      <c r="H10" s="215"/>
      <c r="I10" s="209"/>
      <c r="J10" s="211"/>
      <c r="K10" s="213"/>
      <c r="L10" s="79"/>
      <c r="M10" s="84"/>
    </row>
    <row r="11" spans="1:13" ht="15.75">
      <c r="A11" s="217">
        <v>25</v>
      </c>
      <c r="B11" s="238" t="e">
        <f>VLOOKUP(A11,'пр.взв.'!B11:C74,2,FALSE)</f>
        <v>#N/A</v>
      </c>
      <c r="C11" s="240" t="e">
        <f>VLOOKUP(A11,'пр.взв.'!B5:G68,3,FALSE)</f>
        <v>#N/A</v>
      </c>
      <c r="D11" s="242" t="e">
        <f>VLOOKUP(A11,'пр.взв.'!B5:G68,4,FALSE)</f>
        <v>#N/A</v>
      </c>
      <c r="E11" s="3"/>
      <c r="F11" s="7"/>
      <c r="G11" s="2"/>
      <c r="H11" s="231">
        <v>26</v>
      </c>
      <c r="I11" s="232" t="e">
        <f>VLOOKUP(H11,'пр.взв.'!B13:C76,2,FALSE)</f>
        <v>#N/A</v>
      </c>
      <c r="J11" s="234" t="e">
        <f>VLOOKUP(H11,'пр.взв.'!B13:E76,3,FALSE)</f>
        <v>#N/A</v>
      </c>
      <c r="K11" s="236" t="e">
        <f>VLOOKUP(H11,'пр.взв.'!B13:E76,4,FALSE)</f>
        <v>#N/A</v>
      </c>
      <c r="M11" s="85"/>
    </row>
    <row r="12" spans="1:13" ht="16.5" thickBot="1">
      <c r="A12" s="230"/>
      <c r="B12" s="239"/>
      <c r="C12" s="241"/>
      <c r="D12" s="243"/>
      <c r="E12" s="2"/>
      <c r="F12" s="7"/>
      <c r="G12" s="9"/>
      <c r="H12" s="215"/>
      <c r="I12" s="233"/>
      <c r="J12" s="235"/>
      <c r="K12" s="237"/>
      <c r="M12" s="85"/>
    </row>
    <row r="13" spans="1:14" ht="15.75">
      <c r="A13" s="216">
        <v>5</v>
      </c>
      <c r="B13" s="218" t="str">
        <f>VLOOKUP(A13,'пр.взв.'!B13:C76,2,FALSE)</f>
        <v>ГВОЗДКОВ Павел Юрьевич</v>
      </c>
      <c r="C13" s="220" t="str">
        <f>VLOOKUP(A13,'пр.взв.'!B5:G68,3,FALSE)</f>
        <v>08.05.1986 мс</v>
      </c>
      <c r="D13" s="222" t="str">
        <f>VLOOKUP(A13,'пр.взв.'!B5:G68,4,FALSE)</f>
        <v>Дальневосточный юридич. институт МВД РФ</v>
      </c>
      <c r="E13" s="2"/>
      <c r="F13" s="7"/>
      <c r="G13" s="13"/>
      <c r="H13" s="214">
        <v>6</v>
      </c>
      <c r="I13" s="208" t="str">
        <f>VLOOKUP(H13,'пр.взв.'!B15:C78,2,FALSE)</f>
        <v>ШИРОБОКОВ Никита Андреевич</v>
      </c>
      <c r="J13" s="210" t="str">
        <f>VLOOKUP(H13,'пр.взв.'!B15:E78,3,FALSE)</f>
        <v>02.02.1988 мс</v>
      </c>
      <c r="K13" s="212" t="str">
        <f>VLOOKUP(H13,'пр.взв.'!B15:E78,4,FALSE)</f>
        <v>Ростовский юридический институт МВД РФ</v>
      </c>
      <c r="M13" s="85"/>
      <c r="N13" s="87"/>
    </row>
    <row r="14" spans="1:14" ht="15.75">
      <c r="A14" s="217"/>
      <c r="B14" s="219"/>
      <c r="C14" s="221"/>
      <c r="D14" s="223"/>
      <c r="E14" s="8"/>
      <c r="F14" s="7"/>
      <c r="G14" s="2"/>
      <c r="H14" s="215"/>
      <c r="I14" s="209"/>
      <c r="J14" s="211"/>
      <c r="K14" s="213"/>
      <c r="L14" s="80"/>
      <c r="M14" s="84"/>
      <c r="N14" s="85"/>
    </row>
    <row r="15" spans="1:14" ht="15.75">
      <c r="A15" s="217">
        <v>21</v>
      </c>
      <c r="B15" s="238" t="e">
        <f>VLOOKUP(A15,'пр.взв.'!B15:C78,2,FALSE)</f>
        <v>#N/A</v>
      </c>
      <c r="C15" s="240" t="e">
        <f>VLOOKUP(A15,'пр.взв.'!B5:G68,3,FALSE)</f>
        <v>#N/A</v>
      </c>
      <c r="D15" s="242" t="e">
        <f>VLOOKUP(A15,'пр.взв.'!B5:G68,4,FALSE)</f>
        <v>#N/A</v>
      </c>
      <c r="E15" s="4"/>
      <c r="F15" s="7"/>
      <c r="G15" s="2"/>
      <c r="H15" s="231">
        <v>22</v>
      </c>
      <c r="I15" s="232" t="e">
        <f>VLOOKUP(H15,'пр.взв.'!B17:C80,2,FALSE)</f>
        <v>#N/A</v>
      </c>
      <c r="J15" s="234" t="e">
        <f>VLOOKUP(H15,'пр.взв.'!B17:E80,3,FALSE)</f>
        <v>#N/A</v>
      </c>
      <c r="K15" s="236" t="e">
        <f>VLOOKUP(H15,'пр.взв.'!B17:E80,4,FALSE)</f>
        <v>#N/A</v>
      </c>
      <c r="L15" s="81"/>
      <c r="M15" s="84"/>
      <c r="N15" s="85"/>
    </row>
    <row r="16" spans="1:14" ht="16.5" thickBot="1">
      <c r="A16" s="230"/>
      <c r="B16" s="239"/>
      <c r="C16" s="241"/>
      <c r="D16" s="243"/>
      <c r="E16" s="5"/>
      <c r="F16" s="11"/>
      <c r="G16" s="2"/>
      <c r="H16" s="215"/>
      <c r="I16" s="233"/>
      <c r="J16" s="235"/>
      <c r="K16" s="237"/>
      <c r="L16" s="81"/>
      <c r="M16" s="86"/>
      <c r="N16" s="85"/>
    </row>
    <row r="17" spans="1:14" ht="15.75">
      <c r="A17" s="216">
        <v>13</v>
      </c>
      <c r="B17" s="218" t="str">
        <f>VLOOKUP(A17,'пр.взв.'!B17:C80,2,FALSE)</f>
        <v>МОРОЗОВ Максим Александрович</v>
      </c>
      <c r="C17" s="220" t="str">
        <f>VLOOKUP(A17,'пр.взв.'!B5:G68,3,FALSE)</f>
        <v>28.02.1989 1</v>
      </c>
      <c r="D17" s="222" t="str">
        <f>VLOOKUP(A17,'пр.взв.'!B5:G68,4,FALSE)</f>
        <v>Казанский юридический институт МВД РФ</v>
      </c>
      <c r="E17" s="5"/>
      <c r="F17" s="2"/>
      <c r="G17" s="2"/>
      <c r="H17" s="214">
        <v>14</v>
      </c>
      <c r="I17" s="208" t="str">
        <f>VLOOKUP(H17,'пр.взв.'!B19:C82,2,FALSE)</f>
        <v>ЕГОРОВ Илья Вячеславович</v>
      </c>
      <c r="J17" s="210" t="str">
        <f>VLOOKUP(H17,'пр.взв.'!B19:E82,3,FALSE)</f>
        <v>27.08.1989 кмс</v>
      </c>
      <c r="K17" s="212" t="str">
        <f>VLOOKUP(H17,'пр.взв.'!B19:E82,4,FALSE)</f>
        <v>С-Петербургский университет МВД РФ</v>
      </c>
      <c r="L17" s="81"/>
      <c r="M17" s="82"/>
      <c r="N17" s="85"/>
    </row>
    <row r="18" spans="1:14" ht="15.75">
      <c r="A18" s="217"/>
      <c r="B18" s="219"/>
      <c r="C18" s="221"/>
      <c r="D18" s="223"/>
      <c r="E18" s="10"/>
      <c r="F18" s="2"/>
      <c r="G18" s="2"/>
      <c r="H18" s="215"/>
      <c r="I18" s="209"/>
      <c r="J18" s="211"/>
      <c r="K18" s="213"/>
      <c r="L18" s="79"/>
      <c r="M18" s="82"/>
      <c r="N18" s="85"/>
    </row>
    <row r="19" spans="1:14" ht="15.75">
      <c r="A19" s="217">
        <v>29</v>
      </c>
      <c r="B19" s="238" t="e">
        <f>VLOOKUP(A19,'пр.взв.'!B19:C82,2,FALSE)</f>
        <v>#N/A</v>
      </c>
      <c r="C19" s="240" t="e">
        <f>VLOOKUP(A19,'пр.взв.'!B5:G68,3,FALSE)</f>
        <v>#N/A</v>
      </c>
      <c r="D19" s="242" t="e">
        <f>VLOOKUP(A19,'пр.взв.'!B5:G68,4,FALSE)</f>
        <v>#N/A</v>
      </c>
      <c r="E19" s="3"/>
      <c r="F19" s="2"/>
      <c r="G19" s="2"/>
      <c r="H19" s="231">
        <v>30</v>
      </c>
      <c r="I19" s="232" t="e">
        <f>VLOOKUP(H19,'пр.взв.'!B21:C84,2,FALSE)</f>
        <v>#N/A</v>
      </c>
      <c r="J19" s="234" t="e">
        <f>VLOOKUP(H19,'пр.взв.'!B21:E84,3,FALSE)</f>
        <v>#N/A</v>
      </c>
      <c r="K19" s="236" t="e">
        <f>VLOOKUP(H19,'пр.взв.'!B21:E84,4,FALSE)</f>
        <v>#N/A</v>
      </c>
      <c r="N19" s="85"/>
    </row>
    <row r="20" spans="1:14" ht="16.5" thickBot="1">
      <c r="A20" s="230"/>
      <c r="B20" s="239"/>
      <c r="C20" s="241"/>
      <c r="D20" s="243"/>
      <c r="E20" s="2"/>
      <c r="F20" s="2"/>
      <c r="G20" s="45"/>
      <c r="H20" s="215"/>
      <c r="I20" s="233"/>
      <c r="J20" s="235"/>
      <c r="K20" s="237"/>
      <c r="N20" s="88"/>
    </row>
    <row r="21" spans="1:14" ht="15.75">
      <c r="A21" s="216">
        <v>3</v>
      </c>
      <c r="B21" s="218" t="str">
        <f>VLOOKUP(A21,'пр.взв.'!B5:C68,2,FALSE)</f>
        <v>САВЕЛЬЕВ Дмитрий Станиславович</v>
      </c>
      <c r="C21" s="220" t="str">
        <f>VLOOKUP(A21,'пр.взв.'!B5:G68,3,FALSE)</f>
        <v>05.09.1989 мс</v>
      </c>
      <c r="D21" s="222" t="str">
        <f>VLOOKUP(A21,'пр.взв.'!B5:G68,4,FALSE)</f>
        <v>Московский университет МВД РФ</v>
      </c>
      <c r="E21" s="2"/>
      <c r="F21" s="2"/>
      <c r="G21" s="2"/>
      <c r="H21" s="214">
        <v>4</v>
      </c>
      <c r="I21" s="208" t="str">
        <f>VLOOKUP(H21,'пр.взв.'!B7:C70,2,FALSE)</f>
        <v>ШУЛЬГА Виталий Викторович</v>
      </c>
      <c r="J21" s="210" t="str">
        <f>VLOOKUP(H21,'пр.взв.'!B7:E70,3,FALSE)</f>
        <v>15.08.1988 мс</v>
      </c>
      <c r="K21" s="212" t="str">
        <f>VLOOKUP(H21,'пр.взв.'!B7:E70,4,FALSE)</f>
        <v>Тюменский юридический институт МВД РФ</v>
      </c>
      <c r="N21" s="85"/>
    </row>
    <row r="22" spans="1:14" ht="15.75">
      <c r="A22" s="217"/>
      <c r="B22" s="219"/>
      <c r="C22" s="221"/>
      <c r="D22" s="223"/>
      <c r="E22" s="8"/>
      <c r="F22" s="2"/>
      <c r="G22" s="2"/>
      <c r="H22" s="215"/>
      <c r="I22" s="209"/>
      <c r="J22" s="211"/>
      <c r="K22" s="213"/>
      <c r="N22" s="85"/>
    </row>
    <row r="23" spans="1:14" ht="15.75">
      <c r="A23" s="217">
        <v>19</v>
      </c>
      <c r="B23" s="238" t="e">
        <f>VLOOKUP(A23,'пр.взв.'!B23:C86,2,FALSE)</f>
        <v>#N/A</v>
      </c>
      <c r="C23" s="240" t="e">
        <f>VLOOKUP(A23,'пр.взв.'!B5:G68,3,FALSE)</f>
        <v>#N/A</v>
      </c>
      <c r="D23" s="242" t="e">
        <f>VLOOKUP(A23,'пр.взв.'!B5:G68,4,FALSE)</f>
        <v>#N/A</v>
      </c>
      <c r="E23" s="4"/>
      <c r="F23" s="2"/>
      <c r="G23" s="2"/>
      <c r="H23" s="231">
        <v>20</v>
      </c>
      <c r="I23" s="232" t="e">
        <f>VLOOKUP(H23,'пр.взв.'!B25:C88,2,FALSE)</f>
        <v>#N/A</v>
      </c>
      <c r="J23" s="234" t="e">
        <f>VLOOKUP(H23,'пр.взв.'!B25:E88,3,FALSE)</f>
        <v>#N/A</v>
      </c>
      <c r="K23" s="236" t="e">
        <f>VLOOKUP(H23,'пр.взв.'!B25:E88,4,FALSE)</f>
        <v>#N/A</v>
      </c>
      <c r="L23" s="80"/>
      <c r="M23" s="82"/>
      <c r="N23" s="85"/>
    </row>
    <row r="24" spans="1:14" ht="16.5" thickBot="1">
      <c r="A24" s="230"/>
      <c r="B24" s="239"/>
      <c r="C24" s="241"/>
      <c r="D24" s="243"/>
      <c r="E24" s="5"/>
      <c r="F24" s="9"/>
      <c r="G24" s="2"/>
      <c r="H24" s="215"/>
      <c r="I24" s="233"/>
      <c r="J24" s="235"/>
      <c r="K24" s="237"/>
      <c r="L24" s="81"/>
      <c r="M24" s="82"/>
      <c r="N24" s="85"/>
    </row>
    <row r="25" spans="1:14" ht="15.75">
      <c r="A25" s="216">
        <v>11</v>
      </c>
      <c r="B25" s="218" t="str">
        <f>VLOOKUP(A25,'пр.взв.'!B25:C88,2,FALSE)</f>
        <v>НЕЧАЕВ Дмитрий Александрович</v>
      </c>
      <c r="C25" s="220" t="str">
        <f>VLOOKUP(A25,'пр.взв.'!B5:G68,3,FALSE)</f>
        <v>02.06.1991 кмс</v>
      </c>
      <c r="D25" s="222" t="str">
        <f>VLOOKUP(A25,'пр.взв.'!B5:G68,4,FALSE)</f>
        <v>Барнаульский юридич. институт МВД РФ</v>
      </c>
      <c r="E25" s="5"/>
      <c r="F25" s="6"/>
      <c r="G25" s="2"/>
      <c r="H25" s="214">
        <v>12</v>
      </c>
      <c r="I25" s="208" t="str">
        <f>VLOOKUP(H25,'пр.взв.'!B27:C90,2,FALSE)</f>
        <v>ЛЕБЕДЕВ Валерий Владимирович</v>
      </c>
      <c r="J25" s="210" t="str">
        <f>VLOOKUP(H25,'пр.взв.'!B27:E90,3,FALSE)</f>
        <v>13.02.1985 кмс</v>
      </c>
      <c r="K25" s="212" t="str">
        <f>VLOOKUP(H25,'пр.взв.'!B27:E90,4,FALSE)</f>
        <v>Калининградский юридич. институт МВД РФ</v>
      </c>
      <c r="L25" s="81"/>
      <c r="M25" s="83"/>
      <c r="N25" s="85"/>
    </row>
    <row r="26" spans="1:14" ht="15.75">
      <c r="A26" s="217"/>
      <c r="B26" s="219"/>
      <c r="C26" s="221"/>
      <c r="D26" s="223"/>
      <c r="E26" s="10"/>
      <c r="F26" s="7"/>
      <c r="G26" s="2"/>
      <c r="H26" s="215"/>
      <c r="I26" s="209"/>
      <c r="J26" s="211"/>
      <c r="K26" s="213"/>
      <c r="L26" s="79"/>
      <c r="M26" s="84"/>
      <c r="N26" s="85"/>
    </row>
    <row r="27" spans="1:14" ht="15.75">
      <c r="A27" s="217">
        <v>27</v>
      </c>
      <c r="B27" s="238" t="e">
        <f>VLOOKUP(A27,'пр.взв.'!B27:C90,2,FALSE)</f>
        <v>#N/A</v>
      </c>
      <c r="C27" s="240" t="e">
        <f>VLOOKUP(A27,'пр.взв.'!B5:G68,3,FALSE)</f>
        <v>#N/A</v>
      </c>
      <c r="D27" s="242" t="e">
        <f>VLOOKUP(A27,'пр.взв.'!B5:G68,4,FALSE)</f>
        <v>#N/A</v>
      </c>
      <c r="E27" s="3"/>
      <c r="F27" s="7"/>
      <c r="G27" s="2"/>
      <c r="H27" s="231">
        <v>28</v>
      </c>
      <c r="I27" s="232" t="e">
        <f>VLOOKUP(H27,'пр.взв.'!B29:C92,2,FALSE)</f>
        <v>#N/A</v>
      </c>
      <c r="J27" s="234" t="e">
        <f>VLOOKUP(H27,'пр.взв.'!B29:E92,3,FALSE)</f>
        <v>#N/A</v>
      </c>
      <c r="K27" s="236" t="e">
        <f>VLOOKUP(H27,'пр.взв.'!B29:E92,4,FALSE)</f>
        <v>#N/A</v>
      </c>
      <c r="M27" s="85"/>
      <c r="N27" s="85"/>
    </row>
    <row r="28" spans="1:14" ht="16.5" thickBot="1">
      <c r="A28" s="230"/>
      <c r="B28" s="239"/>
      <c r="C28" s="241"/>
      <c r="D28" s="243"/>
      <c r="E28" s="2"/>
      <c r="F28" s="7"/>
      <c r="G28" s="2"/>
      <c r="H28" s="215"/>
      <c r="I28" s="233"/>
      <c r="J28" s="235"/>
      <c r="K28" s="237"/>
      <c r="M28" s="85"/>
      <c r="N28" s="85"/>
    </row>
    <row r="29" spans="1:14" ht="15.75">
      <c r="A29" s="216">
        <v>7</v>
      </c>
      <c r="B29" s="218" t="str">
        <f>VLOOKUP(A29,'пр.взв.'!B5:C68,2,FALSE)</f>
        <v>КОЛИЕВ Вадим Витальевич</v>
      </c>
      <c r="C29" s="220" t="str">
        <f>VLOOKUP(A29,'пр.взв.'!B5:G68,3,FALSE)</f>
        <v>30.03.1979 кмс</v>
      </c>
      <c r="D29" s="222" t="str">
        <f>VLOOKUP(A29,'пр.взв.'!B5:G68,4,FALSE)</f>
        <v>Краснодарский университет МВД РФ</v>
      </c>
      <c r="E29" s="2"/>
      <c r="F29" s="7"/>
      <c r="G29" s="89"/>
      <c r="H29" s="214">
        <v>8</v>
      </c>
      <c r="I29" s="208" t="str">
        <f>VLOOKUP(H29,'пр.взв.'!B7:C70,2,FALSE)</f>
        <v>ГУЖВА Вячеслав Олегович</v>
      </c>
      <c r="J29" s="210" t="str">
        <f>VLOOKUP(H29,'пр.взв.'!B7:E70,3,FALSE)</f>
        <v>22.02.1988 кмс</v>
      </c>
      <c r="K29" s="212" t="str">
        <f>VLOOKUP(H29,'пр.взв.'!B7:E70,4,FALSE)</f>
        <v>Омская академия МВД РФ</v>
      </c>
      <c r="M29" s="85"/>
      <c r="N29" s="88"/>
    </row>
    <row r="30" spans="1:13" ht="15.75">
      <c r="A30" s="217"/>
      <c r="B30" s="219"/>
      <c r="C30" s="221"/>
      <c r="D30" s="223"/>
      <c r="E30" s="8"/>
      <c r="F30" s="7"/>
      <c r="G30" s="2"/>
      <c r="H30" s="215"/>
      <c r="I30" s="209"/>
      <c r="J30" s="211"/>
      <c r="K30" s="213"/>
      <c r="M30" s="85"/>
    </row>
    <row r="31" spans="1:13" ht="15.75">
      <c r="A31" s="217">
        <v>23</v>
      </c>
      <c r="B31" s="238" t="e">
        <f>VLOOKUP(A31,'пр.взв.'!B31:C94,2,FALSE)</f>
        <v>#N/A</v>
      </c>
      <c r="C31" s="240" t="e">
        <f>VLOOKUP(A31,'пр.взв.'!B5:G68,3,FALSE)</f>
        <v>#N/A</v>
      </c>
      <c r="D31" s="242" t="e">
        <f>VLOOKUP(A31,'пр.взв.'!B5:G68,4,FALSE)</f>
        <v>#N/A</v>
      </c>
      <c r="E31" s="4"/>
      <c r="F31" s="7"/>
      <c r="G31" s="2"/>
      <c r="H31" s="231">
        <v>24</v>
      </c>
      <c r="I31" s="232" t="e">
        <f>VLOOKUP(H31,'пр.взв.'!B33:C96,2,FALSE)</f>
        <v>#N/A</v>
      </c>
      <c r="J31" s="234" t="e">
        <f>VLOOKUP(H31,'пр.взв.'!B33:E96,3,FALSE)</f>
        <v>#N/A</v>
      </c>
      <c r="K31" s="236" t="e">
        <f>VLOOKUP(H31,'пр.взв.'!B33:E96,4,FALSE)</f>
        <v>#N/A</v>
      </c>
      <c r="L31" s="80"/>
      <c r="M31" s="84"/>
    </row>
    <row r="32" spans="1:13" ht="16.5" thickBot="1">
      <c r="A32" s="230"/>
      <c r="B32" s="239"/>
      <c r="C32" s="241"/>
      <c r="D32" s="243"/>
      <c r="E32" s="5"/>
      <c r="F32" s="11"/>
      <c r="G32" s="2"/>
      <c r="H32" s="215"/>
      <c r="I32" s="233"/>
      <c r="J32" s="235"/>
      <c r="K32" s="237"/>
      <c r="L32" s="81"/>
      <c r="M32" s="86"/>
    </row>
    <row r="33" spans="1:13" ht="15.75">
      <c r="A33" s="216">
        <v>15</v>
      </c>
      <c r="B33" s="218" t="str">
        <f>VLOOKUP(A33,'пр.взв.'!B33:C96,2,FALSE)</f>
        <v>ГРИГОРЯН Тигран Артемович</v>
      </c>
      <c r="C33" s="220" t="str">
        <f>VLOOKUP(A33,'пр.взв.'!B5:G68,3,FALSE)</f>
        <v>28.09.1990 кмс</v>
      </c>
      <c r="D33" s="222" t="str">
        <f>VLOOKUP(A33,'пр.взв.'!B5:G68,4,FALSE)</f>
        <v>Академия экономической безопасности МВД РФ</v>
      </c>
      <c r="E33" s="5"/>
      <c r="F33" s="2"/>
      <c r="G33" s="2"/>
      <c r="H33" s="214">
        <v>16</v>
      </c>
      <c r="I33" s="208" t="str">
        <f>VLOOKUP(H33,'пр.взв.'!B35:C98,2,FALSE)</f>
        <v>АББАСОВ Элмар Акиф оглы</v>
      </c>
      <c r="J33" s="210" t="str">
        <f>VLOOKUP(H33,'пр.взв.'!B35:E98,3,FALSE)</f>
        <v>26.03.1989 мс</v>
      </c>
      <c r="K33" s="212" t="str">
        <f>VLOOKUP(H33,'пр.взв.'!B35:E98,4,FALSE)</f>
        <v>Белгородский юридический институт МВД РФ</v>
      </c>
      <c r="L33" s="81"/>
      <c r="M33" s="82"/>
    </row>
    <row r="34" spans="1:13" ht="15.75">
      <c r="A34" s="217"/>
      <c r="B34" s="219"/>
      <c r="C34" s="221"/>
      <c r="D34" s="223"/>
      <c r="E34" s="10"/>
      <c r="F34" s="2"/>
      <c r="G34" s="2"/>
      <c r="H34" s="215"/>
      <c r="I34" s="209"/>
      <c r="J34" s="211"/>
      <c r="K34" s="213"/>
      <c r="L34" s="79"/>
      <c r="M34" s="82"/>
    </row>
    <row r="35" spans="1:11" ht="15.75">
      <c r="A35" s="217">
        <v>31</v>
      </c>
      <c r="B35" s="238" t="e">
        <f>VLOOKUP(A35,'пр.взв.'!B35:C98,2,FALSE)</f>
        <v>#N/A</v>
      </c>
      <c r="C35" s="240" t="e">
        <f>VLOOKUP(A35,'пр.взв.'!B5:G68,3,FALSE)</f>
        <v>#N/A</v>
      </c>
      <c r="D35" s="240" t="e">
        <f>VLOOKUP(A35,'пр.взв.'!B5:G68,4,FALSE)</f>
        <v>#N/A</v>
      </c>
      <c r="E35" s="3"/>
      <c r="F35" s="2"/>
      <c r="G35" s="2"/>
      <c r="H35" s="231">
        <v>32</v>
      </c>
      <c r="I35" s="232" t="e">
        <f>VLOOKUP(H35,'пр.взв.'!B37:C100,2,FALSE)</f>
        <v>#N/A</v>
      </c>
      <c r="J35" s="234" t="e">
        <f>VLOOKUP(H35,'пр.взв.'!B37:E100,3,FALSE)</f>
        <v>#N/A</v>
      </c>
      <c r="K35" s="234" t="e">
        <f>VLOOKUP(H35,'пр.взв.'!B37:E100,4,FALSE)</f>
        <v>#N/A</v>
      </c>
    </row>
    <row r="36" spans="1:11" ht="13.5" customHeight="1" thickBot="1">
      <c r="A36" s="230"/>
      <c r="B36" s="244"/>
      <c r="C36" s="245"/>
      <c r="D36" s="245"/>
      <c r="H36" s="246"/>
      <c r="I36" s="233"/>
      <c r="J36" s="235"/>
      <c r="K36" s="235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H40" sqref="A1:H40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91" t="str">
        <f>HYPERLINK('[1]реквизиты'!$A$2)</f>
        <v>Чемпионат МВД России по Самозащите без оружия, cреди образовательных учреждений </v>
      </c>
      <c r="B1" s="192"/>
      <c r="C1" s="192"/>
      <c r="D1" s="192"/>
      <c r="E1" s="192"/>
      <c r="F1" s="192"/>
      <c r="G1" s="192"/>
      <c r="H1" s="193"/>
    </row>
    <row r="2" spans="1:8" ht="12.75" customHeight="1">
      <c r="A2" s="247" t="str">
        <f>HYPERLINK('[1]реквизиты'!$A$3)</f>
        <v>11-15 февраля 2010 г.     г. Москва</v>
      </c>
      <c r="B2" s="247"/>
      <c r="C2" s="247"/>
      <c r="D2" s="247"/>
      <c r="E2" s="247"/>
      <c r="F2" s="247"/>
      <c r="G2" s="247"/>
      <c r="H2" s="247"/>
    </row>
    <row r="3" spans="1:8" ht="18.75" thickBot="1">
      <c r="A3" s="248" t="s">
        <v>64</v>
      </c>
      <c r="B3" s="248"/>
      <c r="C3" s="248"/>
      <c r="D3" s="248"/>
      <c r="E3" s="248"/>
      <c r="F3" s="248"/>
      <c r="G3" s="248"/>
      <c r="H3" s="248"/>
    </row>
    <row r="4" spans="2:8" ht="18.75" thickBot="1">
      <c r="B4" s="153"/>
      <c r="C4" s="154"/>
      <c r="D4" s="249" t="s">
        <v>129</v>
      </c>
      <c r="E4" s="250"/>
      <c r="F4" s="251"/>
      <c r="G4" s="154"/>
      <c r="H4" s="154"/>
    </row>
    <row r="5" spans="1:8" ht="18.75" thickBot="1">
      <c r="A5" s="154"/>
      <c r="B5" s="154"/>
      <c r="C5" s="154"/>
      <c r="D5" s="154"/>
      <c r="E5" s="154"/>
      <c r="F5" s="154"/>
      <c r="G5" s="154"/>
      <c r="H5" s="154"/>
    </row>
    <row r="6" spans="1:10" ht="12.75" customHeight="1">
      <c r="A6" s="252" t="s">
        <v>65</v>
      </c>
      <c r="B6" s="255" t="str">
        <f>VLOOKUP(J6,'пр.взв.'!B6:G133,2,FALSE)</f>
        <v>САВЕЛЬЕВ Дмитрий Станиславович</v>
      </c>
      <c r="C6" s="255"/>
      <c r="D6" s="255"/>
      <c r="E6" s="255"/>
      <c r="F6" s="255"/>
      <c r="G6" s="255"/>
      <c r="H6" s="257" t="str">
        <f>VLOOKUP(J6,'пр.взв.'!B6:G133,3,FALSE)</f>
        <v>05.09.1989 мс</v>
      </c>
      <c r="I6" s="154"/>
      <c r="J6" s="158">
        <v>3</v>
      </c>
    </row>
    <row r="7" spans="1:10" ht="12.75" customHeight="1">
      <c r="A7" s="253"/>
      <c r="B7" s="256"/>
      <c r="C7" s="256"/>
      <c r="D7" s="256"/>
      <c r="E7" s="256"/>
      <c r="F7" s="256"/>
      <c r="G7" s="256"/>
      <c r="H7" s="258"/>
      <c r="I7" s="154"/>
      <c r="J7" s="158"/>
    </row>
    <row r="8" spans="1:10" ht="12.75" customHeight="1">
      <c r="A8" s="253"/>
      <c r="B8" s="259" t="str">
        <f>VLOOKUP(J6,'пр.взв.'!B6:G133,4,FALSE)</f>
        <v>Московский университет МВД РФ</v>
      </c>
      <c r="C8" s="259"/>
      <c r="D8" s="259"/>
      <c r="E8" s="259"/>
      <c r="F8" s="259"/>
      <c r="G8" s="259"/>
      <c r="H8" s="258"/>
      <c r="I8" s="154"/>
      <c r="J8" s="158"/>
    </row>
    <row r="9" spans="1:10" ht="13.5" customHeight="1" thickBot="1">
      <c r="A9" s="254"/>
      <c r="B9" s="260"/>
      <c r="C9" s="260"/>
      <c r="D9" s="260"/>
      <c r="E9" s="260"/>
      <c r="F9" s="260"/>
      <c r="G9" s="260"/>
      <c r="H9" s="261"/>
      <c r="I9" s="154"/>
      <c r="J9" s="158"/>
    </row>
    <row r="10" spans="1:10" ht="18.75" thickBot="1">
      <c r="A10" s="154"/>
      <c r="B10" s="154"/>
      <c r="C10" s="154"/>
      <c r="D10" s="154"/>
      <c r="E10" s="154"/>
      <c r="F10" s="154"/>
      <c r="G10" s="154"/>
      <c r="H10" s="154"/>
      <c r="I10" s="154"/>
      <c r="J10" s="158"/>
    </row>
    <row r="11" spans="1:10" ht="12.75" customHeight="1">
      <c r="A11" s="262" t="s">
        <v>66</v>
      </c>
      <c r="B11" s="255" t="str">
        <f>VLOOKUP(J11,'пр.взв.'!B6:G133,2,FALSE)</f>
        <v>ШУЛЬГА Виталий Викторович</v>
      </c>
      <c r="C11" s="255"/>
      <c r="D11" s="255"/>
      <c r="E11" s="255"/>
      <c r="F11" s="255"/>
      <c r="G11" s="255"/>
      <c r="H11" s="257" t="str">
        <f>VLOOKUP(J11,'пр.взв.'!B6:G133,3,FALSE)</f>
        <v>15.08.1988 мс</v>
      </c>
      <c r="I11" s="154"/>
      <c r="J11" s="158">
        <v>4</v>
      </c>
    </row>
    <row r="12" spans="1:10" ht="12.75" customHeight="1">
      <c r="A12" s="263"/>
      <c r="B12" s="256"/>
      <c r="C12" s="256"/>
      <c r="D12" s="256"/>
      <c r="E12" s="256"/>
      <c r="F12" s="256"/>
      <c r="G12" s="256"/>
      <c r="H12" s="258"/>
      <c r="I12" s="154"/>
      <c r="J12" s="158"/>
    </row>
    <row r="13" spans="1:10" ht="12.75" customHeight="1">
      <c r="A13" s="263"/>
      <c r="B13" s="259" t="str">
        <f>VLOOKUP(J11,'пр.взв.'!B6:G133,4,FALSE)</f>
        <v>Тюменский юридический институт МВД РФ</v>
      </c>
      <c r="C13" s="259"/>
      <c r="D13" s="259"/>
      <c r="E13" s="259"/>
      <c r="F13" s="259"/>
      <c r="G13" s="259"/>
      <c r="H13" s="258"/>
      <c r="I13" s="154"/>
      <c r="J13" s="158"/>
    </row>
    <row r="14" spans="1:10" ht="13.5" customHeight="1" thickBot="1">
      <c r="A14" s="264"/>
      <c r="B14" s="260"/>
      <c r="C14" s="260"/>
      <c r="D14" s="260"/>
      <c r="E14" s="260"/>
      <c r="F14" s="260"/>
      <c r="G14" s="260"/>
      <c r="H14" s="261"/>
      <c r="I14" s="154"/>
      <c r="J14" s="158"/>
    </row>
    <row r="15" spans="1:10" ht="18.75" thickBot="1">
      <c r="A15" s="154"/>
      <c r="B15" s="154"/>
      <c r="C15" s="154"/>
      <c r="D15" s="154"/>
      <c r="E15" s="154"/>
      <c r="F15" s="154"/>
      <c r="G15" s="154"/>
      <c r="H15" s="154"/>
      <c r="I15" s="154"/>
      <c r="J15" s="158"/>
    </row>
    <row r="16" spans="1:10" ht="12.75" customHeight="1">
      <c r="A16" s="265" t="s">
        <v>67</v>
      </c>
      <c r="B16" s="255" t="str">
        <f>VLOOKUP(J16,'пр.взв.'!B6:G133,2,FALSE)</f>
        <v>ПОПОВ Константин Викторович </v>
      </c>
      <c r="C16" s="255"/>
      <c r="D16" s="255"/>
      <c r="E16" s="255"/>
      <c r="F16" s="255"/>
      <c r="G16" s="255"/>
      <c r="H16" s="257" t="str">
        <f>VLOOKUP(J16,'пр.взв.'!B6:G133,3,FALSE)</f>
        <v>24.10.1986 мс</v>
      </c>
      <c r="I16" s="154"/>
      <c r="J16" s="158">
        <v>2</v>
      </c>
    </row>
    <row r="17" spans="1:10" ht="12.75" customHeight="1">
      <c r="A17" s="266"/>
      <c r="B17" s="256"/>
      <c r="C17" s="256"/>
      <c r="D17" s="256"/>
      <c r="E17" s="256"/>
      <c r="F17" s="256"/>
      <c r="G17" s="256"/>
      <c r="H17" s="258"/>
      <c r="I17" s="154"/>
      <c r="J17" s="158"/>
    </row>
    <row r="18" spans="1:10" ht="12.75" customHeight="1">
      <c r="A18" s="266"/>
      <c r="B18" s="259" t="str">
        <f>VLOOKUP(J16,'пр.взв.'!B6:G133,4,FALSE)</f>
        <v>Восточно-Сибирский институт МВД РФ</v>
      </c>
      <c r="C18" s="259"/>
      <c r="D18" s="259"/>
      <c r="E18" s="259"/>
      <c r="F18" s="259"/>
      <c r="G18" s="259"/>
      <c r="H18" s="258"/>
      <c r="I18" s="154"/>
      <c r="J18" s="158"/>
    </row>
    <row r="19" spans="1:10" ht="13.5" customHeight="1" thickBot="1">
      <c r="A19" s="267"/>
      <c r="B19" s="260"/>
      <c r="C19" s="260"/>
      <c r="D19" s="260"/>
      <c r="E19" s="260"/>
      <c r="F19" s="260"/>
      <c r="G19" s="260"/>
      <c r="H19" s="261"/>
      <c r="I19" s="154"/>
      <c r="J19" s="158"/>
    </row>
    <row r="20" spans="1:10" ht="18.75" thickBot="1">
      <c r="A20" s="154"/>
      <c r="B20" s="154"/>
      <c r="C20" s="154"/>
      <c r="D20" s="154"/>
      <c r="E20" s="154"/>
      <c r="F20" s="154"/>
      <c r="G20" s="154"/>
      <c r="H20" s="154"/>
      <c r="I20" s="154"/>
      <c r="J20" s="158"/>
    </row>
    <row r="21" spans="1:10" ht="12.75" customHeight="1">
      <c r="A21" s="265" t="s">
        <v>67</v>
      </c>
      <c r="B21" s="255" t="str">
        <f>VLOOKUP(J21,'пр.взв.'!B6:G133,2,FALSE)</f>
        <v>ШИРОБОКОВ Никита Андреевич</v>
      </c>
      <c r="C21" s="255"/>
      <c r="D21" s="255"/>
      <c r="E21" s="255"/>
      <c r="F21" s="255"/>
      <c r="G21" s="255"/>
      <c r="H21" s="257" t="str">
        <f>VLOOKUP(J21,'пр.взв.'!B7:G138,3,FALSE)</f>
        <v>02.02.1988 мс</v>
      </c>
      <c r="I21" s="154"/>
      <c r="J21" s="158">
        <v>6</v>
      </c>
    </row>
    <row r="22" spans="1:10" ht="12.75" customHeight="1">
      <c r="A22" s="266"/>
      <c r="B22" s="256"/>
      <c r="C22" s="256"/>
      <c r="D22" s="256"/>
      <c r="E22" s="256"/>
      <c r="F22" s="256"/>
      <c r="G22" s="256"/>
      <c r="H22" s="258"/>
      <c r="I22" s="154"/>
      <c r="J22" s="158"/>
    </row>
    <row r="23" spans="1:9" ht="12.75" customHeight="1">
      <c r="A23" s="266"/>
      <c r="B23" s="259" t="str">
        <f>VLOOKUP(J21,'пр.взв.'!B6:G133,4,FALSE)</f>
        <v>Ростовский юридический институт МВД РФ</v>
      </c>
      <c r="C23" s="259"/>
      <c r="D23" s="259"/>
      <c r="E23" s="259"/>
      <c r="F23" s="259"/>
      <c r="G23" s="259"/>
      <c r="H23" s="258"/>
      <c r="I23" s="154"/>
    </row>
    <row r="24" spans="1:9" ht="13.5" customHeight="1" thickBot="1">
      <c r="A24" s="267"/>
      <c r="B24" s="260"/>
      <c r="C24" s="260"/>
      <c r="D24" s="260"/>
      <c r="E24" s="260"/>
      <c r="F24" s="260"/>
      <c r="G24" s="260"/>
      <c r="H24" s="261"/>
      <c r="I24" s="154"/>
    </row>
    <row r="25" spans="1:8" ht="18">
      <c r="A25" s="154"/>
      <c r="B25" s="154"/>
      <c r="C25" s="154"/>
      <c r="D25" s="154"/>
      <c r="E25" s="154"/>
      <c r="F25" s="154"/>
      <c r="G25" s="154"/>
      <c r="H25" s="154"/>
    </row>
    <row r="26" spans="1:8" ht="18">
      <c r="A26" s="154" t="s">
        <v>69</v>
      </c>
      <c r="B26" s="154"/>
      <c r="C26" s="154"/>
      <c r="D26" s="154"/>
      <c r="E26" s="154"/>
      <c r="F26" s="154"/>
      <c r="G26" s="154"/>
      <c r="H26" s="154"/>
    </row>
    <row r="27" ht="13.5" thickBot="1"/>
    <row r="28" spans="1:10" ht="12.75" customHeight="1">
      <c r="A28" s="268" t="e">
        <f>VLOOKUP(J28,'пр.взв.'!B7:G133,6,FALSE)</f>
        <v>#N/A</v>
      </c>
      <c r="B28" s="269"/>
      <c r="C28" s="269"/>
      <c r="D28" s="269"/>
      <c r="E28" s="269"/>
      <c r="F28" s="269"/>
      <c r="G28" s="269"/>
      <c r="H28" s="257"/>
      <c r="J28">
        <v>0</v>
      </c>
    </row>
    <row r="29" spans="1:8" ht="13.5" customHeight="1" thickBot="1">
      <c r="A29" s="270"/>
      <c r="B29" s="260"/>
      <c r="C29" s="260"/>
      <c r="D29" s="260"/>
      <c r="E29" s="260"/>
      <c r="F29" s="260"/>
      <c r="G29" s="260"/>
      <c r="H29" s="261"/>
    </row>
    <row r="32" spans="1:8" ht="18">
      <c r="A32" s="154" t="s">
        <v>68</v>
      </c>
      <c r="B32" s="154"/>
      <c r="C32" s="154"/>
      <c r="D32" s="154"/>
      <c r="E32" s="154"/>
      <c r="F32" s="154"/>
      <c r="G32" s="154"/>
      <c r="H32" s="154"/>
    </row>
    <row r="33" spans="1:8" ht="18">
      <c r="A33" s="154"/>
      <c r="B33" s="154"/>
      <c r="C33" s="154"/>
      <c r="D33" s="154"/>
      <c r="E33" s="154"/>
      <c r="F33" s="154"/>
      <c r="G33" s="154"/>
      <c r="H33" s="154"/>
    </row>
    <row r="34" spans="1:8" ht="18">
      <c r="A34" s="154"/>
      <c r="B34" s="154"/>
      <c r="C34" s="154"/>
      <c r="D34" s="154"/>
      <c r="E34" s="154"/>
      <c r="F34" s="154"/>
      <c r="G34" s="154"/>
      <c r="H34" s="154"/>
    </row>
    <row r="35" spans="1:8" ht="18">
      <c r="A35" s="155"/>
      <c r="B35" s="155"/>
      <c r="C35" s="155"/>
      <c r="D35" s="155"/>
      <c r="E35" s="155"/>
      <c r="F35" s="155"/>
      <c r="G35" s="155"/>
      <c r="H35" s="155"/>
    </row>
    <row r="36" spans="1:8" ht="18">
      <c r="A36" s="156"/>
      <c r="B36" s="156"/>
      <c r="C36" s="156"/>
      <c r="D36" s="156"/>
      <c r="E36" s="156"/>
      <c r="F36" s="156"/>
      <c r="G36" s="156"/>
      <c r="H36" s="156"/>
    </row>
    <row r="37" spans="1:8" ht="18">
      <c r="A37" s="155"/>
      <c r="B37" s="155"/>
      <c r="C37" s="155"/>
      <c r="D37" s="155"/>
      <c r="E37" s="155"/>
      <c r="F37" s="155"/>
      <c r="G37" s="155"/>
      <c r="H37" s="155"/>
    </row>
    <row r="38" spans="1:8" ht="18">
      <c r="A38" s="157"/>
      <c r="B38" s="157"/>
      <c r="C38" s="157"/>
      <c r="D38" s="157"/>
      <c r="E38" s="157"/>
      <c r="F38" s="157"/>
      <c r="G38" s="157"/>
      <c r="H38" s="157"/>
    </row>
    <row r="39" spans="1:8" ht="18">
      <c r="A39" s="155"/>
      <c r="B39" s="155"/>
      <c r="C39" s="155"/>
      <c r="D39" s="155"/>
      <c r="E39" s="155"/>
      <c r="F39" s="155"/>
      <c r="G39" s="155"/>
      <c r="H39" s="155"/>
    </row>
    <row r="40" spans="1:8" ht="18">
      <c r="A40" s="157"/>
      <c r="B40" s="157"/>
      <c r="C40" s="157"/>
      <c r="D40" s="157"/>
      <c r="E40" s="157"/>
      <c r="F40" s="157"/>
      <c r="G40" s="157"/>
      <c r="H40" s="157"/>
    </row>
    <row r="41" spans="1:8" ht="18">
      <c r="A41" s="155"/>
      <c r="B41" s="155"/>
      <c r="C41" s="155"/>
      <c r="D41" s="155"/>
      <c r="E41" s="155"/>
      <c r="F41" s="155"/>
      <c r="G41" s="155"/>
      <c r="H41" s="155"/>
    </row>
    <row r="42" spans="1:8" ht="18">
      <c r="A42" s="157"/>
      <c r="B42" s="157"/>
      <c r="C42" s="157"/>
      <c r="D42" s="157"/>
      <c r="E42" s="157"/>
      <c r="F42" s="157"/>
      <c r="G42" s="157"/>
      <c r="H42" s="157"/>
    </row>
    <row r="43" spans="1:8" ht="18">
      <c r="A43" s="155"/>
      <c r="B43" s="155"/>
      <c r="C43" s="155"/>
      <c r="D43" s="155"/>
      <c r="E43" s="155"/>
      <c r="F43" s="155"/>
      <c r="G43" s="155"/>
      <c r="H43" s="155"/>
    </row>
    <row r="44" spans="1:8" ht="18">
      <c r="A44" s="157"/>
      <c r="B44" s="157"/>
      <c r="C44" s="157"/>
      <c r="D44" s="157"/>
      <c r="E44" s="157"/>
      <c r="F44" s="157"/>
      <c r="G44" s="157"/>
      <c r="H44" s="157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workbookViewId="0" topLeftCell="A27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71" t="s">
        <v>56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1:24" ht="13.5" customHeight="1" thickBot="1">
      <c r="A2" s="167" t="s">
        <v>57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</row>
    <row r="3" spans="4:19" ht="27.75" customHeight="1" thickBot="1">
      <c r="D3" s="146"/>
      <c r="E3" s="146"/>
      <c r="F3" s="282" t="str">
        <f>HYPERLINK('[1]реквизиты'!$A$2)</f>
        <v>Чемпионат МВД России по Самозащите без оружия, cреди образовательных учреждений </v>
      </c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4"/>
    </row>
    <row r="4" spans="1:23" ht="15" customHeight="1" thickBot="1">
      <c r="A4" s="127"/>
      <c r="B4" s="127"/>
      <c r="F4" s="292" t="str">
        <f>HYPERLINK('[1]реквизиты'!$A$3)</f>
        <v>11-15 февраля 2010 г.     г. Москва</v>
      </c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148"/>
      <c r="U4" s="148"/>
      <c r="V4" s="278" t="str">
        <f>HYPERLINK('пр.взв.'!D4)</f>
        <v>в.к. 90  кг.</v>
      </c>
      <c r="W4" s="279"/>
    </row>
    <row r="5" spans="1:24" ht="14.25" customHeight="1" thickBot="1">
      <c r="A5" s="166" t="s">
        <v>0</v>
      </c>
      <c r="H5" s="78"/>
      <c r="I5" s="166" t="s">
        <v>2</v>
      </c>
      <c r="K5" s="37"/>
      <c r="P5" s="286" t="str">
        <f>VLOOKUP(O6,'пр.взв.'!B7:E70,2,FALSE)</f>
        <v>ПОПОВ Константин Викторович </v>
      </c>
      <c r="Q5" s="287"/>
      <c r="R5" s="287"/>
      <c r="S5" s="288"/>
      <c r="V5" s="280"/>
      <c r="W5" s="281"/>
      <c r="X5" s="166" t="s">
        <v>1</v>
      </c>
    </row>
    <row r="6" spans="1:26" ht="14.25" customHeight="1" thickBot="1">
      <c r="A6" s="285"/>
      <c r="B6" s="105"/>
      <c r="E6" s="30"/>
      <c r="F6" s="30"/>
      <c r="G6" s="30"/>
      <c r="H6" s="30"/>
      <c r="I6" s="166"/>
      <c r="J6" s="15"/>
      <c r="K6" s="163"/>
      <c r="L6" s="98">
        <v>13</v>
      </c>
      <c r="M6" s="15"/>
      <c r="N6" s="111"/>
      <c r="O6" s="113">
        <v>2</v>
      </c>
      <c r="P6" s="289"/>
      <c r="Q6" s="290"/>
      <c r="R6" s="290"/>
      <c r="S6" s="291"/>
      <c r="X6" s="285"/>
      <c r="Z6" s="39"/>
    </row>
    <row r="7" spans="1:24" ht="12.75" customHeight="1" thickBot="1">
      <c r="A7" s="216">
        <v>1</v>
      </c>
      <c r="B7" s="220" t="str">
        <f>VLOOKUP(A7,'пр.взв.'!B7:C70,2,FALSE)</f>
        <v>НАБИЕВ Рамиль Афтандил-оглы</v>
      </c>
      <c r="C7" s="220" t="str">
        <f>VLOOKUP(A7,'пр.взв.'!B7:G70,3,FALSE)</f>
        <v>24.06.1986 кмс</v>
      </c>
      <c r="D7" s="220" t="str">
        <f>VLOOKUP(A7,'пр.взв.'!B7:G70,4,FALSE)</f>
        <v>Волгоградская академия МВД РФ</v>
      </c>
      <c r="E7" s="30"/>
      <c r="F7" s="30"/>
      <c r="G7" s="48"/>
      <c r="I7" s="100"/>
      <c r="J7" s="15"/>
      <c r="K7" s="98"/>
      <c r="L7" s="120"/>
      <c r="M7" s="98">
        <v>1</v>
      </c>
      <c r="N7" s="118"/>
      <c r="O7" s="119"/>
      <c r="P7" s="53"/>
      <c r="Q7" s="56" t="s">
        <v>24</v>
      </c>
      <c r="R7" s="30"/>
      <c r="S7" s="30"/>
      <c r="T7" s="30"/>
      <c r="U7" s="220" t="str">
        <f>VLOOKUP(X7,'пр.взв.'!B7:G70,2,FALSE)</f>
        <v>ПОПОВ Константин Викторович </v>
      </c>
      <c r="V7" s="220" t="str">
        <f>VLOOKUP(X7,'пр.взв.'!B7:G70,3,FALSE)</f>
        <v>24.10.1986 мс</v>
      </c>
      <c r="W7" s="220" t="str">
        <f>VLOOKUP(X7,'пр.взв.'!B7:G70,4,FALSE)</f>
        <v>Восточно-Сибирский институт МВД РФ</v>
      </c>
      <c r="X7" s="214">
        <v>2</v>
      </c>
    </row>
    <row r="8" spans="1:24" ht="12.75" customHeight="1">
      <c r="A8" s="217"/>
      <c r="B8" s="221"/>
      <c r="C8" s="221"/>
      <c r="D8" s="221"/>
      <c r="E8" s="46" t="s">
        <v>25</v>
      </c>
      <c r="F8" s="41"/>
      <c r="G8" s="51"/>
      <c r="H8" s="52"/>
      <c r="I8" s="53"/>
      <c r="J8" s="15"/>
      <c r="K8" s="117"/>
      <c r="L8" s="23">
        <v>1</v>
      </c>
      <c r="M8" s="120" t="s">
        <v>125</v>
      </c>
      <c r="N8" s="26"/>
      <c r="O8" s="56"/>
      <c r="P8" s="56"/>
      <c r="R8" s="30"/>
      <c r="S8" s="30"/>
      <c r="T8" s="46" t="s">
        <v>26</v>
      </c>
      <c r="U8" s="221"/>
      <c r="V8" s="221"/>
      <c r="W8" s="221"/>
      <c r="X8" s="215"/>
    </row>
    <row r="9" spans="1:24" ht="12.75" customHeight="1" thickBot="1">
      <c r="A9" s="217">
        <v>17</v>
      </c>
      <c r="B9" s="211" t="str">
        <f>VLOOKUP(A9,'пр.взв.'!B9:C72,2,FALSE)</f>
        <v>САИДОВ Закир Жаллатович</v>
      </c>
      <c r="C9" s="211" t="str">
        <f>VLOOKUP(A9,'пр.взв.'!B7:G70,3,FALSE)</f>
        <v>23.07.1990 кмс</v>
      </c>
      <c r="D9" s="211" t="str">
        <f>VLOOKUP(A9,'пр.взв.'!B7:G70,4,FALSE)</f>
        <v>Ростовский юридический институт МВД РФ</v>
      </c>
      <c r="E9" s="47" t="s">
        <v>125</v>
      </c>
      <c r="F9" s="57"/>
      <c r="G9" s="41"/>
      <c r="H9" s="58"/>
      <c r="I9" s="55"/>
      <c r="J9" s="15"/>
      <c r="K9" s="98"/>
      <c r="L9" s="117"/>
      <c r="M9" s="25"/>
      <c r="N9" s="98">
        <v>1</v>
      </c>
      <c r="O9" s="56"/>
      <c r="P9" s="56"/>
      <c r="Q9" s="56"/>
      <c r="R9" s="74"/>
      <c r="S9" s="72"/>
      <c r="T9" s="47" t="s">
        <v>125</v>
      </c>
      <c r="U9" s="211" t="str">
        <f>VLOOKUP(X9,'пр.взв.'!B7:G70,2,FALSE)</f>
        <v>БЕЛЯКОВ Роман Валерьевич</v>
      </c>
      <c r="V9" s="211" t="str">
        <f>VLOOKUP(X9,'пр.взв.'!B7:G70,3,FALSE)</f>
        <v>24.10.1989 кмс</v>
      </c>
      <c r="W9" s="211" t="str">
        <f>VLOOKUP(X9,'пр.взв.'!B7:G70,4,FALSE)</f>
        <v>Уральский юридический институт МВД РФ</v>
      </c>
      <c r="X9" s="215">
        <v>18</v>
      </c>
    </row>
    <row r="10" spans="1:24" ht="12.75" customHeight="1" thickBot="1">
      <c r="A10" s="230"/>
      <c r="B10" s="221"/>
      <c r="C10" s="221"/>
      <c r="D10" s="221"/>
      <c r="E10" s="41"/>
      <c r="F10" s="42"/>
      <c r="G10" s="159" t="s">
        <v>25</v>
      </c>
      <c r="H10" s="54"/>
      <c r="I10" s="53"/>
      <c r="J10" s="15"/>
      <c r="K10" s="163"/>
      <c r="L10" s="98">
        <v>11</v>
      </c>
      <c r="M10" s="85"/>
      <c r="N10" s="120" t="s">
        <v>128</v>
      </c>
      <c r="O10" s="15"/>
      <c r="P10" s="15"/>
      <c r="Q10" s="15"/>
      <c r="R10" s="46" t="s">
        <v>26</v>
      </c>
      <c r="S10" s="43"/>
      <c r="T10" s="41"/>
      <c r="U10" s="221"/>
      <c r="V10" s="221"/>
      <c r="W10" s="221"/>
      <c r="X10" s="246"/>
    </row>
    <row r="11" spans="1:24" ht="12.75" customHeight="1" thickBot="1">
      <c r="A11" s="216">
        <v>9</v>
      </c>
      <c r="B11" s="220" t="str">
        <f>VLOOKUP(A11,'пр.взв.'!B11:C74,2,FALSE)</f>
        <v>СПИВАК Иван Александрович</v>
      </c>
      <c r="C11" s="220" t="str">
        <f>VLOOKUP(A11,'пр.взв.'!B7:G70,3,FALSE)</f>
        <v>02.01.1990 кмс</v>
      </c>
      <c r="D11" s="220" t="str">
        <f>VLOOKUP(A11,'пр.взв.'!B7:G70,4,FALSE)</f>
        <v>Уфимский юридический институт МВД РФ</v>
      </c>
      <c r="E11" s="30"/>
      <c r="F11" s="41"/>
      <c r="G11" s="160">
        <v>0.16666666666666666</v>
      </c>
      <c r="H11" s="106"/>
      <c r="I11" s="107"/>
      <c r="J11" s="15"/>
      <c r="K11" s="98"/>
      <c r="L11" s="120"/>
      <c r="M11" s="18">
        <v>11</v>
      </c>
      <c r="N11" s="85"/>
      <c r="O11" s="123">
        <v>2</v>
      </c>
      <c r="P11" s="15"/>
      <c r="Q11" s="103"/>
      <c r="R11" s="47" t="s">
        <v>125</v>
      </c>
      <c r="S11" s="43"/>
      <c r="T11" s="30"/>
      <c r="U11" s="220" t="str">
        <f>VLOOKUP(X11,'пр.взв.'!B7:G70,2,FALSE)</f>
        <v>ЮДИН Павел Юрьевич</v>
      </c>
      <c r="V11" s="220" t="str">
        <f>VLOOKUP(X11,'пр.взв.'!B7:G70,3,FALSE)</f>
        <v>11.08.1991 кмс</v>
      </c>
      <c r="W11" s="220" t="str">
        <f>VLOOKUP(X11,'пр.взв.'!B7:G70,4,FALSE)</f>
        <v>Сибирский юридический институт МВД РФ</v>
      </c>
      <c r="X11" s="214">
        <v>10</v>
      </c>
    </row>
    <row r="12" spans="1:24" ht="12.75" customHeight="1">
      <c r="A12" s="217"/>
      <c r="B12" s="221"/>
      <c r="C12" s="221"/>
      <c r="D12" s="221"/>
      <c r="E12" s="46" t="s">
        <v>37</v>
      </c>
      <c r="F12" s="59"/>
      <c r="G12" s="41"/>
      <c r="H12" s="52"/>
      <c r="I12" s="108"/>
      <c r="J12" s="26"/>
      <c r="K12" s="117"/>
      <c r="L12" s="18">
        <v>7</v>
      </c>
      <c r="M12" s="58" t="s">
        <v>125</v>
      </c>
      <c r="N12" s="99"/>
      <c r="O12" s="58"/>
      <c r="P12" s="56"/>
      <c r="Q12" s="76"/>
      <c r="R12" s="75"/>
      <c r="S12" s="44"/>
      <c r="T12" s="46" t="s">
        <v>38</v>
      </c>
      <c r="U12" s="221"/>
      <c r="V12" s="221"/>
      <c r="W12" s="221"/>
      <c r="X12" s="215"/>
    </row>
    <row r="13" spans="1:24" ht="12.75" customHeight="1" thickBot="1">
      <c r="A13" s="217">
        <v>25</v>
      </c>
      <c r="B13" s="240" t="e">
        <f>VLOOKUP(A13,'пр.взв.'!B13:C76,2,FALSE)</f>
        <v>#N/A</v>
      </c>
      <c r="C13" s="240" t="e">
        <f>VLOOKUP(A13,'пр.взв.'!B7:G70,3,FALSE)</f>
        <v>#N/A</v>
      </c>
      <c r="D13" s="240" t="e">
        <f>VLOOKUP(A13,'пр.взв.'!B7:G70,4,FALSE)</f>
        <v>#N/A</v>
      </c>
      <c r="E13" s="116"/>
      <c r="F13" s="41"/>
      <c r="G13" s="41"/>
      <c r="H13" s="58"/>
      <c r="I13" s="108"/>
      <c r="K13" s="98"/>
      <c r="L13" s="117"/>
      <c r="M13" s="98"/>
      <c r="N13" s="23">
        <v>2</v>
      </c>
      <c r="O13" s="15"/>
      <c r="P13" s="56"/>
      <c r="Q13" s="101"/>
      <c r="R13" s="30"/>
      <c r="S13" s="30"/>
      <c r="T13" s="124"/>
      <c r="U13" s="240" t="e">
        <f>VLOOKUP(X13,'пр.взв.'!B7:G70,2,FALSE)</f>
        <v>#N/A</v>
      </c>
      <c r="V13" s="240" t="e">
        <f>VLOOKUP(X13,'пр.взв.'!B7:G70,3,FALSE)</f>
        <v>#N/A</v>
      </c>
      <c r="W13" s="240" t="e">
        <f>VLOOKUP(X13,'пр.взв.'!B7:G70,4,FALSE)</f>
        <v>#N/A</v>
      </c>
      <c r="X13" s="215">
        <v>26</v>
      </c>
    </row>
    <row r="14" spans="1:24" ht="12.75" customHeight="1" thickBot="1">
      <c r="A14" s="230"/>
      <c r="B14" s="241"/>
      <c r="C14" s="241"/>
      <c r="D14" s="241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41"/>
      <c r="V14" s="241"/>
      <c r="W14" s="241"/>
      <c r="X14" s="246"/>
    </row>
    <row r="15" spans="1:24" ht="12.75" customHeight="1" thickBot="1">
      <c r="A15" s="216">
        <v>5</v>
      </c>
      <c r="B15" s="220" t="str">
        <f>VLOOKUP(A15,'пр.взв.'!B15:C78,2,FALSE)</f>
        <v>ГВОЗДКОВ Павел Юрьевич</v>
      </c>
      <c r="C15" s="220" t="str">
        <f>VLOOKUP(A15,'пр.взв.'!B7:G70,3,FALSE)</f>
        <v>08.05.1986 мс</v>
      </c>
      <c r="D15" s="220" t="str">
        <f>VLOOKUP(A15,'пр.взв.'!B7:G70,4,FALSE)</f>
        <v>Дальневосточный юридич. институт МВД РФ</v>
      </c>
      <c r="E15" s="30"/>
      <c r="F15" s="30"/>
      <c r="G15" s="41"/>
      <c r="H15" s="53"/>
      <c r="I15" s="46" t="s">
        <v>32</v>
      </c>
      <c r="J15" s="79"/>
      <c r="K15" s="98"/>
      <c r="L15" s="15"/>
      <c r="M15" s="15"/>
      <c r="N15" s="15"/>
      <c r="O15" s="14"/>
      <c r="P15" s="46" t="s">
        <v>26</v>
      </c>
      <c r="Q15" s="102"/>
      <c r="R15" s="30"/>
      <c r="S15" s="30"/>
      <c r="T15" s="30"/>
      <c r="U15" s="220" t="str">
        <f>VLOOKUP(X15,'пр.взв.'!B7:G70,2,FALSE)</f>
        <v>ШИРОБОКОВ Никита Андреевич</v>
      </c>
      <c r="V15" s="220" t="str">
        <f>VLOOKUP(X15,'пр.взв.'!B7:G70,3,FALSE)</f>
        <v>02.02.1988 мс</v>
      </c>
      <c r="W15" s="220" t="str">
        <f>VLOOKUP(X15,'пр.взв.'!B7:G70,4,FALSE)</f>
        <v>Ростовский юридический институт МВД РФ</v>
      </c>
      <c r="X15" s="214">
        <v>6</v>
      </c>
    </row>
    <row r="16" spans="1:24" ht="12.75" customHeight="1" thickBot="1">
      <c r="A16" s="217"/>
      <c r="B16" s="221"/>
      <c r="C16" s="221"/>
      <c r="D16" s="221"/>
      <c r="E16" s="46" t="s">
        <v>32</v>
      </c>
      <c r="F16" s="41"/>
      <c r="G16" s="41"/>
      <c r="H16" s="66"/>
      <c r="I16" s="116" t="s">
        <v>126</v>
      </c>
      <c r="J16" s="15"/>
      <c r="K16" s="82"/>
      <c r="L16" s="277" t="s">
        <v>124</v>
      </c>
      <c r="M16" s="277"/>
      <c r="N16" s="15"/>
      <c r="O16" s="102"/>
      <c r="P16" s="47" t="s">
        <v>125</v>
      </c>
      <c r="Q16" s="82"/>
      <c r="R16" s="30"/>
      <c r="S16" s="30"/>
      <c r="T16" s="46" t="s">
        <v>34</v>
      </c>
      <c r="U16" s="221"/>
      <c r="V16" s="221"/>
      <c r="W16" s="221"/>
      <c r="X16" s="215"/>
    </row>
    <row r="17" spans="1:24" ht="12.75" customHeight="1" thickBot="1">
      <c r="A17" s="217">
        <v>21</v>
      </c>
      <c r="B17" s="240" t="e">
        <f>VLOOKUP(A17,'пр.взв.'!B17:C80,2,FALSE)</f>
        <v>#N/A</v>
      </c>
      <c r="C17" s="240" t="e">
        <f>VLOOKUP(A17,'пр.взв.'!B7:G70,3,FALSE)</f>
        <v>#N/A</v>
      </c>
      <c r="D17" s="240" t="e">
        <f>VLOOKUP(A17,'пр.взв.'!B7:G70,4,FALSE)</f>
        <v>#N/A</v>
      </c>
      <c r="E17" s="116"/>
      <c r="F17" s="57"/>
      <c r="G17" s="41"/>
      <c r="H17" s="65"/>
      <c r="I17" s="43"/>
      <c r="J17" s="43"/>
      <c r="K17" s="147">
        <v>3</v>
      </c>
      <c r="L17" s="111"/>
      <c r="M17" s="111"/>
      <c r="N17" s="112"/>
      <c r="O17" s="43"/>
      <c r="P17" s="43"/>
      <c r="Q17" s="82"/>
      <c r="R17" s="74"/>
      <c r="S17" s="72"/>
      <c r="T17" s="47"/>
      <c r="U17" s="240" t="e">
        <f>VLOOKUP(X17,'пр.взв.'!B7:G70,2,FALSE)</f>
        <v>#N/A</v>
      </c>
      <c r="V17" s="240" t="e">
        <f>VLOOKUP(X17,'пр.взв.'!B7:G70,3,FALSE)</f>
        <v>#N/A</v>
      </c>
      <c r="W17" s="240" t="e">
        <f>VLOOKUP(X17,'пр.взв.'!B7:G70,4,FALSE)</f>
        <v>#N/A</v>
      </c>
      <c r="X17" s="215">
        <v>22</v>
      </c>
    </row>
    <row r="18" spans="1:24" ht="12.75" customHeight="1" thickBot="1">
      <c r="A18" s="230"/>
      <c r="B18" s="241"/>
      <c r="C18" s="241"/>
      <c r="D18" s="241"/>
      <c r="E18" s="41"/>
      <c r="F18" s="42"/>
      <c r="G18" s="46" t="s">
        <v>32</v>
      </c>
      <c r="H18" s="67"/>
      <c r="I18" s="43"/>
      <c r="J18" s="43"/>
      <c r="K18" s="294" t="str">
        <f>VLOOKUP(K17,'пр.взв.'!B7:D70,2,FALSE)</f>
        <v>САВЕЛЬЕВ Дмитрий Станиславович</v>
      </c>
      <c r="L18" s="295"/>
      <c r="M18" s="295"/>
      <c r="N18" s="296"/>
      <c r="O18" s="56"/>
      <c r="P18" s="43"/>
      <c r="Q18" s="104"/>
      <c r="R18" s="46" t="s">
        <v>34</v>
      </c>
      <c r="S18" s="43"/>
      <c r="T18" s="41"/>
      <c r="U18" s="241"/>
      <c r="V18" s="241"/>
      <c r="W18" s="241"/>
      <c r="X18" s="246"/>
    </row>
    <row r="19" spans="1:24" ht="12.75" customHeight="1" thickBot="1">
      <c r="A19" s="216">
        <v>13</v>
      </c>
      <c r="B19" s="220" t="str">
        <f>VLOOKUP(A19,'пр.взв.'!B19:C82,2,FALSE)</f>
        <v>МОРОЗОВ Максим Александрович</v>
      </c>
      <c r="C19" s="220" t="str">
        <f>VLOOKUP(A19,'пр.взв.'!B7:G70,3,FALSE)</f>
        <v>28.02.1989 1</v>
      </c>
      <c r="D19" s="220" t="str">
        <f>VLOOKUP(A19,'пр.взв.'!B7:G70,4,FALSE)</f>
        <v>Казанский юридический институт МВД РФ</v>
      </c>
      <c r="E19" s="30"/>
      <c r="F19" s="41"/>
      <c r="G19" s="47" t="s">
        <v>125</v>
      </c>
      <c r="H19" s="58"/>
      <c r="I19" s="43"/>
      <c r="J19" s="43"/>
      <c r="K19" s="297"/>
      <c r="L19" s="298"/>
      <c r="M19" s="298"/>
      <c r="N19" s="299"/>
      <c r="O19" s="56"/>
      <c r="P19" s="43"/>
      <c r="Q19" s="43"/>
      <c r="R19" s="47" t="s">
        <v>125</v>
      </c>
      <c r="S19" s="43"/>
      <c r="T19" s="30"/>
      <c r="U19" s="220" t="str">
        <f>VLOOKUP(X19,'пр.взв.'!B7:G70,2,FALSE)</f>
        <v>ЕГОРОВ Илья Вячеславович</v>
      </c>
      <c r="V19" s="220" t="str">
        <f>VLOOKUP(X19,'пр.взв.'!B7:G70,3,FALSE)</f>
        <v>27.08.1989 кмс</v>
      </c>
      <c r="W19" s="220" t="str">
        <f>VLOOKUP(X19,'пр.взв.'!B7:G70,4,FALSE)</f>
        <v>С-Петербургский университет МВД РФ</v>
      </c>
      <c r="X19" s="214">
        <v>14</v>
      </c>
    </row>
    <row r="20" spans="1:24" ht="12.75" customHeight="1">
      <c r="A20" s="217"/>
      <c r="B20" s="221"/>
      <c r="C20" s="221"/>
      <c r="D20" s="221"/>
      <c r="E20" s="46" t="s">
        <v>41</v>
      </c>
      <c r="F20" s="59"/>
      <c r="G20" s="41"/>
      <c r="H20" s="52"/>
      <c r="I20" s="43"/>
      <c r="J20" s="43"/>
      <c r="K20" s="70"/>
      <c r="L20" s="293" t="s">
        <v>125</v>
      </c>
      <c r="M20" s="293"/>
      <c r="N20" s="56"/>
      <c r="O20" s="76"/>
      <c r="P20" s="43"/>
      <c r="Q20" s="30"/>
      <c r="R20" s="75"/>
      <c r="S20" s="44"/>
      <c r="T20" s="46" t="s">
        <v>42</v>
      </c>
      <c r="U20" s="221"/>
      <c r="V20" s="221"/>
      <c r="W20" s="221"/>
      <c r="X20" s="215"/>
    </row>
    <row r="21" spans="1:24" ht="12.75" customHeight="1" thickBot="1">
      <c r="A21" s="217">
        <v>29</v>
      </c>
      <c r="B21" s="240" t="e">
        <f>VLOOKUP(A21,'пр.взв.'!B21:C84,2,FALSE)</f>
        <v>#N/A</v>
      </c>
      <c r="C21" s="240" t="e">
        <f>VLOOKUP(A21,'пр.взв.'!B7:G70,3,FALSE)</f>
        <v>#N/A</v>
      </c>
      <c r="D21" s="240" t="e">
        <f>VLOOKUP(A21,'пр.взв.'!B7:G70,4,FALSE)</f>
        <v>#N/A</v>
      </c>
      <c r="E21" s="116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40" t="e">
        <f>VLOOKUP(X21,'пр.взв.'!B7:G70,2,FALSE)</f>
        <v>#N/A</v>
      </c>
      <c r="V21" s="240" t="e">
        <f>VLOOKUP(X21,'пр.взв.'!B7:G70,3,FALSE)</f>
        <v>#N/A</v>
      </c>
      <c r="W21" s="240" t="e">
        <f>VLOOKUP(X21,'пр.взв.'!B7:G70,4,FALSE)</f>
        <v>#N/A</v>
      </c>
      <c r="X21" s="215">
        <v>30</v>
      </c>
    </row>
    <row r="22" spans="1:24" ht="12.75" customHeight="1" thickBot="1">
      <c r="A22" s="230"/>
      <c r="B22" s="241"/>
      <c r="C22" s="241"/>
      <c r="D22" s="241"/>
      <c r="E22" s="41"/>
      <c r="F22" s="41"/>
      <c r="G22" s="41"/>
      <c r="H22" s="52"/>
      <c r="I22" s="43"/>
      <c r="J22" s="43"/>
      <c r="K22" s="46" t="s">
        <v>28</v>
      </c>
      <c r="L22" s="43"/>
      <c r="M22" s="56"/>
      <c r="N22" s="46" t="s">
        <v>30</v>
      </c>
      <c r="O22" s="76"/>
      <c r="P22" s="43"/>
      <c r="Q22" s="30"/>
      <c r="R22" s="30"/>
      <c r="S22" s="30"/>
      <c r="T22" s="41"/>
      <c r="U22" s="241"/>
      <c r="V22" s="241"/>
      <c r="W22" s="241"/>
      <c r="X22" s="246"/>
    </row>
    <row r="23" spans="1:24" ht="12.75" customHeight="1" thickBot="1">
      <c r="A23" s="216">
        <v>3</v>
      </c>
      <c r="B23" s="220" t="str">
        <f>VLOOKUP(A23,'пр.взв.'!B7:C70,2,FALSE)</f>
        <v>САВЕЛЬЕВ Дмитрий Станиславович</v>
      </c>
      <c r="C23" s="220" t="str">
        <f>VLOOKUP(A23,'пр.взв.'!B7:G70,3,FALSE)</f>
        <v>05.09.1989 мс</v>
      </c>
      <c r="D23" s="220" t="str">
        <f>VLOOKUP(A23,'пр.взв.'!B7:G70,4,FALSE)</f>
        <v>Московский университет МВД РФ</v>
      </c>
      <c r="E23" s="30"/>
      <c r="F23" s="30"/>
      <c r="G23" s="48"/>
      <c r="H23" s="48"/>
      <c r="I23" s="49"/>
      <c r="J23" s="50"/>
      <c r="K23" s="47" t="s">
        <v>126</v>
      </c>
      <c r="L23" s="60"/>
      <c r="M23" s="56"/>
      <c r="N23" s="47" t="s">
        <v>127</v>
      </c>
      <c r="O23" s="76"/>
      <c r="P23" s="43"/>
      <c r="Q23" s="30"/>
      <c r="R23" s="30"/>
      <c r="S23" s="30"/>
      <c r="T23" s="30"/>
      <c r="U23" s="220" t="str">
        <f>VLOOKUP(X23,'пр.взв.'!B7:G70,2,FALSE)</f>
        <v>ШУЛЬГА Виталий Викторович</v>
      </c>
      <c r="V23" s="220" t="str">
        <f>VLOOKUP(X23,'пр.взв.'!B7:G70,3,FALSE)</f>
        <v>15.08.1988 мс</v>
      </c>
      <c r="W23" s="220" t="str">
        <f>VLOOKUP(X23,'пр.взв.'!B7:G70,4,FALSE)</f>
        <v>Тюменский юридический институт МВД РФ</v>
      </c>
      <c r="X23" s="214">
        <v>4</v>
      </c>
    </row>
    <row r="24" spans="1:24" ht="12.75" customHeight="1">
      <c r="A24" s="217"/>
      <c r="B24" s="221"/>
      <c r="C24" s="221"/>
      <c r="D24" s="221"/>
      <c r="E24" s="46" t="s">
        <v>28</v>
      </c>
      <c r="F24" s="41"/>
      <c r="G24" s="51"/>
      <c r="H24" s="52"/>
      <c r="I24" s="53"/>
      <c r="J24" s="54"/>
      <c r="K24" s="69"/>
      <c r="L24" s="277" t="s">
        <v>59</v>
      </c>
      <c r="M24" s="277"/>
      <c r="N24" s="56"/>
      <c r="O24" s="76"/>
      <c r="P24" s="43"/>
      <c r="Q24" s="30"/>
      <c r="R24" s="30"/>
      <c r="S24" s="30"/>
      <c r="T24" s="46" t="s">
        <v>30</v>
      </c>
      <c r="U24" s="221"/>
      <c r="V24" s="221"/>
      <c r="W24" s="221"/>
      <c r="X24" s="215"/>
    </row>
    <row r="25" spans="1:24" ht="12.75" customHeight="1" thickBot="1">
      <c r="A25" s="217">
        <v>19</v>
      </c>
      <c r="B25" s="240" t="e">
        <f>VLOOKUP(A25,'пр.взв.'!B25:C88,2,FALSE)</f>
        <v>#N/A</v>
      </c>
      <c r="C25" s="240" t="e">
        <f>VLOOKUP(A25,'пр.взв.'!B7:G70,3,FALSE)</f>
        <v>#N/A</v>
      </c>
      <c r="D25" s="240" t="e">
        <f>VLOOKUP(A25,'пр.взв.'!B7:G70,4,FALSE)</f>
        <v>#N/A</v>
      </c>
      <c r="E25" s="116"/>
      <c r="F25" s="57"/>
      <c r="G25" s="41"/>
      <c r="H25" s="58"/>
      <c r="I25" s="55"/>
      <c r="J25" s="53"/>
      <c r="K25" s="147">
        <v>4</v>
      </c>
      <c r="L25" s="111"/>
      <c r="M25" s="111"/>
      <c r="N25" s="112"/>
      <c r="O25" s="76"/>
      <c r="P25" s="43"/>
      <c r="Q25" s="30"/>
      <c r="R25" s="74"/>
      <c r="S25" s="72"/>
      <c r="T25" s="47"/>
      <c r="U25" s="240" t="e">
        <f>VLOOKUP(X25,'пр.взв.'!B7:G70,2,FALSE)</f>
        <v>#N/A</v>
      </c>
      <c r="V25" s="240" t="e">
        <f>VLOOKUP(X25,'пр.взв.'!B7:G70,3,FALSE)</f>
        <v>#N/A</v>
      </c>
      <c r="W25" s="240" t="e">
        <f>VLOOKUP(X25,'пр.взв.'!B7:G70,4,FALSE)</f>
        <v>#N/A</v>
      </c>
      <c r="X25" s="215">
        <v>20</v>
      </c>
    </row>
    <row r="26" spans="1:24" ht="12.75" customHeight="1" thickBot="1">
      <c r="A26" s="230"/>
      <c r="B26" s="241"/>
      <c r="C26" s="241"/>
      <c r="D26" s="241"/>
      <c r="E26" s="41"/>
      <c r="F26" s="42"/>
      <c r="G26" s="46" t="s">
        <v>28</v>
      </c>
      <c r="H26" s="54"/>
      <c r="I26" s="53"/>
      <c r="J26" s="151"/>
      <c r="K26" s="271" t="str">
        <f>VLOOKUP(K25,'пр.взв.'!B7:D78,2,FALSE)</f>
        <v>ШУЛЬГА Виталий Викторович</v>
      </c>
      <c r="L26" s="272"/>
      <c r="M26" s="272"/>
      <c r="N26" s="273"/>
      <c r="O26" s="56"/>
      <c r="P26" s="43"/>
      <c r="Q26" s="30"/>
      <c r="R26" s="46" t="s">
        <v>30</v>
      </c>
      <c r="S26" s="43"/>
      <c r="T26" s="41"/>
      <c r="U26" s="241"/>
      <c r="V26" s="241"/>
      <c r="W26" s="241"/>
      <c r="X26" s="246"/>
    </row>
    <row r="27" spans="1:24" ht="12.75" customHeight="1" thickBot="1">
      <c r="A27" s="216">
        <v>11</v>
      </c>
      <c r="B27" s="220" t="str">
        <f>VLOOKUP(A27,'пр.взв.'!B27:C90,2,FALSE)</f>
        <v>НЕЧАЕВ Дмитрий Александрович</v>
      </c>
      <c r="C27" s="220" t="str">
        <f>VLOOKUP(A27,'пр.взв.'!B7:G70,3,FALSE)</f>
        <v>02.06.1991 кмс</v>
      </c>
      <c r="D27" s="220" t="str">
        <f>VLOOKUP(A27,'пр.взв.'!B7:G70,4,FALSE)</f>
        <v>Барнаульский юридич. институт МВД РФ</v>
      </c>
      <c r="E27" s="30"/>
      <c r="F27" s="41"/>
      <c r="G27" s="47" t="s">
        <v>125</v>
      </c>
      <c r="H27" s="63"/>
      <c r="I27" s="54"/>
      <c r="J27" s="151"/>
      <c r="K27" s="274"/>
      <c r="L27" s="275"/>
      <c r="M27" s="275"/>
      <c r="N27" s="276"/>
      <c r="O27" s="56"/>
      <c r="P27" s="73"/>
      <c r="Q27" s="72"/>
      <c r="R27" s="47" t="s">
        <v>125</v>
      </c>
      <c r="S27" s="43"/>
      <c r="T27" s="30"/>
      <c r="U27" s="220" t="str">
        <f>VLOOKUP(X27,'пр.взв.'!B7:G70,2,FALSE)</f>
        <v>ЛЕБЕДЕВ Валерий Владимирович</v>
      </c>
      <c r="V27" s="220" t="str">
        <f>VLOOKUP(X27,'пр.взв.'!B7:G70,3,FALSE)</f>
        <v>13.02.1985 кмс</v>
      </c>
      <c r="W27" s="220" t="str">
        <f>VLOOKUP(X27,'пр.взв.'!B7:G70,4,FALSE)</f>
        <v>Калининградский юридич. институт МВД РФ</v>
      </c>
      <c r="X27" s="214">
        <v>12</v>
      </c>
    </row>
    <row r="28" spans="1:24" ht="12.75" customHeight="1">
      <c r="A28" s="217"/>
      <c r="B28" s="221"/>
      <c r="C28" s="221"/>
      <c r="D28" s="221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21"/>
      <c r="V28" s="221"/>
      <c r="W28" s="221"/>
      <c r="X28" s="215"/>
    </row>
    <row r="29" spans="1:24" ht="12.75" customHeight="1" thickBot="1">
      <c r="A29" s="217">
        <v>27</v>
      </c>
      <c r="B29" s="240" t="e">
        <f>VLOOKUP(A29,'пр.взв.'!B29:C92,2,FALSE)</f>
        <v>#N/A</v>
      </c>
      <c r="C29" s="240" t="e">
        <f>VLOOKUP(A29,'пр.взв.'!B7:G70,3,FALSE)</f>
        <v>#N/A</v>
      </c>
      <c r="D29" s="240" t="e">
        <f>VLOOKUP(A29,'пр.взв.'!B7:G70,4,FALSE)</f>
        <v>#N/A</v>
      </c>
      <c r="E29" s="116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40" t="e">
        <f>VLOOKUP(X29,'пр.взв.'!B7:G70,2,FALSE)</f>
        <v>#N/A</v>
      </c>
      <c r="V29" s="240" t="e">
        <f>VLOOKUP(X29,'пр.взв.'!B7:G70,3,FALSE)</f>
        <v>#N/A</v>
      </c>
      <c r="W29" s="240" t="e">
        <f>VLOOKUP(X29,'пр.взв.'!B7:G70,4,FALSE)</f>
        <v>#N/A</v>
      </c>
      <c r="X29" s="215">
        <v>28</v>
      </c>
    </row>
    <row r="30" spans="1:24" ht="12.75" customHeight="1" thickBot="1">
      <c r="A30" s="230"/>
      <c r="B30" s="241"/>
      <c r="C30" s="241"/>
      <c r="D30" s="241"/>
      <c r="E30" s="41"/>
      <c r="F30" s="41"/>
      <c r="G30" s="42"/>
      <c r="H30" s="55"/>
      <c r="I30" s="46" t="s">
        <v>28</v>
      </c>
      <c r="J30" s="68"/>
      <c r="K30" s="70"/>
      <c r="L30" s="43"/>
      <c r="M30" s="56"/>
      <c r="N30" s="56"/>
      <c r="O30" s="77"/>
      <c r="P30" s="46" t="s">
        <v>30</v>
      </c>
      <c r="Q30" s="43"/>
      <c r="R30" s="30"/>
      <c r="S30" s="30"/>
      <c r="T30" s="41"/>
      <c r="U30" s="241"/>
      <c r="V30" s="241"/>
      <c r="W30" s="241"/>
      <c r="X30" s="246"/>
    </row>
    <row r="31" spans="1:24" ht="12.75" customHeight="1" thickBot="1">
      <c r="A31" s="216">
        <v>7</v>
      </c>
      <c r="B31" s="220" t="str">
        <f>VLOOKUP(A31,'пр.взв.'!B7:C70,2,FALSE)</f>
        <v>КОЛИЕВ Вадим Витальевич</v>
      </c>
      <c r="C31" s="220" t="str">
        <f>VLOOKUP(A31,'пр.взв.'!B7:G70,3,FALSE)</f>
        <v>30.03.1979 кмс</v>
      </c>
      <c r="D31" s="220" t="str">
        <f>VLOOKUP(A31,'пр.взв.'!B7:G70,4,FALSE)</f>
        <v>Краснодарский университет МВД РФ</v>
      </c>
      <c r="E31" s="30"/>
      <c r="F31" s="30"/>
      <c r="G31" s="41"/>
      <c r="H31" s="53"/>
      <c r="I31" s="47" t="s">
        <v>125</v>
      </c>
      <c r="J31" s="55"/>
      <c r="K31" s="43"/>
      <c r="L31" s="43"/>
      <c r="M31" s="56"/>
      <c r="N31" s="56"/>
      <c r="O31" s="56"/>
      <c r="P31" s="47" t="s">
        <v>125</v>
      </c>
      <c r="Q31" s="43"/>
      <c r="R31" s="30"/>
      <c r="S31" s="30"/>
      <c r="T31" s="30"/>
      <c r="U31" s="220" t="str">
        <f>VLOOKUP(X31,'пр.взв.'!B7:G70,2,FALSE)</f>
        <v>ГУЖВА Вячеслав Олегович</v>
      </c>
      <c r="V31" s="220" t="str">
        <f>VLOOKUP(X31,'пр.взв.'!B7:G70,3,FALSE)</f>
        <v>22.02.1988 кмс</v>
      </c>
      <c r="W31" s="220" t="str">
        <f>VLOOKUP(X31,'пр.взв.'!B7:G70,4,FALSE)</f>
        <v>Омская академия МВД РФ</v>
      </c>
      <c r="X31" s="214">
        <v>8</v>
      </c>
    </row>
    <row r="32" spans="1:24" ht="12.75" customHeight="1">
      <c r="A32" s="217"/>
      <c r="B32" s="221"/>
      <c r="C32" s="221"/>
      <c r="D32" s="221"/>
      <c r="E32" s="46" t="s">
        <v>35</v>
      </c>
      <c r="F32" s="41"/>
      <c r="G32" s="41"/>
      <c r="H32" s="66"/>
      <c r="I32" s="43"/>
      <c r="J32" s="166" t="s">
        <v>3</v>
      </c>
      <c r="P32" s="43"/>
      <c r="Q32" s="70"/>
      <c r="R32" s="30"/>
      <c r="S32" s="30"/>
      <c r="T32" s="46" t="s">
        <v>36</v>
      </c>
      <c r="U32" s="221"/>
      <c r="V32" s="221"/>
      <c r="W32" s="221"/>
      <c r="X32" s="215"/>
    </row>
    <row r="33" spans="1:24" ht="12.75" customHeight="1" thickBot="1">
      <c r="A33" s="217">
        <v>23</v>
      </c>
      <c r="B33" s="240" t="e">
        <f>VLOOKUP(A33,'пр.взв.'!B33:C96,2,FALSE)</f>
        <v>#N/A</v>
      </c>
      <c r="C33" s="240" t="e">
        <f>VLOOKUP(A33,'пр.взв.'!B7:G70,3,FALSE)</f>
        <v>#N/A</v>
      </c>
      <c r="D33" s="240" t="e">
        <f>VLOOKUP(A33,'пр.взв.'!B7:G70,4,FALSE)</f>
        <v>#N/A</v>
      </c>
      <c r="E33" s="116"/>
      <c r="F33" s="57"/>
      <c r="G33" s="41"/>
      <c r="H33" s="65"/>
      <c r="I33" s="43"/>
      <c r="J33" s="166"/>
      <c r="K33" s="115">
        <v>18</v>
      </c>
      <c r="L33" s="122"/>
      <c r="M33" s="122"/>
      <c r="N33" s="122"/>
      <c r="O33" s="122"/>
      <c r="Q33" s="70"/>
      <c r="R33" s="74"/>
      <c r="S33" s="72"/>
      <c r="T33" s="47"/>
      <c r="U33" s="240" t="e">
        <f>VLOOKUP(X33,'пр.взв.'!B7:G70,2,FALSE)</f>
        <v>#N/A</v>
      </c>
      <c r="V33" s="240" t="e">
        <f>VLOOKUP(X33,'пр.взв.'!B7:G70,3,FALSE)</f>
        <v>#N/A</v>
      </c>
      <c r="W33" s="240" t="e">
        <f>VLOOKUP(X33,'пр.взв.'!B7:G70,4,FALSE)</f>
        <v>#N/A</v>
      </c>
      <c r="X33" s="215">
        <v>24</v>
      </c>
    </row>
    <row r="34" spans="1:24" ht="12.75" customHeight="1" thickBot="1">
      <c r="A34" s="230"/>
      <c r="B34" s="241"/>
      <c r="C34" s="241"/>
      <c r="D34" s="241"/>
      <c r="E34" s="41"/>
      <c r="F34" s="42"/>
      <c r="G34" s="46" t="s">
        <v>35</v>
      </c>
      <c r="H34" s="67"/>
      <c r="I34" s="43"/>
      <c r="J34" s="43"/>
      <c r="K34" s="121"/>
      <c r="L34" s="98">
        <v>10</v>
      </c>
      <c r="M34" s="15"/>
      <c r="N34" s="111"/>
      <c r="O34" s="113"/>
      <c r="Q34" s="77"/>
      <c r="R34" s="46" t="s">
        <v>44</v>
      </c>
      <c r="S34" s="43"/>
      <c r="T34" s="41"/>
      <c r="U34" s="241"/>
      <c r="V34" s="241"/>
      <c r="W34" s="241"/>
      <c r="X34" s="246"/>
    </row>
    <row r="35" spans="1:24" ht="12.75" customHeight="1" thickBot="1">
      <c r="A35" s="216">
        <v>15</v>
      </c>
      <c r="B35" s="220" t="str">
        <f>VLOOKUP(A35,'пр.взв.'!B35:C98,2,FALSE)</f>
        <v>ГРИГОРЯН Тигран Артемович</v>
      </c>
      <c r="C35" s="220" t="str">
        <f>VLOOKUP(A35,'пр.взв.'!B7:G70,3,FALSE)</f>
        <v>28.09.1990 кмс</v>
      </c>
      <c r="D35" s="220" t="str">
        <f>VLOOKUP(A35,'пр.взв.'!B7:G70,4,FALSE)</f>
        <v>Академия экономической безопасности МВД РФ</v>
      </c>
      <c r="E35" s="30"/>
      <c r="F35" s="41"/>
      <c r="G35" s="47" t="s">
        <v>126</v>
      </c>
      <c r="H35" s="58"/>
      <c r="I35" s="43"/>
      <c r="J35" s="43"/>
      <c r="K35" s="18">
        <v>10</v>
      </c>
      <c r="L35" s="120" t="s">
        <v>126</v>
      </c>
      <c r="M35" s="98">
        <v>6</v>
      </c>
      <c r="N35" s="118"/>
      <c r="O35" s="119"/>
      <c r="Q35" s="56"/>
      <c r="R35" s="47" t="s">
        <v>125</v>
      </c>
      <c r="S35" s="43"/>
      <c r="T35" s="30"/>
      <c r="U35" s="220" t="str">
        <f>VLOOKUP(X35,'пр.взв.'!B7:G70,2,FALSE)</f>
        <v>АББАСОВ Элмар Акиф оглы</v>
      </c>
      <c r="V35" s="220" t="str">
        <f>VLOOKUP(X35,'пр.взв.'!B7:G70,3,FALSE)</f>
        <v>26.03.1989 мс</v>
      </c>
      <c r="W35" s="220" t="str">
        <f>VLOOKUP(X35,'пр.взв.'!B7:G70,4,FALSE)</f>
        <v>Белгородский юридический институт МВД РФ</v>
      </c>
      <c r="X35" s="214">
        <v>16</v>
      </c>
    </row>
    <row r="36" spans="1:24" ht="12.75" customHeight="1">
      <c r="A36" s="217"/>
      <c r="B36" s="221"/>
      <c r="C36" s="221"/>
      <c r="D36" s="221"/>
      <c r="E36" s="46" t="s">
        <v>43</v>
      </c>
      <c r="F36" s="59"/>
      <c r="G36" s="41"/>
      <c r="H36" s="52"/>
      <c r="I36" s="43"/>
      <c r="J36" s="43"/>
      <c r="K36" s="117"/>
      <c r="L36" s="23">
        <v>6</v>
      </c>
      <c r="M36" s="120" t="s">
        <v>126</v>
      </c>
      <c r="N36" s="26"/>
      <c r="O36" s="56"/>
      <c r="Q36" s="56"/>
      <c r="R36" s="75"/>
      <c r="S36" s="44"/>
      <c r="T36" s="46" t="s">
        <v>44</v>
      </c>
      <c r="U36" s="221"/>
      <c r="V36" s="221"/>
      <c r="W36" s="221"/>
      <c r="X36" s="215"/>
    </row>
    <row r="37" spans="1:24" ht="12.75" customHeight="1" thickBot="1">
      <c r="A37" s="217">
        <v>31</v>
      </c>
      <c r="B37" s="240" t="e">
        <f>VLOOKUP(A37,'пр.взв.'!B37:C100,2,FALSE)</f>
        <v>#N/A</v>
      </c>
      <c r="C37" s="240" t="e">
        <f>VLOOKUP(A37,'пр.взв.'!B7:G70,3,FALSE)</f>
        <v>#N/A</v>
      </c>
      <c r="D37" s="240" t="e">
        <f>VLOOKUP(A37,'пр.взв.'!B7:G70,4,FALSE)</f>
        <v>#N/A</v>
      </c>
      <c r="E37" s="116"/>
      <c r="F37" s="41"/>
      <c r="G37" s="41"/>
      <c r="H37" s="58"/>
      <c r="I37" s="43"/>
      <c r="J37" s="43"/>
      <c r="K37" s="98"/>
      <c r="L37" s="117"/>
      <c r="M37" s="25"/>
      <c r="N37" s="98">
        <v>6</v>
      </c>
      <c r="O37" s="56"/>
      <c r="R37" s="30"/>
      <c r="S37" s="30"/>
      <c r="T37" s="47"/>
      <c r="U37" s="240" t="e">
        <f>VLOOKUP(X37,'пр.взв.'!B7:G70,2,FALSE)</f>
        <v>#N/A</v>
      </c>
      <c r="V37" s="240" t="e">
        <f>VLOOKUP(X37,'пр.взв.'!B7:G70,3,FALSE)</f>
        <v>#N/A</v>
      </c>
      <c r="W37" s="240" t="e">
        <f>VLOOKUP(X37,'пр.взв.'!B7:G70,4,FALSE)</f>
        <v>#N/A</v>
      </c>
      <c r="X37" s="215">
        <v>32</v>
      </c>
    </row>
    <row r="38" spans="1:24" ht="12.75" customHeight="1" thickBot="1">
      <c r="A38" s="230"/>
      <c r="B38" s="245"/>
      <c r="C38" s="245"/>
      <c r="D38" s="245"/>
      <c r="E38" s="41"/>
      <c r="F38" s="41"/>
      <c r="G38" s="41"/>
      <c r="H38" s="52"/>
      <c r="I38" s="43"/>
      <c r="J38" s="43"/>
      <c r="K38" s="163"/>
      <c r="L38" s="98">
        <v>12</v>
      </c>
      <c r="M38" s="85"/>
      <c r="N38" s="120" t="s">
        <v>126</v>
      </c>
      <c r="O38" s="15"/>
      <c r="Q38" s="42"/>
      <c r="R38" s="30"/>
      <c r="S38" s="30"/>
      <c r="T38" s="41"/>
      <c r="U38" s="245"/>
      <c r="V38" s="245"/>
      <c r="W38" s="245"/>
      <c r="X38" s="246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98"/>
      <c r="L39" s="120"/>
      <c r="M39" s="18">
        <v>16</v>
      </c>
      <c r="N39" s="85"/>
      <c r="O39" s="123">
        <v>6</v>
      </c>
      <c r="P39" s="125">
        <v>6</v>
      </c>
      <c r="Q39" s="41"/>
      <c r="R39" s="43"/>
      <c r="S39" s="30"/>
    </row>
    <row r="40" spans="1:20" ht="12.75" customHeight="1">
      <c r="A40" s="135" t="str">
        <f>HYPERLINK('[1]реквизиты'!$A$6)</f>
        <v>Гл. судья, судья МК</v>
      </c>
      <c r="B40" s="136"/>
      <c r="C40" s="141"/>
      <c r="D40" s="129"/>
      <c r="F40" s="138" t="str">
        <f>HYPERLINK('[1]реквизиты'!$G$6)</f>
        <v>Ф.М.Зезюлин </v>
      </c>
      <c r="G40" s="32"/>
      <c r="I40" s="32"/>
      <c r="J40" s="53"/>
      <c r="K40" s="117"/>
      <c r="L40" s="18">
        <v>16</v>
      </c>
      <c r="M40" s="58" t="s">
        <v>125</v>
      </c>
      <c r="N40" s="99"/>
      <c r="O40" s="58" t="s">
        <v>126</v>
      </c>
      <c r="P40" s="15"/>
      <c r="Q40" s="286" t="str">
        <f>VLOOKUP(P39,'пр.взв.'!B7:E70,2,FALSE)</f>
        <v>ШИРОБОКОВ Никита Андреевич</v>
      </c>
      <c r="R40" s="287"/>
      <c r="S40" s="287"/>
      <c r="T40" s="288"/>
    </row>
    <row r="41" spans="1:20" ht="12.75" customHeight="1" thickBot="1">
      <c r="A41" s="32"/>
      <c r="B41" s="32"/>
      <c r="C41" s="142"/>
      <c r="D41" s="143"/>
      <c r="E41" s="20"/>
      <c r="F41" s="139" t="str">
        <f>HYPERLINK('[1]реквизиты'!$G$7)</f>
        <v>/г. Владимир/</v>
      </c>
      <c r="H41" s="32"/>
      <c r="I41" s="32"/>
      <c r="J41" s="140"/>
      <c r="K41" s="98"/>
      <c r="L41" s="117"/>
      <c r="M41" s="98"/>
      <c r="N41" s="23">
        <v>5</v>
      </c>
      <c r="O41" s="15"/>
      <c r="P41" s="15"/>
      <c r="Q41" s="289"/>
      <c r="R41" s="290"/>
      <c r="S41" s="290"/>
      <c r="T41" s="291"/>
    </row>
    <row r="42" spans="1:43" ht="12.75" customHeight="1">
      <c r="A42" s="135" t="str">
        <f>HYPERLINK('[1]реквизиты'!$A$8)</f>
        <v>Гл. секретарь, судья МК</v>
      </c>
      <c r="B42" s="32"/>
      <c r="C42" s="144"/>
      <c r="D42" s="128"/>
      <c r="E42" s="14"/>
      <c r="F42" s="138" t="str">
        <f>HYPERLINK('[1]реквизиты'!$G$8)</f>
        <v>Н.Ю. Глушкова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30"/>
      <c r="E43" s="130"/>
      <c r="F43" s="139" t="str">
        <f>HYPERLINK('[1]реквизиты'!$G$9)</f>
        <v>/г. Рязань/</v>
      </c>
      <c r="H43" s="130"/>
      <c r="I43" s="130"/>
      <c r="J43" s="130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1">
        <f>HYPERLINK('[1]реквизиты'!$A$20)</f>
      </c>
      <c r="B44" s="132"/>
      <c r="C44" s="133"/>
      <c r="D44" s="133"/>
      <c r="E44" s="60"/>
      <c r="F44" s="133"/>
      <c r="G44" s="134">
        <f>HYPERLINK('[1]реквизиты'!$G$20)</f>
      </c>
      <c r="H44" s="60"/>
      <c r="I44" s="60"/>
      <c r="J44" s="133"/>
      <c r="K44" s="15"/>
      <c r="L44" s="15"/>
      <c r="M44" s="15"/>
      <c r="N44" s="15"/>
      <c r="O44" s="43"/>
      <c r="P44" s="114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2010-02-15T14:48:34Z</cp:lastPrinted>
  <dcterms:created xsi:type="dcterms:W3CDTF">1996-10-08T23:32:33Z</dcterms:created>
  <dcterms:modified xsi:type="dcterms:W3CDTF">2010-02-18T08:09:43Z</dcterms:modified>
  <cp:category/>
  <cp:version/>
  <cp:contentType/>
  <cp:contentStatus/>
</cp:coreProperties>
</file>