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<sst xmlns="http://schemas.openxmlformats.org/spreadsheetml/2006/main" count="165" uniqueCount="101">
  <si>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</si>
  <si>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</si>
  <si>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</si>
  <si>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</si>
  <si>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</si>
  <si>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</si>
  <si>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</si>
  <si>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</si>
  <si>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</si>
  <si>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</si>
  <si>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</si>
  <si>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</si>
  <si>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</si>
  <si>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</si>
  <si>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</si>
  <si>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</si>
  <si>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</si>
  <si>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</si>
  <si>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</si>
  <si>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</si>
  <si>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</si>
  <si>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</si>
  <si>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</si>
  <si>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</si>
  <si>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</si>
  <si>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</si>
  <si>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</si>
  <si>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</si>
  <si>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</si>
  <si>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</si>
  <si>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</si>
  <si>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</si>
  <si>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</si>
  <si>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</si>
  <si>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</si>
  <si>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</si>
  <si>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</si>
  <si>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</si>
  <si>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Шангин Александр Игоревич</t>
  </si>
  <si>
    <t>07.03.91 КМС</t>
  </si>
  <si>
    <t>ДВФО, Приморский кр, Владивосток</t>
  </si>
  <si>
    <t>С/К Самбо-80</t>
  </si>
  <si>
    <t>Денисов В.Л.</t>
  </si>
  <si>
    <t>Пономаренко Данил Юрьевич</t>
  </si>
  <si>
    <t>09.07.91 МС</t>
  </si>
  <si>
    <t>УФО, Свердлдовская об, В.Пышма</t>
  </si>
  <si>
    <t xml:space="preserve">ДЮСШ  </t>
  </si>
  <si>
    <t>Стенников ВГ, Мельников АН</t>
  </si>
  <si>
    <t>Батраков Вячеслав Евгеньевич</t>
  </si>
  <si>
    <t>28.02. 1990  МС</t>
  </si>
  <si>
    <t xml:space="preserve">ПФО, Пензенская обл, Пенза </t>
  </si>
  <si>
    <t>СДЮСШОР  ВС</t>
  </si>
  <si>
    <t>Надькин В.А., Климов В.А., Ивентьев А.В.</t>
  </si>
  <si>
    <t>Плотников Роман Сергеевич</t>
  </si>
  <si>
    <t>21.07.91 КМС</t>
  </si>
  <si>
    <t>ЮФО, Волгоградская об, Волгоград</t>
  </si>
  <si>
    <t>ПР</t>
  </si>
  <si>
    <t>Дьяконов АА</t>
  </si>
  <si>
    <t>Расулов Амрах Талят оглы</t>
  </si>
  <si>
    <t>28.10.91 МС</t>
  </si>
  <si>
    <t>СЗФО, Вологодская об, Череповец</t>
  </si>
  <si>
    <t>ДЮСШ ПР</t>
  </si>
  <si>
    <t>Орлов АИ, Гасаналиев КВ</t>
  </si>
  <si>
    <t>Домбаев Жаргал Ботомункуевич</t>
  </si>
  <si>
    <t>27.07.90 КМС</t>
  </si>
  <si>
    <t>СФО, Иркутская об, Иркутск</t>
  </si>
  <si>
    <t>Д</t>
  </si>
  <si>
    <t>Магура ИБ, Журавлев ЮМ</t>
  </si>
  <si>
    <t>Гасанов Махир Ровшан-оглы</t>
  </si>
  <si>
    <t>02.09.89 МС</t>
  </si>
  <si>
    <t>Москва</t>
  </si>
  <si>
    <t>СДЮСШОР</t>
  </si>
  <si>
    <t>Котов А</t>
  </si>
  <si>
    <t>Козлов Роман Витальевич</t>
  </si>
  <si>
    <t>04.05.90 МС</t>
  </si>
  <si>
    <t>ЦФО, Рязанская об. Рязань</t>
  </si>
  <si>
    <t>СДЮШОР МО</t>
  </si>
  <si>
    <t>Быстров ОА, Мальцев СА</t>
  </si>
  <si>
    <t>Пухаев Бесик Кахаевич</t>
  </si>
  <si>
    <t>07.08.90 МС</t>
  </si>
  <si>
    <t>СКФО, РСО Алания, Владикавказ</t>
  </si>
  <si>
    <t>Циклаури ИГ</t>
  </si>
  <si>
    <t>вк  м 57  кг.</t>
  </si>
  <si>
    <t>1</t>
  </si>
  <si>
    <t>2</t>
  </si>
  <si>
    <t>3</t>
  </si>
  <si>
    <t>4</t>
  </si>
  <si>
    <t>5-6</t>
  </si>
  <si>
    <t>7-8</t>
  </si>
  <si>
    <t>9</t>
  </si>
  <si>
    <t xml:space="preserve"> </t>
  </si>
  <si>
    <t xml:space="preserve">Финал II летней Спартакиады молодежи России по самбо </t>
  </si>
  <si>
    <t>3/1</t>
  </si>
  <si>
    <t>5</t>
  </si>
  <si>
    <t>4\0</t>
  </si>
  <si>
    <t>7</t>
  </si>
  <si>
    <t>3/0</t>
  </si>
  <si>
    <t>6</t>
  </si>
  <si>
    <t>8</t>
  </si>
  <si>
    <t>4/0</t>
  </si>
  <si>
    <t>3\0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</si>
</sst>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24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0" borderId="32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 horizontal="center" vertical="center" wrapText="1"/>
    </xf>
    <xf numFmtId="0" fontId="6" fillId="0" borderId="27" xfId="42" applyFont="1" applyFill="1" applyBorder="1" applyAlignment="1" applyProtection="1">
      <alignment horizontal="left" vertical="center" wrapText="1"/>
      <protection/>
    </xf>
    <xf numFmtId="0" fontId="7" fillId="0" borderId="27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6" fillId="35" borderId="27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14" fontId="6" fillId="0" borderId="25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12" fillId="0" borderId="29" xfId="42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7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>
      <alignment horizontal="center" vertical="center" wrapText="1"/>
    </xf>
    <xf numFmtId="0" fontId="57" fillId="0" borderId="37" xfId="42" applyFont="1" applyBorder="1" applyAlignment="1" applyProtection="1">
      <alignment horizontal="left" vertical="center" wrapText="1"/>
      <protection/>
    </xf>
    <xf numFmtId="0" fontId="57" fillId="0" borderId="38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8" fillId="35" borderId="40" xfId="0" applyFont="1" applyFill="1" applyBorder="1" applyAlignment="1">
      <alignment horizontal="center" vertical="center"/>
    </xf>
    <xf numFmtId="0" fontId="18" fillId="35" borderId="41" xfId="0" applyFont="1" applyFill="1" applyBorder="1" applyAlignment="1">
      <alignment horizontal="center" vertical="center"/>
    </xf>
    <xf numFmtId="0" fontId="18" fillId="35" borderId="32" xfId="0" applyFont="1" applyFill="1" applyBorder="1" applyAlignment="1">
      <alignment horizontal="center" vertical="center"/>
    </xf>
    <xf numFmtId="0" fontId="18" fillId="36" borderId="40" xfId="0" applyFont="1" applyFill="1" applyBorder="1" applyAlignment="1">
      <alignment horizontal="center" vertical="center"/>
    </xf>
    <xf numFmtId="0" fontId="18" fillId="36" borderId="41" xfId="0" applyFont="1" applyFill="1" applyBorder="1" applyAlignment="1">
      <alignment horizontal="center" vertical="center"/>
    </xf>
    <xf numFmtId="0" fontId="18" fillId="36" borderId="32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31" xfId="42" applyFont="1" applyFill="1" applyBorder="1" applyAlignment="1" applyProtection="1">
      <alignment horizontal="center" vertical="center" wrapText="1"/>
      <protection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5" borderId="29" xfId="42" applyFont="1" applyFill="1" applyBorder="1" applyAlignment="1" applyProtection="1">
      <alignment horizontal="center" vertical="center"/>
      <protection/>
    </xf>
    <xf numFmtId="0" fontId="17" fillId="35" borderId="30" xfId="42" applyFont="1" applyFill="1" applyBorder="1" applyAlignment="1" applyProtection="1">
      <alignment horizontal="center" vertical="center"/>
      <protection/>
    </xf>
    <xf numFmtId="0" fontId="17" fillId="35" borderId="31" xfId="42" applyFont="1" applyFill="1" applyBorder="1" applyAlignment="1" applyProtection="1">
      <alignment horizontal="center" vertical="center"/>
      <protection/>
    </xf>
    <xf numFmtId="0" fontId="18" fillId="34" borderId="40" xfId="0" applyFont="1" applyFill="1" applyBorder="1" applyAlignment="1">
      <alignment horizontal="center" vertical="center"/>
    </xf>
    <xf numFmtId="0" fontId="18" fillId="34" borderId="41" xfId="0" applyFont="1" applyFill="1" applyBorder="1" applyAlignment="1">
      <alignment horizontal="center" vertical="center"/>
    </xf>
    <xf numFmtId="0" fontId="18" fillId="34" borderId="32" xfId="0" applyFont="1" applyFill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7" fillId="0" borderId="48" xfId="42" applyFont="1" applyBorder="1" applyAlignment="1" applyProtection="1">
      <alignment horizontal="center" vertical="center" wrapText="1"/>
      <protection/>
    </xf>
    <xf numFmtId="0" fontId="57" fillId="0" borderId="11" xfId="42" applyFont="1" applyBorder="1" applyAlignment="1" applyProtection="1">
      <alignment horizontal="center" vertical="center" wrapText="1"/>
      <protection/>
    </xf>
    <xf numFmtId="0" fontId="57" fillId="0" borderId="49" xfId="42" applyFont="1" applyBorder="1" applyAlignment="1" applyProtection="1">
      <alignment horizontal="center" vertical="center" wrapText="1"/>
      <protection/>
    </xf>
    <xf numFmtId="0" fontId="57" fillId="0" borderId="32" xfId="42" applyFont="1" applyBorder="1" applyAlignment="1" applyProtection="1">
      <alignment horizontal="center" vertical="center" wrapText="1"/>
      <protection/>
    </xf>
    <xf numFmtId="0" fontId="57" fillId="0" borderId="20" xfId="42" applyFont="1" applyBorder="1" applyAlignment="1" applyProtection="1">
      <alignment horizontal="center" vertical="center" wrapText="1"/>
      <protection/>
    </xf>
    <xf numFmtId="0" fontId="57" fillId="0" borderId="45" xfId="42" applyFont="1" applyBorder="1" applyAlignment="1" applyProtection="1">
      <alignment horizontal="center" vertical="center" wrapText="1"/>
      <protection/>
    </xf>
    <xf numFmtId="0" fontId="6" fillId="0" borderId="40" xfId="42" applyFont="1" applyBorder="1" applyAlignment="1" applyProtection="1">
      <alignment horizontal="center" vertical="center" wrapText="1"/>
      <protection/>
    </xf>
    <xf numFmtId="0" fontId="6" fillId="0" borderId="44" xfId="42" applyFont="1" applyBorder="1" applyAlignment="1" applyProtection="1">
      <alignment horizontal="center" vertical="center" wrapText="1"/>
      <protection/>
    </xf>
    <xf numFmtId="0" fontId="6" fillId="0" borderId="42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33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7" fillId="0" borderId="37" xfId="42" applyFont="1" applyBorder="1" applyAlignment="1" applyProtection="1">
      <alignment horizontal="center" vertical="center" wrapText="1"/>
      <protection/>
    </xf>
    <xf numFmtId="0" fontId="57" fillId="0" borderId="38" xfId="0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5" fillId="33" borderId="30" xfId="42" applyFont="1" applyFill="1" applyBorder="1" applyAlignment="1" applyProtection="1">
      <alignment horizontal="center" vertical="center" wrapText="1"/>
      <protection/>
    </xf>
    <xf numFmtId="0" fontId="5" fillId="33" borderId="31" xfId="42" applyFont="1" applyFill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/>
      <protection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57" fillId="0" borderId="25" xfId="0" applyNumberFormat="1" applyFont="1" applyBorder="1" applyAlignment="1">
      <alignment horizontal="left" vertical="center" wrapText="1"/>
    </xf>
    <xf numFmtId="0" fontId="57" fillId="0" borderId="25" xfId="0" applyNumberFormat="1" applyFont="1" applyBorder="1" applyAlignment="1">
      <alignment horizontal="center" vertical="center" wrapText="1"/>
    </xf>
    <xf numFmtId="0" fontId="57" fillId="0" borderId="26" xfId="0" applyNumberFormat="1" applyFont="1" applyBorder="1" applyAlignment="1">
      <alignment horizontal="left" vertical="center" wrapText="1"/>
    </xf>
    <xf numFmtId="0" fontId="57" fillId="0" borderId="26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0</xdr:rowOff>
    </xdr:from>
    <xdr:to>
      <xdr:col>6</xdr:col>
      <xdr:colOff>1352550</xdr:colOff>
      <xdr:row>2</xdr:row>
      <xdr:rowOff>66675</xdr:rowOff>
    </xdr:to>
    <xdr:pic>
      <xdr:nvPicPr>
        <xdr:cNvPr id="2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0</xdr:row>
      <xdr:rowOff>57150</xdr:rowOff>
    </xdr:from>
    <xdr:to>
      <xdr:col>11</xdr:col>
      <xdr:colOff>19050</xdr:colOff>
      <xdr:row>2</xdr:row>
      <xdr:rowOff>114300</xdr:rowOff>
    </xdr:to>
    <xdr:pic>
      <xdr:nvPicPr>
        <xdr:cNvPr id="2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5715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0</xdr:row>
      <xdr:rowOff>38100</xdr:rowOff>
    </xdr:from>
    <xdr:to>
      <xdr:col>20</xdr:col>
      <xdr:colOff>200025</xdr:colOff>
      <xdr:row>2</xdr:row>
      <xdr:rowOff>19050</xdr:rowOff>
    </xdr:to>
    <xdr:pic>
      <xdr:nvPicPr>
        <xdr:cNvPr id="3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810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 летней Спартакиады молодежи России по самбо </v>
          </cell>
        </row>
        <row r="3">
          <cell r="A3" t="str">
            <v>10-13 июля 2010 г.                               г.Санкт-Петербург</v>
          </cell>
        </row>
        <row r="6">
          <cell r="A6" t="str">
            <v>Гл. судья, судья МК</v>
          </cell>
          <cell r="G6" t="str">
            <v>Селиванов Е.В.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Закиров Р.М.</v>
          </cell>
        </row>
        <row r="9">
          <cell r="G9" t="str">
            <v>/Пермь/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zoomScalePageLayoutView="0" workbookViewId="0" topLeftCell="A16">
      <selection activeCell="A34" sqref="A1:G3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35" t="s">
        <v>25</v>
      </c>
      <c r="B1" s="135"/>
      <c r="C1" s="135"/>
      <c r="D1" s="135"/>
      <c r="E1" s="135"/>
      <c r="F1" s="135"/>
      <c r="G1" s="135"/>
    </row>
    <row r="2" spans="1:7" ht="25.5" customHeight="1" thickBot="1">
      <c r="A2" s="136" t="s">
        <v>27</v>
      </c>
      <c r="B2" s="137"/>
      <c r="C2" s="137"/>
      <c r="D2" s="137"/>
      <c r="E2" s="137"/>
      <c r="F2" s="137"/>
      <c r="G2" s="137"/>
    </row>
    <row r="3" spans="1:7" ht="32.25" customHeight="1" thickBot="1">
      <c r="A3" s="132" t="str">
        <f>HYPERLINK('[1]реквизиты'!$A$2)</f>
        <v>Финал II летней Спартакиады молодежи России по самбо </v>
      </c>
      <c r="B3" s="133"/>
      <c r="C3" s="133"/>
      <c r="D3" s="133"/>
      <c r="E3" s="133"/>
      <c r="F3" s="133"/>
      <c r="G3" s="134"/>
    </row>
    <row r="4" spans="1:7" ht="15" customHeight="1">
      <c r="A4" s="138" t="str">
        <f>HYPERLINK('[1]реквизиты'!$A$3)</f>
        <v>10-13 июля 2010 г.                               г.Санкт-Петербург</v>
      </c>
      <c r="B4" s="138"/>
      <c r="C4" s="138"/>
      <c r="D4" s="138"/>
      <c r="E4" s="138"/>
      <c r="F4" s="138"/>
      <c r="G4" s="138"/>
    </row>
    <row r="5" spans="4:5" ht="24" customHeight="1">
      <c r="D5" s="139" t="str">
        <f>HYPERLINK('пр.взв.'!D4)</f>
        <v>вк  м 57  кг.</v>
      </c>
      <c r="E5" s="140"/>
    </row>
    <row r="6" spans="1:7" ht="12.75" customHeight="1">
      <c r="A6" s="127" t="s">
        <v>9</v>
      </c>
      <c r="B6" s="127" t="s">
        <v>4</v>
      </c>
      <c r="C6" s="127" t="s">
        <v>5</v>
      </c>
      <c r="D6" s="129" t="s">
        <v>6</v>
      </c>
      <c r="E6" s="129" t="s">
        <v>7</v>
      </c>
      <c r="F6" s="127" t="s">
        <v>11</v>
      </c>
      <c r="G6" s="127" t="s">
        <v>8</v>
      </c>
    </row>
    <row r="7" spans="1:7" ht="12.75">
      <c r="A7" s="128"/>
      <c r="B7" s="128"/>
      <c r="C7" s="128"/>
      <c r="D7" s="128"/>
      <c r="E7" s="128"/>
      <c r="F7" s="128"/>
      <c r="G7" s="128"/>
    </row>
    <row r="8" spans="1:7" ht="12.75" customHeight="1">
      <c r="A8" s="122" t="s">
        <v>83</v>
      </c>
      <c r="B8" s="124">
        <v>8</v>
      </c>
      <c r="C8" s="125" t="str">
        <f>VLOOKUP(B8,'пр.взв.'!B1:G32,2,FALSE)</f>
        <v>Козлов Роман Витальевич</v>
      </c>
      <c r="D8" s="120" t="str">
        <f>VLOOKUP(B8,'пр.взв.'!B1:G32,3,FALSE)</f>
        <v>04.05.90 МС</v>
      </c>
      <c r="E8" s="120" t="str">
        <f>VLOOKUP(B8,'пр.взв.'!B1:G32,4,FALSE)</f>
        <v>ЦФО, Рязанская об. Рязань</v>
      </c>
      <c r="F8" s="120" t="str">
        <f>VLOOKUP(B8,'пр.взв.'!B1:G32,5,FALSE)</f>
        <v>СДЮШОР МО</v>
      </c>
      <c r="G8" s="125" t="str">
        <f>VLOOKUP(B8,'пр.взв.'!B1:G32,6,FALSE)</f>
        <v>Быстров ОА, Мальцев СА</v>
      </c>
    </row>
    <row r="9" spans="1:7" ht="12.75">
      <c r="A9" s="123"/>
      <c r="B9" s="124"/>
      <c r="C9" s="126"/>
      <c r="D9" s="121"/>
      <c r="E9" s="121"/>
      <c r="F9" s="121"/>
      <c r="G9" s="126"/>
    </row>
    <row r="10" spans="1:7" ht="12.75" customHeight="1">
      <c r="A10" s="122" t="s">
        <v>84</v>
      </c>
      <c r="B10" s="124">
        <v>5</v>
      </c>
      <c r="C10" s="125" t="str">
        <f>VLOOKUP(B10,'пр.взв.'!B3:G34,2,FALSE)</f>
        <v>Расулов Амрах Талят оглы</v>
      </c>
      <c r="D10" s="120" t="str">
        <f>VLOOKUP(B10,'пр.взв.'!B3:G34,3,FALSE)</f>
        <v>28.10.91 МС</v>
      </c>
      <c r="E10" s="120" t="str">
        <f>VLOOKUP(B10,'пр.взв.'!B3:G34,4,FALSE)</f>
        <v>СЗФО, Вологодская об, Череповец</v>
      </c>
      <c r="F10" s="120" t="str">
        <f>VLOOKUP(B10,'пр.взв.'!B3:G34,5,FALSE)</f>
        <v>ДЮСШ ПР</v>
      </c>
      <c r="G10" s="125" t="str">
        <f>VLOOKUP(B10,'пр.взв.'!B3:G34,6,FALSE)</f>
        <v>Орлов АИ, Гасаналиев КВ</v>
      </c>
    </row>
    <row r="11" spans="1:7" ht="12.75">
      <c r="A11" s="123"/>
      <c r="B11" s="124"/>
      <c r="C11" s="126"/>
      <c r="D11" s="121"/>
      <c r="E11" s="121"/>
      <c r="F11" s="121"/>
      <c r="G11" s="126"/>
    </row>
    <row r="12" spans="1:7" ht="12.75" customHeight="1">
      <c r="A12" s="122" t="s">
        <v>85</v>
      </c>
      <c r="B12" s="124">
        <v>2</v>
      </c>
      <c r="C12" s="125" t="str">
        <f>VLOOKUP(B12,'пр.взв.'!B5:G36,2,FALSE)</f>
        <v>Пономаренко Данил Юрьевич</v>
      </c>
      <c r="D12" s="120" t="str">
        <f>VLOOKUP(B12,'пр.взв.'!B5:G36,3,FALSE)</f>
        <v>09.07.91 МС</v>
      </c>
      <c r="E12" s="120" t="str">
        <f>VLOOKUP(B12,'пр.взв.'!B5:G36,4,FALSE)</f>
        <v>УФО, Свердлдовская об, В.Пышма</v>
      </c>
      <c r="F12" s="120" t="str">
        <f>VLOOKUP(B12,'пр.взв.'!B5:G36,5,FALSE)</f>
        <v>ДЮСШ  </v>
      </c>
      <c r="G12" s="125" t="str">
        <f>VLOOKUP(B12,'пр.взв.'!B5:G36,6,FALSE)</f>
        <v>Стенников ВГ, Мельников АН</v>
      </c>
    </row>
    <row r="13" spans="1:7" ht="12.75">
      <c r="A13" s="123"/>
      <c r="B13" s="124"/>
      <c r="C13" s="126"/>
      <c r="D13" s="121"/>
      <c r="E13" s="121"/>
      <c r="F13" s="121"/>
      <c r="G13" s="126"/>
    </row>
    <row r="14" spans="1:7" ht="12.75" customHeight="1">
      <c r="A14" s="122" t="s">
        <v>86</v>
      </c>
      <c r="B14" s="130">
        <v>3</v>
      </c>
      <c r="C14" s="125" t="str">
        <f>VLOOKUP(B14,'пр.взв.'!B7:G38,2,FALSE)</f>
        <v>Батраков Вячеслав Евгеньевич</v>
      </c>
      <c r="D14" s="120" t="str">
        <f>VLOOKUP(B14,'пр.взв.'!B7:G38,3,FALSE)</f>
        <v>28.02. 1990  МС</v>
      </c>
      <c r="E14" s="120" t="str">
        <f>VLOOKUP(B14,'пр.взв.'!B7:G38,4,FALSE)</f>
        <v>ПФО, Пензенская обл, Пенза </v>
      </c>
      <c r="F14" s="120" t="str">
        <f>VLOOKUP(B14,'пр.взв.'!B7:G38,5,FALSE)</f>
        <v>СДЮСШОР  ВС</v>
      </c>
      <c r="G14" s="125" t="str">
        <f>VLOOKUP(B14,'пр.взв.'!B7:G38,6,FALSE)</f>
        <v>Надькин В.А., Климов В.А., Ивентьев А.В.</v>
      </c>
    </row>
    <row r="15" spans="1:7" ht="12.75">
      <c r="A15" s="123"/>
      <c r="B15" s="131"/>
      <c r="C15" s="126"/>
      <c r="D15" s="121"/>
      <c r="E15" s="121"/>
      <c r="F15" s="121"/>
      <c r="G15" s="126"/>
    </row>
    <row r="16" spans="1:7" ht="12.75" customHeight="1">
      <c r="A16" s="122" t="s">
        <v>87</v>
      </c>
      <c r="B16" s="130">
        <v>7</v>
      </c>
      <c r="C16" s="125" t="str">
        <f>VLOOKUP(B16,'пр.взв.'!B7:G38,2,FALSE)</f>
        <v>Гасанов Махир Ровшан-оглы</v>
      </c>
      <c r="D16" s="120" t="str">
        <f>VLOOKUP(B16,'пр.взв.'!B7:G38,3,FALSE)</f>
        <v>02.09.89 МС</v>
      </c>
      <c r="E16" s="120" t="str">
        <f>VLOOKUP(B16,'пр.взв.'!B7:G38,4,FALSE)</f>
        <v>Москва</v>
      </c>
      <c r="F16" s="120" t="str">
        <f>VLOOKUP(B16,'пр.взв.'!B7:G38,5,FALSE)</f>
        <v>СДЮСШОР</v>
      </c>
      <c r="G16" s="125" t="str">
        <f>VLOOKUP(B16,'пр.взв.'!B7:G38,6,FALSE)</f>
        <v>Котов А</v>
      </c>
    </row>
    <row r="17" spans="1:7" ht="12.75">
      <c r="A17" s="123"/>
      <c r="B17" s="131"/>
      <c r="C17" s="126"/>
      <c r="D17" s="121"/>
      <c r="E17" s="121"/>
      <c r="F17" s="121"/>
      <c r="G17" s="126"/>
    </row>
    <row r="18" spans="1:7" ht="12.75">
      <c r="A18" s="122" t="s">
        <v>87</v>
      </c>
      <c r="B18" s="130">
        <v>6</v>
      </c>
      <c r="C18" s="125" t="str">
        <f>VLOOKUP(B18,'пр.взв.'!B7:G38,2,FALSE)</f>
        <v>Домбаев Жаргал Ботомункуевич</v>
      </c>
      <c r="D18" s="120" t="str">
        <f>VLOOKUP(B18,'пр.взв.'!B7:G38,3,FALSE)</f>
        <v>27.07.90 КМС</v>
      </c>
      <c r="E18" s="120" t="str">
        <f>VLOOKUP(B18,'пр.взв.'!B15:G30,4,FALSE)</f>
        <v>СФО, Иркутская об, Иркутск</v>
      </c>
      <c r="F18" s="120" t="str">
        <f>VLOOKUP(B18,'пр.взв.'!B7:G38,5,FALSE)</f>
        <v>Д</v>
      </c>
      <c r="G18" s="125" t="str">
        <f>VLOOKUP(B18,'пр.взв.'!B7:G38,6,FALSE)</f>
        <v>Магура ИБ, Журавлев ЮМ</v>
      </c>
    </row>
    <row r="19" spans="1:7" ht="12.75">
      <c r="A19" s="123"/>
      <c r="B19" s="131"/>
      <c r="C19" s="126"/>
      <c r="D19" s="121"/>
      <c r="E19" s="121"/>
      <c r="F19" s="121"/>
      <c r="G19" s="126"/>
    </row>
    <row r="20" spans="1:7" ht="12.75">
      <c r="A20" s="122" t="s">
        <v>88</v>
      </c>
      <c r="B20" s="130">
        <v>9</v>
      </c>
      <c r="C20" s="125" t="str">
        <f>VLOOKUP(B20,'пр.взв.'!B7:G38,2,FALSE)</f>
        <v>Пухаев Бесик Кахаевич</v>
      </c>
      <c r="D20" s="120" t="str">
        <f>VLOOKUP(B20,'пр.взв.'!B7:G38,3,FALSE)</f>
        <v>07.08.90 МС</v>
      </c>
      <c r="E20" s="120" t="str">
        <f>VLOOKUP(B20,'пр.взв.'!B17:G32,4,FALSE)</f>
        <v>СКФО, РСО Алания, Владикавказ</v>
      </c>
      <c r="F20" s="120" t="str">
        <f>VLOOKUP(B20,'пр.взв.'!B7:G38,5,FALSE)</f>
        <v>Д</v>
      </c>
      <c r="G20" s="125" t="str">
        <f>VLOOKUP(B20,'пр.взв.'!B7:G38,6,FALSE)</f>
        <v>Циклаури ИГ</v>
      </c>
    </row>
    <row r="21" spans="1:7" ht="12.75">
      <c r="A21" s="123"/>
      <c r="B21" s="131"/>
      <c r="C21" s="126"/>
      <c r="D21" s="121"/>
      <c r="E21" s="121"/>
      <c r="F21" s="121"/>
      <c r="G21" s="126"/>
    </row>
    <row r="22" spans="1:7" ht="12.75">
      <c r="A22" s="122" t="s">
        <v>88</v>
      </c>
      <c r="B22" s="130">
        <v>4</v>
      </c>
      <c r="C22" s="125" t="str">
        <f>VLOOKUP(B22,'пр.взв.'!B7:G38,2,FALSE)</f>
        <v>Плотников Роман Сергеевич</v>
      </c>
      <c r="D22" s="120" t="str">
        <f>VLOOKUP(B22,'пр.взв.'!B7:G38,3,FALSE)</f>
        <v>21.07.91 КМС</v>
      </c>
      <c r="E22" s="120" t="str">
        <f>VLOOKUP(C22,'пр.взв.'!C7:H38,3,FALSE)</f>
        <v>ЮФО, Волгоградская об, Волгоград</v>
      </c>
      <c r="F22" s="120" t="str">
        <f>VLOOKUP(B22,'пр.взв.'!B7:G38,5,FALSE)</f>
        <v>ПР</v>
      </c>
      <c r="G22" s="125" t="str">
        <f>VLOOKUP(B22,'пр.взв.'!B7:G38,6,FALSE)</f>
        <v>Дьяконов АА</v>
      </c>
    </row>
    <row r="23" spans="1:7" ht="12.75">
      <c r="A23" s="123"/>
      <c r="B23" s="131"/>
      <c r="C23" s="126"/>
      <c r="D23" s="121"/>
      <c r="E23" s="121"/>
      <c r="F23" s="121"/>
      <c r="G23" s="126"/>
    </row>
    <row r="24" spans="1:7" ht="12.75">
      <c r="A24" s="122" t="s">
        <v>89</v>
      </c>
      <c r="B24" s="130">
        <v>1</v>
      </c>
      <c r="C24" s="125" t="str">
        <f>VLOOKUP(B24,'пр.взв.'!B7:G38,2,FALSE)</f>
        <v>Шангин Александр Игоревич</v>
      </c>
      <c r="D24" s="120" t="str">
        <f>VLOOKUP(B24,'пр.взв.'!B7:G38,3,FALSE)</f>
        <v>07.03.91 КМС</v>
      </c>
      <c r="E24" s="120" t="str">
        <f>VLOOKUP(C24,'пр.взв.'!C7:H38,3,FALSE)</f>
        <v>ДВФО, Приморский кр, Владивосток</v>
      </c>
      <c r="F24" s="120" t="str">
        <f>VLOOKUP(B24,'пр.взв.'!B7:G38,5,FALSE)</f>
        <v>С/К Самбо-80</v>
      </c>
      <c r="G24" s="125" t="str">
        <f>VLOOKUP(B24,'пр.взв.'!B7:G38,6,FALSE)</f>
        <v>Денисов В.Л.</v>
      </c>
    </row>
    <row r="25" spans="1:7" ht="12.75">
      <c r="A25" s="123"/>
      <c r="B25" s="131"/>
      <c r="C25" s="126"/>
      <c r="D25" s="121"/>
      <c r="E25" s="121"/>
      <c r="F25" s="121"/>
      <c r="G25" s="126"/>
    </row>
    <row r="26" spans="1:7" ht="12.75">
      <c r="A26" s="122" t="s">
        <v>90</v>
      </c>
      <c r="B26" s="130"/>
      <c r="C26" s="262" t="e">
        <f>VLOOKUP(B26,'пр.взв.'!B7:G38,2,FALSE)</f>
        <v>#N/A</v>
      </c>
      <c r="D26" s="263" t="e">
        <f>VLOOKUP(B26,'пр.взв.'!B7:G38,3,FALSE)</f>
        <v>#N/A</v>
      </c>
      <c r="E26" s="263" t="e">
        <f>VLOOKUP(B26,'пр.взв.'!B7:G38,4,FALSE)</f>
        <v>#N/A</v>
      </c>
      <c r="F26" s="263" t="e">
        <f>VLOOKUP(B26,'пр.взв.'!B7:G38,5,FALSE)</f>
        <v>#N/A</v>
      </c>
      <c r="G26" s="262" t="e">
        <f>VLOOKUP(B26,'пр.взв.'!B7:G38,6,FALSE)</f>
        <v>#N/A</v>
      </c>
    </row>
    <row r="27" spans="1:7" ht="12.75">
      <c r="A27" s="123"/>
      <c r="B27" s="131"/>
      <c r="C27" s="264"/>
      <c r="D27" s="265"/>
      <c r="E27" s="265"/>
      <c r="F27" s="265"/>
      <c r="G27" s="264"/>
    </row>
    <row r="30" spans="1:7" ht="15">
      <c r="A30" s="76" t="str">
        <f>HYPERLINK('[1]реквизиты'!$A$6)</f>
        <v>Гл. судья, судья МК</v>
      </c>
      <c r="B30" s="77"/>
      <c r="C30" s="78"/>
      <c r="D30" s="79"/>
      <c r="E30" s="79"/>
      <c r="F30" s="80" t="str">
        <f>HYPERLINK('[1]реквизиты'!$G$6)</f>
        <v>Селиванов Е.В.</v>
      </c>
      <c r="G30" s="5"/>
    </row>
    <row r="31" spans="1:7" ht="15">
      <c r="A31" s="77"/>
      <c r="B31" s="77"/>
      <c r="C31" s="78"/>
      <c r="D31" s="5"/>
      <c r="E31" s="5"/>
      <c r="F31" s="81" t="str">
        <f>HYPERLINK('[1]реквизиты'!$G$7)</f>
        <v>/Чебоксары/</v>
      </c>
      <c r="G31" s="5"/>
    </row>
    <row r="32" spans="1:7" ht="15">
      <c r="A32" s="77"/>
      <c r="B32" s="77"/>
      <c r="C32" s="78"/>
      <c r="D32" s="5"/>
      <c r="E32" s="5"/>
      <c r="F32" s="5"/>
      <c r="G32" s="5"/>
    </row>
    <row r="33" spans="1:7" ht="15">
      <c r="A33" s="76" t="str">
        <f>HYPERLINK('[1]реквизиты'!$A$8)</f>
        <v>Гл. секретарь, судья МК</v>
      </c>
      <c r="B33" s="77"/>
      <c r="C33" s="78"/>
      <c r="D33" s="79"/>
      <c r="E33" s="79"/>
      <c r="F33" s="80" t="str">
        <f>HYPERLINK('[1]реквизиты'!$G$8)</f>
        <v>Закиров Р.М.</v>
      </c>
      <c r="G33" s="5"/>
    </row>
    <row r="34" spans="1:7" ht="15">
      <c r="A34" s="77"/>
      <c r="B34" s="77"/>
      <c r="C34" s="77"/>
      <c r="D34" s="5"/>
      <c r="E34" s="5"/>
      <c r="F34" s="81" t="str">
        <f>HYPERLINK('[1]реквизиты'!$G$9)</f>
        <v>/Пермь/</v>
      </c>
      <c r="G34" s="5"/>
    </row>
  </sheetData>
  <sheetProtection/>
  <mergeCells count="82">
    <mergeCell ref="A1:G1"/>
    <mergeCell ref="A2:G2"/>
    <mergeCell ref="G24:G25"/>
    <mergeCell ref="G26:G27"/>
    <mergeCell ref="A4:G4"/>
    <mergeCell ref="D5:E5"/>
    <mergeCell ref="G16:G17"/>
    <mergeCell ref="G18:G19"/>
    <mergeCell ref="G20:G21"/>
    <mergeCell ref="G22:G23"/>
    <mergeCell ref="G12:G13"/>
    <mergeCell ref="G14:G15"/>
    <mergeCell ref="E26:E27"/>
    <mergeCell ref="F26:F27"/>
    <mergeCell ref="E22:E23"/>
    <mergeCell ref="F22:F23"/>
    <mergeCell ref="E24:E25"/>
    <mergeCell ref="F24:F25"/>
    <mergeCell ref="E20:E21"/>
    <mergeCell ref="F20:F21"/>
    <mergeCell ref="A3:G3"/>
    <mergeCell ref="G6:G7"/>
    <mergeCell ref="E6:E7"/>
    <mergeCell ref="F6:F7"/>
    <mergeCell ref="G8:G9"/>
    <mergeCell ref="G10:G11"/>
    <mergeCell ref="A10:A11"/>
    <mergeCell ref="B10:B11"/>
    <mergeCell ref="C10:C11"/>
    <mergeCell ref="D10:D11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E18:E19"/>
    <mergeCell ref="F18:F19"/>
    <mergeCell ref="E16:E17"/>
    <mergeCell ref="E12:E13"/>
    <mergeCell ref="E14:E15"/>
    <mergeCell ref="A18:A19"/>
    <mergeCell ref="B18:B19"/>
    <mergeCell ref="C18:C19"/>
    <mergeCell ref="D18:D19"/>
    <mergeCell ref="F12:F13"/>
    <mergeCell ref="A16:A17"/>
    <mergeCell ref="B16:B17"/>
    <mergeCell ref="C16:C17"/>
    <mergeCell ref="D16:D17"/>
    <mergeCell ref="F16:F17"/>
    <mergeCell ref="F14:F15"/>
    <mergeCell ref="A6:A7"/>
    <mergeCell ref="B6:B7"/>
    <mergeCell ref="C6:C7"/>
    <mergeCell ref="D6:D7"/>
    <mergeCell ref="E8:E9"/>
    <mergeCell ref="A14:A15"/>
    <mergeCell ref="B14:B15"/>
    <mergeCell ref="C14:C15"/>
    <mergeCell ref="D14:D15"/>
    <mergeCell ref="E10:E11"/>
    <mergeCell ref="F8:F9"/>
    <mergeCell ref="A8:A9"/>
    <mergeCell ref="B8:B9"/>
    <mergeCell ref="C8:C9"/>
    <mergeCell ref="D8:D9"/>
    <mergeCell ref="D12:D13"/>
    <mergeCell ref="F10:F11"/>
    <mergeCell ref="A12:A13"/>
    <mergeCell ref="B12:B13"/>
    <mergeCell ref="C12:C1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25">
      <selection activeCell="A39" sqref="A27:H3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41" t="str">
        <f>HYPERLINK('[1]реквизиты'!$A$2)</f>
        <v>Финал II летней Спартакиады молодежи России по самбо </v>
      </c>
      <c r="B1" s="142"/>
      <c r="C1" s="142"/>
      <c r="D1" s="142"/>
      <c r="E1" s="142"/>
      <c r="F1" s="142"/>
      <c r="G1" s="142"/>
      <c r="H1" s="142"/>
    </row>
    <row r="2" spans="4:5" ht="27" customHeight="1">
      <c r="D2" s="58" t="s">
        <v>12</v>
      </c>
      <c r="E2" s="85" t="str">
        <f>HYPERLINK('пр.взв.'!D4)</f>
        <v>вк  м 57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43" t="s">
        <v>14</v>
      </c>
      <c r="B5" s="143" t="s">
        <v>4</v>
      </c>
      <c r="C5" s="128" t="s">
        <v>5</v>
      </c>
      <c r="D5" s="143" t="s">
        <v>15</v>
      </c>
      <c r="E5" s="143" t="s">
        <v>16</v>
      </c>
      <c r="F5" s="143" t="s">
        <v>17</v>
      </c>
      <c r="G5" s="143" t="s">
        <v>18</v>
      </c>
      <c r="H5" s="143" t="s">
        <v>19</v>
      </c>
    </row>
    <row r="6" spans="1:8" ht="12.75">
      <c r="A6" s="127"/>
      <c r="B6" s="127"/>
      <c r="C6" s="127"/>
      <c r="D6" s="127"/>
      <c r="E6" s="127"/>
      <c r="F6" s="127"/>
      <c r="G6" s="127"/>
      <c r="H6" s="127"/>
    </row>
    <row r="7" spans="1:8" ht="12.75">
      <c r="A7" s="147"/>
      <c r="B7" s="148"/>
      <c r="C7" s="144" t="e">
        <f>VLOOKUP(B7,'пр.взв.'!B7:E38,2,FALSE)</f>
        <v>#N/A</v>
      </c>
      <c r="D7" s="144" t="e">
        <f>VLOOKUP(B7,'пр.взв.'!B7:G38,3,FALSE)</f>
        <v>#N/A</v>
      </c>
      <c r="E7" s="144" t="e">
        <f>VLOOKUP(B7,'пр.взв.'!B7:G38,4,FALSE)</f>
        <v>#N/A</v>
      </c>
      <c r="F7" s="145"/>
      <c r="G7" s="146"/>
      <c r="H7" s="143"/>
    </row>
    <row r="8" spans="1:8" ht="12.75">
      <c r="A8" s="147"/>
      <c r="B8" s="143"/>
      <c r="C8" s="144"/>
      <c r="D8" s="144"/>
      <c r="E8" s="144"/>
      <c r="F8" s="145"/>
      <c r="G8" s="146"/>
      <c r="H8" s="143"/>
    </row>
    <row r="9" spans="1:8" ht="12.75">
      <c r="A9" s="149"/>
      <c r="B9" s="148"/>
      <c r="C9" s="144" t="e">
        <f>VLOOKUP(B9,'пр.взв.'!B9:E40,2,FALSE)</f>
        <v>#N/A</v>
      </c>
      <c r="D9" s="144" t="e">
        <f>VLOOKUP(B9,'пр.взв.'!B9:F40,3,FALSE)</f>
        <v>#N/A</v>
      </c>
      <c r="E9" s="144" t="e">
        <f>VLOOKUP(B9,'пр.взв.'!B9:G40,4,FALSE)</f>
        <v>#N/A</v>
      </c>
      <c r="F9" s="145"/>
      <c r="G9" s="143"/>
      <c r="H9" s="143"/>
    </row>
    <row r="10" spans="1:8" ht="12.75">
      <c r="A10" s="149"/>
      <c r="B10" s="143"/>
      <c r="C10" s="144"/>
      <c r="D10" s="144"/>
      <c r="E10" s="144"/>
      <c r="F10" s="145"/>
      <c r="G10" s="143"/>
      <c r="H10" s="143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5" t="s">
        <v>24</v>
      </c>
    </row>
    <row r="16" spans="3:5" ht="24.75" customHeight="1">
      <c r="C16" s="60" t="s">
        <v>21</v>
      </c>
      <c r="E16" s="85" t="str">
        <f>HYPERLINK('пр.взв.'!D4)</f>
        <v>вк  м 57  кг.</v>
      </c>
    </row>
    <row r="17" spans="1:8" ht="12.75">
      <c r="A17" s="143" t="s">
        <v>14</v>
      </c>
      <c r="B17" s="143" t="s">
        <v>4</v>
      </c>
      <c r="C17" s="128" t="s">
        <v>5</v>
      </c>
      <c r="D17" s="143" t="s">
        <v>15</v>
      </c>
      <c r="E17" s="143" t="s">
        <v>16</v>
      </c>
      <c r="F17" s="143" t="s">
        <v>17</v>
      </c>
      <c r="G17" s="143" t="s">
        <v>18</v>
      </c>
      <c r="H17" s="143" t="s">
        <v>19</v>
      </c>
    </row>
    <row r="18" spans="1:8" ht="12.75">
      <c r="A18" s="127"/>
      <c r="B18" s="127"/>
      <c r="C18" s="127"/>
      <c r="D18" s="127"/>
      <c r="E18" s="127"/>
      <c r="F18" s="127"/>
      <c r="G18" s="127"/>
      <c r="H18" s="127"/>
    </row>
    <row r="19" spans="1:8" ht="12.75">
      <c r="A19" s="147"/>
      <c r="B19" s="148"/>
      <c r="C19" s="144" t="e">
        <f>VLOOKUP(B19,'пр.взв.'!B7:E38,2,FALSE)</f>
        <v>#N/A</v>
      </c>
      <c r="D19" s="144" t="e">
        <f>VLOOKUP(B19,'пр.взв.'!B7:F38,3,FALSE)</f>
        <v>#N/A</v>
      </c>
      <c r="E19" s="144" t="e">
        <f>VLOOKUP(B19,'пр.взв.'!B7:G38,4,FALSE)</f>
        <v>#N/A</v>
      </c>
      <c r="F19" s="145"/>
      <c r="G19" s="146"/>
      <c r="H19" s="143"/>
    </row>
    <row r="20" spans="1:8" ht="12.75">
      <c r="A20" s="147"/>
      <c r="B20" s="143"/>
      <c r="C20" s="144"/>
      <c r="D20" s="144"/>
      <c r="E20" s="144"/>
      <c r="F20" s="145"/>
      <c r="G20" s="146"/>
      <c r="H20" s="143"/>
    </row>
    <row r="21" spans="1:8" ht="12.75">
      <c r="A21" s="149"/>
      <c r="B21" s="148"/>
      <c r="C21" s="144" t="e">
        <f>VLOOKUP(B21,'пр.взв.'!B9:E40,2,FALSE)</f>
        <v>#N/A</v>
      </c>
      <c r="D21" s="144" t="e">
        <f>VLOOKUP(B21,'пр.взв.'!B9:F40,3,FALSE)</f>
        <v>#N/A</v>
      </c>
      <c r="E21" s="144" t="e">
        <f>VLOOKUP(B21,'пр.взв.'!B9:G40,4,FALSE)</f>
        <v>#N/A</v>
      </c>
      <c r="F21" s="145"/>
      <c r="G21" s="143"/>
      <c r="H21" s="143"/>
    </row>
    <row r="22" spans="1:8" ht="12.75">
      <c r="A22" s="149"/>
      <c r="B22" s="143"/>
      <c r="C22" s="144"/>
      <c r="D22" s="144"/>
      <c r="E22" s="144"/>
      <c r="F22" s="145"/>
      <c r="G22" s="143"/>
      <c r="H22" s="143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>
      <c r="C27" s="107" t="s">
        <v>91</v>
      </c>
    </row>
    <row r="28" ht="19.5" customHeight="1"/>
    <row r="29" spans="3:5" ht="15.75">
      <c r="C29" s="52" t="s">
        <v>22</v>
      </c>
      <c r="E29" s="85" t="str">
        <f>HYPERLINK('пр.взв.'!D4)</f>
        <v>вк  м 57  кг.</v>
      </c>
    </row>
    <row r="30" spans="1:8" ht="12.75">
      <c r="A30" s="143" t="s">
        <v>14</v>
      </c>
      <c r="B30" s="143" t="s">
        <v>4</v>
      </c>
      <c r="C30" s="128" t="s">
        <v>5</v>
      </c>
      <c r="D30" s="143" t="s">
        <v>15</v>
      </c>
      <c r="E30" s="143" t="s">
        <v>16</v>
      </c>
      <c r="F30" s="143" t="s">
        <v>17</v>
      </c>
      <c r="G30" s="143" t="s">
        <v>18</v>
      </c>
      <c r="H30" s="143" t="s">
        <v>19</v>
      </c>
    </row>
    <row r="31" spans="1:8" ht="12.75">
      <c r="A31" s="127"/>
      <c r="B31" s="127"/>
      <c r="C31" s="127"/>
      <c r="D31" s="127"/>
      <c r="E31" s="127"/>
      <c r="F31" s="127"/>
      <c r="G31" s="127"/>
      <c r="H31" s="127"/>
    </row>
    <row r="32" spans="1:8" ht="12.75">
      <c r="A32" s="147"/>
      <c r="B32" s="148">
        <v>5</v>
      </c>
      <c r="C32" s="144" t="str">
        <f>VLOOKUP(B32,'пр.взв.'!B7:D38,2,FALSE)</f>
        <v>Расулов Амрах Талят оглы</v>
      </c>
      <c r="D32" s="144" t="str">
        <f>VLOOKUP(B32,'пр.взв.'!B7:E38,3,FALSE)</f>
        <v>28.10.91 МС</v>
      </c>
      <c r="E32" s="144" t="str">
        <f>VLOOKUP(B32,'пр.взв.'!B7:F38,4,FALSE)</f>
        <v>СЗФО, Вологодская об, Череповец</v>
      </c>
      <c r="F32" s="145"/>
      <c r="G32" s="146"/>
      <c r="H32" s="143"/>
    </row>
    <row r="33" spans="1:8" ht="12.75">
      <c r="A33" s="147"/>
      <c r="B33" s="143"/>
      <c r="C33" s="144"/>
      <c r="D33" s="144"/>
      <c r="E33" s="144"/>
      <c r="F33" s="145"/>
      <c r="G33" s="146"/>
      <c r="H33" s="143"/>
    </row>
    <row r="34" spans="1:8" ht="12.75">
      <c r="A34" s="149"/>
      <c r="B34" s="148">
        <v>8</v>
      </c>
      <c r="C34" s="144" t="str">
        <f>VLOOKUP(B34,'пр.взв.'!B9:D40,2,FALSE)</f>
        <v>Козлов Роман Витальевич</v>
      </c>
      <c r="D34" s="144" t="str">
        <f>VLOOKUP(B34,'пр.взв.'!B9:E40,3,FALSE)</f>
        <v>04.05.90 МС</v>
      </c>
      <c r="E34" s="144" t="str">
        <f>VLOOKUP(B34,'пр.взв.'!B9:F40,4,FALSE)</f>
        <v>ЦФО, Рязанская об. Рязань</v>
      </c>
      <c r="F34" s="145"/>
      <c r="G34" s="143"/>
      <c r="H34" s="143"/>
    </row>
    <row r="35" spans="1:8" ht="12.75">
      <c r="A35" s="149"/>
      <c r="B35" s="143"/>
      <c r="C35" s="144"/>
      <c r="D35" s="144"/>
      <c r="E35" s="144"/>
      <c r="F35" s="145"/>
      <c r="G35" s="143"/>
      <c r="H35" s="143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4">
      <selection activeCell="E7" sqref="E7:E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36" t="s">
        <v>28</v>
      </c>
      <c r="B1" s="137"/>
      <c r="C1" s="137"/>
      <c r="D1" s="137"/>
      <c r="E1" s="137"/>
      <c r="F1" s="137"/>
      <c r="G1" s="137"/>
    </row>
    <row r="2" spans="1:7" ht="29.25" customHeight="1" thickBot="1">
      <c r="A2" s="160" t="str">
        <f>HYPERLINK('[1]реквизиты'!$A$2)</f>
        <v>Финал II летней Спартакиады молодежи России по самбо </v>
      </c>
      <c r="B2" s="161"/>
      <c r="C2" s="161"/>
      <c r="D2" s="161"/>
      <c r="E2" s="161"/>
      <c r="F2" s="161"/>
      <c r="G2" s="162"/>
    </row>
    <row r="3" spans="1:7" ht="12.75" customHeight="1">
      <c r="A3" s="138" t="str">
        <f>HYPERLINK('[1]реквизиты'!$A$3)</f>
        <v>10-13 июля 2010 г.                               г.Санкт-Петербург</v>
      </c>
      <c r="B3" s="138"/>
      <c r="C3" s="138"/>
      <c r="D3" s="138"/>
      <c r="E3" s="138"/>
      <c r="F3" s="138"/>
      <c r="G3" s="138"/>
    </row>
    <row r="4" spans="4:5" ht="12.75" customHeight="1">
      <c r="D4" s="164" t="s">
        <v>82</v>
      </c>
      <c r="E4" s="165"/>
    </row>
    <row r="5" spans="1:7" ht="12.75" customHeight="1">
      <c r="A5" s="127" t="s">
        <v>10</v>
      </c>
      <c r="B5" s="127" t="s">
        <v>4</v>
      </c>
      <c r="C5" s="127" t="s">
        <v>5</v>
      </c>
      <c r="D5" s="127" t="s">
        <v>6</v>
      </c>
      <c r="E5" s="127" t="s">
        <v>7</v>
      </c>
      <c r="F5" s="127" t="s">
        <v>11</v>
      </c>
      <c r="G5" s="127" t="s">
        <v>8</v>
      </c>
    </row>
    <row r="6" spans="1:7" ht="12.75">
      <c r="A6" s="128"/>
      <c r="B6" s="128"/>
      <c r="C6" s="128"/>
      <c r="D6" s="128"/>
      <c r="E6" s="128"/>
      <c r="F6" s="128"/>
      <c r="G6" s="128"/>
    </row>
    <row r="7" spans="1:7" ht="12.75">
      <c r="A7" s="127"/>
      <c r="B7" s="130">
        <v>1</v>
      </c>
      <c r="C7" s="152" t="s">
        <v>38</v>
      </c>
      <c r="D7" s="154" t="s">
        <v>39</v>
      </c>
      <c r="E7" s="150" t="s">
        <v>40</v>
      </c>
      <c r="F7" s="122" t="s">
        <v>41</v>
      </c>
      <c r="G7" s="158" t="s">
        <v>42</v>
      </c>
    </row>
    <row r="8" spans="1:7" ht="12.75" customHeight="1">
      <c r="A8" s="128"/>
      <c r="B8" s="131"/>
      <c r="C8" s="153"/>
      <c r="D8" s="155"/>
      <c r="E8" s="151"/>
      <c r="F8" s="123"/>
      <c r="G8" s="159"/>
    </row>
    <row r="9" spans="1:7" ht="12.75">
      <c r="A9" s="127"/>
      <c r="B9" s="130">
        <v>2</v>
      </c>
      <c r="C9" s="152" t="s">
        <v>43</v>
      </c>
      <c r="D9" s="154" t="s">
        <v>44</v>
      </c>
      <c r="E9" s="150" t="s">
        <v>45</v>
      </c>
      <c r="F9" s="122" t="s">
        <v>46</v>
      </c>
      <c r="G9" s="158" t="s">
        <v>47</v>
      </c>
    </row>
    <row r="10" spans="1:7" ht="15" customHeight="1">
      <c r="A10" s="128"/>
      <c r="B10" s="131"/>
      <c r="C10" s="153"/>
      <c r="D10" s="155"/>
      <c r="E10" s="151"/>
      <c r="F10" s="123"/>
      <c r="G10" s="159"/>
    </row>
    <row r="11" spans="1:7" ht="12.75">
      <c r="A11" s="127"/>
      <c r="B11" s="130">
        <v>3</v>
      </c>
      <c r="C11" s="152" t="s">
        <v>48</v>
      </c>
      <c r="D11" s="154" t="s">
        <v>49</v>
      </c>
      <c r="E11" s="150" t="s">
        <v>50</v>
      </c>
      <c r="F11" s="156" t="s">
        <v>51</v>
      </c>
      <c r="G11" s="158" t="s">
        <v>52</v>
      </c>
    </row>
    <row r="12" spans="1:7" ht="15" customHeight="1">
      <c r="A12" s="128"/>
      <c r="B12" s="131"/>
      <c r="C12" s="153"/>
      <c r="D12" s="155"/>
      <c r="E12" s="151"/>
      <c r="F12" s="157"/>
      <c r="G12" s="159"/>
    </row>
    <row r="13" spans="1:7" ht="15" customHeight="1">
      <c r="A13" s="127"/>
      <c r="B13" s="130">
        <v>4</v>
      </c>
      <c r="C13" s="152" t="s">
        <v>53</v>
      </c>
      <c r="D13" s="154" t="s">
        <v>54</v>
      </c>
      <c r="E13" s="150" t="s">
        <v>55</v>
      </c>
      <c r="F13" s="122" t="s">
        <v>56</v>
      </c>
      <c r="G13" s="158" t="s">
        <v>57</v>
      </c>
    </row>
    <row r="14" spans="1:7" ht="15.75" customHeight="1">
      <c r="A14" s="128"/>
      <c r="B14" s="131"/>
      <c r="C14" s="153"/>
      <c r="D14" s="155"/>
      <c r="E14" s="151"/>
      <c r="F14" s="123"/>
      <c r="G14" s="159"/>
    </row>
    <row r="15" spans="1:7" ht="12.75">
      <c r="A15" s="127"/>
      <c r="B15" s="130">
        <v>5</v>
      </c>
      <c r="C15" s="152" t="s">
        <v>58</v>
      </c>
      <c r="D15" s="154" t="s">
        <v>59</v>
      </c>
      <c r="E15" s="150" t="s">
        <v>60</v>
      </c>
      <c r="F15" s="122" t="s">
        <v>61</v>
      </c>
      <c r="G15" s="158" t="s">
        <v>62</v>
      </c>
    </row>
    <row r="16" spans="1:7" ht="15" customHeight="1">
      <c r="A16" s="128"/>
      <c r="B16" s="131"/>
      <c r="C16" s="153"/>
      <c r="D16" s="155"/>
      <c r="E16" s="151"/>
      <c r="F16" s="123"/>
      <c r="G16" s="159"/>
    </row>
    <row r="17" spans="1:7" ht="12.75">
      <c r="A17" s="127"/>
      <c r="B17" s="130">
        <v>6</v>
      </c>
      <c r="C17" s="152" t="s">
        <v>63</v>
      </c>
      <c r="D17" s="154" t="s">
        <v>64</v>
      </c>
      <c r="E17" s="150" t="s">
        <v>65</v>
      </c>
      <c r="F17" s="122" t="s">
        <v>66</v>
      </c>
      <c r="G17" s="158" t="s">
        <v>67</v>
      </c>
    </row>
    <row r="18" spans="1:7" ht="15" customHeight="1">
      <c r="A18" s="128"/>
      <c r="B18" s="131"/>
      <c r="C18" s="153"/>
      <c r="D18" s="155"/>
      <c r="E18" s="151"/>
      <c r="F18" s="123"/>
      <c r="G18" s="159"/>
    </row>
    <row r="19" spans="1:7" ht="12.75">
      <c r="A19" s="127"/>
      <c r="B19" s="130">
        <v>7</v>
      </c>
      <c r="C19" s="152" t="s">
        <v>68</v>
      </c>
      <c r="D19" s="163" t="s">
        <v>69</v>
      </c>
      <c r="E19" s="150" t="s">
        <v>70</v>
      </c>
      <c r="F19" s="156" t="s">
        <v>71</v>
      </c>
      <c r="G19" s="158" t="s">
        <v>72</v>
      </c>
    </row>
    <row r="20" spans="1:7" ht="15" customHeight="1">
      <c r="A20" s="128"/>
      <c r="B20" s="131"/>
      <c r="C20" s="153"/>
      <c r="D20" s="128"/>
      <c r="E20" s="151"/>
      <c r="F20" s="157"/>
      <c r="G20" s="159"/>
    </row>
    <row r="21" spans="1:7" ht="12.75">
      <c r="A21" s="127"/>
      <c r="B21" s="130">
        <v>8</v>
      </c>
      <c r="C21" s="152" t="s">
        <v>73</v>
      </c>
      <c r="D21" s="154" t="s">
        <v>74</v>
      </c>
      <c r="E21" s="150" t="s">
        <v>75</v>
      </c>
      <c r="F21" s="122" t="s">
        <v>76</v>
      </c>
      <c r="G21" s="158" t="s">
        <v>77</v>
      </c>
    </row>
    <row r="22" spans="1:7" ht="15" customHeight="1">
      <c r="A22" s="128"/>
      <c r="B22" s="131"/>
      <c r="C22" s="153"/>
      <c r="D22" s="155"/>
      <c r="E22" s="151"/>
      <c r="F22" s="123"/>
      <c r="G22" s="159"/>
    </row>
    <row r="23" spans="1:7" ht="12.75">
      <c r="A23" s="127"/>
      <c r="B23" s="130">
        <v>9</v>
      </c>
      <c r="C23" s="152" t="s">
        <v>78</v>
      </c>
      <c r="D23" s="154" t="s">
        <v>79</v>
      </c>
      <c r="E23" s="150" t="s">
        <v>80</v>
      </c>
      <c r="F23" s="122" t="s">
        <v>66</v>
      </c>
      <c r="G23" s="158" t="s">
        <v>81</v>
      </c>
    </row>
    <row r="24" spans="1:7" ht="15" customHeight="1">
      <c r="A24" s="128"/>
      <c r="B24" s="131"/>
      <c r="C24" s="153"/>
      <c r="D24" s="155"/>
      <c r="E24" s="151"/>
      <c r="F24" s="123"/>
      <c r="G24" s="159"/>
    </row>
    <row r="25" spans="1:7" ht="12.75">
      <c r="A25" s="127"/>
      <c r="B25" s="130">
        <v>10</v>
      </c>
      <c r="C25" s="127"/>
      <c r="D25" s="127"/>
      <c r="E25" s="127"/>
      <c r="F25" s="127"/>
      <c r="G25" s="127"/>
    </row>
    <row r="26" spans="1:7" ht="15" customHeight="1">
      <c r="A26" s="128"/>
      <c r="B26" s="131"/>
      <c r="C26" s="128"/>
      <c r="D26" s="128"/>
      <c r="E26" s="128"/>
      <c r="F26" s="128"/>
      <c r="G26" s="128"/>
    </row>
    <row r="27" spans="1:7" ht="12.75">
      <c r="A27" s="127"/>
      <c r="B27" s="130">
        <v>11</v>
      </c>
      <c r="C27" s="127"/>
      <c r="D27" s="127"/>
      <c r="E27" s="127"/>
      <c r="F27" s="127"/>
      <c r="G27" s="127"/>
    </row>
    <row r="28" spans="1:7" ht="15" customHeight="1">
      <c r="A28" s="128"/>
      <c r="B28" s="131"/>
      <c r="C28" s="128"/>
      <c r="D28" s="128"/>
      <c r="E28" s="128"/>
      <c r="F28" s="128"/>
      <c r="G28" s="128"/>
    </row>
    <row r="29" spans="1:7" ht="12.75">
      <c r="A29" s="127"/>
      <c r="B29" s="130">
        <v>12</v>
      </c>
      <c r="C29" s="127"/>
      <c r="D29" s="127"/>
      <c r="E29" s="127"/>
      <c r="F29" s="127"/>
      <c r="G29" s="127"/>
    </row>
    <row r="30" spans="1:7" ht="15" customHeight="1">
      <c r="A30" s="128"/>
      <c r="B30" s="131"/>
      <c r="C30" s="128"/>
      <c r="D30" s="128"/>
      <c r="E30" s="128"/>
      <c r="F30" s="128"/>
      <c r="G30" s="128"/>
    </row>
    <row r="31" spans="1:7" ht="15.75" customHeight="1">
      <c r="A31" s="127"/>
      <c r="B31" s="130">
        <v>13</v>
      </c>
      <c r="C31" s="127"/>
      <c r="D31" s="127"/>
      <c r="E31" s="127"/>
      <c r="F31" s="127"/>
      <c r="G31" s="127"/>
    </row>
    <row r="32" spans="1:7" ht="15" customHeight="1">
      <c r="A32" s="128"/>
      <c r="B32" s="131"/>
      <c r="C32" s="128"/>
      <c r="D32" s="128"/>
      <c r="E32" s="128"/>
      <c r="F32" s="128"/>
      <c r="G32" s="128"/>
    </row>
    <row r="33" spans="1:7" ht="12.75">
      <c r="A33" s="127"/>
      <c r="B33" s="130">
        <v>14</v>
      </c>
      <c r="C33" s="127"/>
      <c r="D33" s="127"/>
      <c r="E33" s="127"/>
      <c r="F33" s="127"/>
      <c r="G33" s="127"/>
    </row>
    <row r="34" spans="1:7" ht="15" customHeight="1">
      <c r="A34" s="128"/>
      <c r="B34" s="131"/>
      <c r="C34" s="128"/>
      <c r="D34" s="128"/>
      <c r="E34" s="128"/>
      <c r="F34" s="128"/>
      <c r="G34" s="128"/>
    </row>
    <row r="35" spans="1:7" ht="12.75">
      <c r="A35" s="127"/>
      <c r="B35" s="130">
        <v>15</v>
      </c>
      <c r="C35" s="127"/>
      <c r="D35" s="127"/>
      <c r="E35" s="127"/>
      <c r="F35" s="127"/>
      <c r="G35" s="127"/>
    </row>
    <row r="36" spans="1:7" ht="15" customHeight="1">
      <c r="A36" s="128"/>
      <c r="B36" s="131"/>
      <c r="C36" s="128"/>
      <c r="D36" s="128"/>
      <c r="E36" s="128"/>
      <c r="F36" s="128"/>
      <c r="G36" s="128"/>
    </row>
    <row r="37" spans="1:7" ht="12.75">
      <c r="A37" s="127"/>
      <c r="B37" s="130">
        <v>16</v>
      </c>
      <c r="C37" s="127"/>
      <c r="D37" s="127"/>
      <c r="E37" s="127"/>
      <c r="F37" s="127"/>
      <c r="G37" s="127"/>
    </row>
    <row r="38" spans="1:7" ht="15" customHeight="1">
      <c r="A38" s="128"/>
      <c r="B38" s="131"/>
      <c r="C38" s="128"/>
      <c r="D38" s="128"/>
      <c r="E38" s="128"/>
      <c r="F38" s="128"/>
      <c r="G38" s="128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A27:A28"/>
    <mergeCell ref="B27:B28"/>
    <mergeCell ref="F29:F30"/>
    <mergeCell ref="A31:A32"/>
    <mergeCell ref="G27:G28"/>
    <mergeCell ref="C31:C32"/>
    <mergeCell ref="D31:D32"/>
    <mergeCell ref="E31:E32"/>
    <mergeCell ref="F31:F32"/>
    <mergeCell ref="G29:G30"/>
    <mergeCell ref="G31:G32"/>
    <mergeCell ref="E29:E30"/>
    <mergeCell ref="C27:C28"/>
    <mergeCell ref="D27:D28"/>
    <mergeCell ref="F23:F24"/>
    <mergeCell ref="A25:A26"/>
    <mergeCell ref="B25:B26"/>
    <mergeCell ref="C25:C26"/>
    <mergeCell ref="D25:D26"/>
    <mergeCell ref="E25:E26"/>
    <mergeCell ref="F25:F26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C13:C14"/>
    <mergeCell ref="D13:D14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G7:G8"/>
    <mergeCell ref="A9:A10"/>
    <mergeCell ref="B9:B10"/>
    <mergeCell ref="C9:C10"/>
    <mergeCell ref="D9:D10"/>
    <mergeCell ref="E9:E10"/>
    <mergeCell ref="F9:F10"/>
    <mergeCell ref="G9:G10"/>
    <mergeCell ref="D7:D8"/>
    <mergeCell ref="E7:E8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21:G22"/>
    <mergeCell ref="G23:G24"/>
    <mergeCell ref="G25:G26"/>
    <mergeCell ref="G11:G12"/>
    <mergeCell ref="A2:G2"/>
    <mergeCell ref="A37:A38"/>
    <mergeCell ref="B37:B38"/>
    <mergeCell ref="C37:C38"/>
    <mergeCell ref="D37:D38"/>
    <mergeCell ref="C7:C8"/>
    <mergeCell ref="E11:E12"/>
    <mergeCell ref="F11:F12"/>
    <mergeCell ref="A11:A12"/>
    <mergeCell ref="B11:B12"/>
    <mergeCell ref="C11:C12"/>
    <mergeCell ref="D11:D1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B31:B32"/>
    <mergeCell ref="A29:A30"/>
    <mergeCell ref="B29:B30"/>
    <mergeCell ref="C29:C30"/>
    <mergeCell ref="D29:D30"/>
    <mergeCell ref="E21:E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A57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36" t="str">
        <f>HYPERLINK('[1]реквизиты'!$A$2)</f>
        <v>Финал II летней Спартакиады молодежи России по самбо 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49"/>
      <c r="M1" s="49"/>
      <c r="N1" s="49"/>
      <c r="O1" s="49"/>
      <c r="P1" s="49"/>
    </row>
    <row r="2" spans="1:19" ht="12.75" customHeight="1">
      <c r="A2" s="173" t="str">
        <f>HYPERLINK('[1]реквизиты'!$A$3)</f>
        <v>10-13 июля 2010 г.                               г.Санкт-Петербург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4" t="str">
        <f>HYPERLINK('пр.взв.'!D4)</f>
        <v>вк  м 57  кг.</v>
      </c>
      <c r="G3" s="51"/>
      <c r="H3" s="51"/>
      <c r="I3" s="51"/>
      <c r="J3" s="51"/>
      <c r="K3" s="51"/>
      <c r="L3" s="51"/>
    </row>
    <row r="4" spans="1:3" ht="16.5" thickBot="1">
      <c r="A4" s="172" t="s">
        <v>0</v>
      </c>
      <c r="B4" s="172"/>
      <c r="C4" s="5"/>
    </row>
    <row r="5" spans="1:13" ht="12.75" customHeight="1" thickBot="1">
      <c r="A5" s="174">
        <v>1</v>
      </c>
      <c r="B5" s="166" t="str">
        <f>VLOOKUP(A5,'пр.взв.'!B5:C36,2,FALSE)</f>
        <v>Шангин Александр Игоревич</v>
      </c>
      <c r="C5" s="166" t="str">
        <f>VLOOKUP(A5,'пр.взв.'!B5:F36,3,FALSE)</f>
        <v>07.03.91 КМС</v>
      </c>
      <c r="D5" s="166" t="str">
        <f>VLOOKUP(A5,'пр.взв.'!B5:E36,4,FALSE)</f>
        <v>ДВФО, Приморский кр, Владивосток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68"/>
      <c r="B6" s="167"/>
      <c r="C6" s="167"/>
      <c r="D6" s="167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68">
        <v>9</v>
      </c>
      <c r="B7" s="170" t="str">
        <f>VLOOKUP(A7,'пр.взв.'!B7:C38,2,FALSE)</f>
        <v>Пухаев Бесик Кахаевич</v>
      </c>
      <c r="C7" s="170" t="str">
        <f>VLOOKUP(A7,'пр.взв.'!B5:F36,3,FALSE)</f>
        <v>07.08.90 МС</v>
      </c>
      <c r="D7" s="170" t="str">
        <f>VLOOKUP(A7,'пр.взв.'!B5:F36,4,FALSE)</f>
        <v>СКФО, РСО Алания, Владикавказ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69"/>
      <c r="B8" s="171"/>
      <c r="C8" s="171"/>
      <c r="D8" s="171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74">
        <v>5</v>
      </c>
      <c r="B9" s="166" t="str">
        <f>VLOOKUP(A9,'пр.взв.'!B9:C40,2,FALSE)</f>
        <v>Расулов Амрах Талят оглы</v>
      </c>
      <c r="C9" s="166" t="str">
        <f>VLOOKUP(A9,'пр.взв.'!B5:E36,3,FALSE)</f>
        <v>28.10.91 МС</v>
      </c>
      <c r="D9" s="166" t="str">
        <f>VLOOKUP(A9,'пр.взв.'!B5:E36,4,FALSE)</f>
        <v>СЗФО, Вологодская об, Череповец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68"/>
      <c r="B10" s="167"/>
      <c r="C10" s="167"/>
      <c r="D10" s="167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68">
        <v>13</v>
      </c>
      <c r="B11" s="175">
        <f>VLOOKUP(A11,'пр.взв.'!B5:C36,2,FALSE)</f>
        <v>0</v>
      </c>
      <c r="C11" s="175">
        <f>VLOOKUP(A11,'пр.взв.'!B5:E36,3,FALSE)</f>
        <v>0</v>
      </c>
      <c r="D11" s="175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69"/>
      <c r="B12" s="176"/>
      <c r="C12" s="176"/>
      <c r="D12" s="176"/>
      <c r="E12" s="17"/>
      <c r="F12" s="177"/>
      <c r="G12" s="177"/>
      <c r="H12" s="25"/>
      <c r="I12" s="19"/>
      <c r="J12" s="13"/>
      <c r="K12" s="13"/>
      <c r="L12" s="13"/>
    </row>
    <row r="13" spans="1:12" ht="12.75" customHeight="1" thickBot="1">
      <c r="A13" s="174">
        <v>3</v>
      </c>
      <c r="B13" s="166" t="str">
        <f>VLOOKUP(A13,'пр.взв.'!B5:C36,2,FALSE)</f>
        <v>Батраков Вячеслав Евгеньевич</v>
      </c>
      <c r="C13" s="166" t="str">
        <f>VLOOKUP(A13,'пр.взв.'!B5:E36,3,FALSE)</f>
        <v>28.02. 1990  МС</v>
      </c>
      <c r="D13" s="166" t="str">
        <f>VLOOKUP(A13,'пр.взв.'!B5:E36,4,FALSE)</f>
        <v>ПФО, Пензенская обл, Пенза 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68"/>
      <c r="B14" s="167"/>
      <c r="C14" s="167"/>
      <c r="D14" s="167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68">
        <v>11</v>
      </c>
      <c r="B15" s="175">
        <f>VLOOKUP(A15,'пр.взв.'!B15:C45,2,FALSE)</f>
        <v>0</v>
      </c>
      <c r="C15" s="175">
        <f>VLOOKUP(A15,'пр.взв.'!B5:E36,3,FALSE)</f>
        <v>0</v>
      </c>
      <c r="D15" s="175">
        <f>VLOOKUP(A15,'пр.взв.'!B5:F36,4,FALSE)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69"/>
      <c r="B16" s="176"/>
      <c r="C16" s="176"/>
      <c r="D16" s="176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74">
        <v>7</v>
      </c>
      <c r="B17" s="166" t="str">
        <f>VLOOKUP(A17,'пр.взв.'!B17:C47,2,FALSE)</f>
        <v>Гасанов Махир Ровшан-оглы</v>
      </c>
      <c r="C17" s="166" t="str">
        <f>VLOOKUP(A17,'пр.взв.'!B5:E36,3,FALSE)</f>
        <v>02.09.89 МС</v>
      </c>
      <c r="D17" s="166" t="str">
        <f>VLOOKUP(A17,'пр.взв.'!B5:E36,4,FALSE)</f>
        <v>Москва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68"/>
      <c r="B18" s="167"/>
      <c r="C18" s="167"/>
      <c r="D18" s="167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68">
        <v>15</v>
      </c>
      <c r="B19" s="175">
        <f>VLOOKUP(A19,'пр.взв.'!B19:C49,2,FALSE)</f>
        <v>0</v>
      </c>
      <c r="C19" s="175">
        <f>VLOOKUP(A19,'пр.взв.'!B5:E36,3,FALSE)</f>
        <v>0</v>
      </c>
      <c r="D19" s="175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69"/>
      <c r="B20" s="176"/>
      <c r="C20" s="176"/>
      <c r="D20" s="176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74">
        <v>2</v>
      </c>
      <c r="B22" s="166" t="str">
        <f>VLOOKUP(A22,'пр.взв.'!B7:E38,2,FALSE)</f>
        <v>Пономаренко Данил Юрьевич</v>
      </c>
      <c r="C22" s="166" t="str">
        <f>VLOOKUP(A22,'пр.взв.'!B7:E38,3,FALSE)</f>
        <v>09.07.91 МС</v>
      </c>
      <c r="D22" s="166" t="str">
        <f>VLOOKUP(A22,'пр.взв.'!B7:E38,4,FALSE)</f>
        <v>УФО, Свердлдовская об, В.Пышма</v>
      </c>
      <c r="E22" s="12"/>
      <c r="F22" s="13"/>
      <c r="G22" s="13"/>
      <c r="H22" s="13"/>
      <c r="I22" s="13"/>
      <c r="J22" s="4"/>
      <c r="K22" s="16"/>
    </row>
    <row r="23" spans="1:11" ht="15.75">
      <c r="A23" s="168"/>
      <c r="B23" s="167"/>
      <c r="C23" s="167"/>
      <c r="D23" s="167"/>
      <c r="E23" s="19"/>
      <c r="F23" s="15"/>
      <c r="G23" s="15"/>
      <c r="H23" s="13"/>
      <c r="I23" s="13"/>
      <c r="J23" s="4"/>
      <c r="K23" s="36"/>
    </row>
    <row r="24" spans="1:11" ht="16.5" thickBot="1">
      <c r="A24" s="168">
        <v>10</v>
      </c>
      <c r="B24" s="175">
        <f>VLOOKUP(A24,'пр.взв.'!B7:E38,2,FALSE)</f>
        <v>0</v>
      </c>
      <c r="C24" s="175">
        <f>VLOOKUP(A24,'пр.взв.'!B7:E38,3,FALSE)</f>
        <v>0</v>
      </c>
      <c r="D24" s="175">
        <f>VLOOKUP(A24,'пр.взв.'!B7:E38,4,FALSE)</f>
        <v>0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69"/>
      <c r="B25" s="176"/>
      <c r="C25" s="176"/>
      <c r="D25" s="176"/>
      <c r="E25" s="17"/>
      <c r="F25" s="21"/>
      <c r="G25" s="19"/>
      <c r="H25" s="13"/>
      <c r="I25" s="13"/>
      <c r="J25" s="4"/>
      <c r="K25" s="36"/>
    </row>
    <row r="26" spans="1:11" ht="16.5" thickBot="1">
      <c r="A26" s="174">
        <v>6</v>
      </c>
      <c r="B26" s="166" t="str">
        <f>VLOOKUP(A26,'пр.взв.'!B7:E38,2,FALSE)</f>
        <v>Домбаев Жаргал Ботомункуевич</v>
      </c>
      <c r="C26" s="166" t="str">
        <f>VLOOKUP(A26,'пр.взв.'!B7:E38,3,FALSE)</f>
        <v>27.07.90 КМС</v>
      </c>
      <c r="D26" s="166" t="str">
        <f>VLOOKUP(A26,'пр.взв.'!B7:E38,4,FALSE)</f>
        <v>СФО, Иркутская об, Иркутск</v>
      </c>
      <c r="E26" s="12"/>
      <c r="F26" s="21"/>
      <c r="G26" s="16"/>
      <c r="H26" s="26"/>
      <c r="I26" s="13"/>
      <c r="J26" s="4"/>
      <c r="K26" s="36"/>
    </row>
    <row r="27" spans="1:11" ht="15.75">
      <c r="A27" s="168"/>
      <c r="B27" s="167"/>
      <c r="C27" s="167"/>
      <c r="D27" s="167"/>
      <c r="E27" s="19"/>
      <c r="F27" s="24"/>
      <c r="G27" s="15"/>
      <c r="H27" s="25"/>
      <c r="I27" s="13"/>
      <c r="J27" s="4"/>
      <c r="K27" s="36"/>
    </row>
    <row r="28" spans="1:11" ht="16.5" thickBot="1">
      <c r="A28" s="168">
        <v>14</v>
      </c>
      <c r="B28" s="175">
        <f>VLOOKUP(A28,'пр.взв.'!B7:E38,2,FALSE)</f>
        <v>0</v>
      </c>
      <c r="C28" s="175">
        <f>VLOOKUP(A28,'пр.взв.'!B7:E38,3,FALSE)</f>
        <v>0</v>
      </c>
      <c r="D28" s="175">
        <f>VLOOKUP(A28,'пр.взв.'!B7:E38,4,FALSE)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69"/>
      <c r="B29" s="176"/>
      <c r="C29" s="176"/>
      <c r="D29" s="176"/>
      <c r="E29" s="17"/>
      <c r="F29" s="177"/>
      <c r="G29" s="177"/>
      <c r="H29" s="25"/>
      <c r="I29" s="19"/>
      <c r="J29" s="3"/>
      <c r="K29" s="35"/>
    </row>
    <row r="30" spans="1:9" ht="16.5" thickBot="1">
      <c r="A30" s="174">
        <v>4</v>
      </c>
      <c r="B30" s="166" t="str">
        <f>VLOOKUP(A30,'пр.взв.'!B7:E38,2,FALSE)</f>
        <v>Плотников Роман Сергеевич</v>
      </c>
      <c r="C30" s="166" t="str">
        <f>VLOOKUP(A30,'пр.взв.'!B7:E38,3,FALSE)</f>
        <v>21.07.91 КМС</v>
      </c>
      <c r="D30" s="166" t="str">
        <f>VLOOKUP(A30,'пр.взв.'!B7:E38,4,FALSE)</f>
        <v>ЮФО, Волгоградская об, Волгоград</v>
      </c>
      <c r="E30" s="12"/>
      <c r="F30" s="15"/>
      <c r="G30" s="15"/>
      <c r="H30" s="25"/>
      <c r="I30" s="16"/>
    </row>
    <row r="31" spans="1:9" ht="15.75">
      <c r="A31" s="168"/>
      <c r="B31" s="167"/>
      <c r="C31" s="167"/>
      <c r="D31" s="167"/>
      <c r="E31" s="19"/>
      <c r="F31" s="15"/>
      <c r="G31" s="15"/>
      <c r="H31" s="25"/>
      <c r="I31" s="13"/>
    </row>
    <row r="32" spans="1:9" ht="16.5" thickBot="1">
      <c r="A32" s="168">
        <v>12</v>
      </c>
      <c r="B32" s="175">
        <f>VLOOKUP(A32,'пр.взв.'!B7:E38,2,FALSE)</f>
        <v>0</v>
      </c>
      <c r="C32" s="175">
        <f>VLOOKUP(A32,'пр.взв.'!B7:E38,3,FALSE)</f>
        <v>0</v>
      </c>
      <c r="D32" s="175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169"/>
      <c r="B33" s="176"/>
      <c r="C33" s="176"/>
      <c r="D33" s="176"/>
      <c r="E33" s="17"/>
      <c r="F33" s="21"/>
      <c r="G33" s="19"/>
      <c r="H33" s="27"/>
      <c r="I33" s="13"/>
    </row>
    <row r="34" spans="1:9" ht="16.5" thickBot="1">
      <c r="A34" s="174">
        <v>8</v>
      </c>
      <c r="B34" s="166" t="str">
        <f>VLOOKUP(A34,'пр.взв.'!B7:E38,2,FALSE)</f>
        <v>Козлов Роман Витальевич</v>
      </c>
      <c r="C34" s="166" t="str">
        <f>VLOOKUP(A34,'пр.взв.'!B7:E38,3,FALSE)</f>
        <v>04.05.90 МС</v>
      </c>
      <c r="D34" s="166" t="str">
        <f>VLOOKUP(A34,'пр.взв.'!B7:E38,4,FALSE)</f>
        <v>ЦФО, Рязанская об. Рязань</v>
      </c>
      <c r="E34" s="12"/>
      <c r="F34" s="22"/>
      <c r="G34" s="16"/>
      <c r="H34" s="10"/>
      <c r="I34" s="10"/>
    </row>
    <row r="35" spans="1:9" ht="15.75">
      <c r="A35" s="168"/>
      <c r="B35" s="167"/>
      <c r="C35" s="167"/>
      <c r="D35" s="167"/>
      <c r="E35" s="19"/>
      <c r="F35" s="23"/>
      <c r="G35" s="17"/>
      <c r="H35" s="18"/>
      <c r="I35" s="18"/>
    </row>
    <row r="36" spans="1:9" ht="16.5" thickBot="1">
      <c r="A36" s="168">
        <v>16</v>
      </c>
      <c r="B36" s="175">
        <f>VLOOKUP(A36,'пр.взв.'!B7:E38,2,FALSE)</f>
        <v>0</v>
      </c>
      <c r="C36" s="175">
        <f>VLOOKUP(A36,'пр.взв.'!B7:E38,3,FALSE)</f>
        <v>0</v>
      </c>
      <c r="D36" s="175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169"/>
      <c r="B37" s="176"/>
      <c r="C37" s="176"/>
      <c r="D37" s="176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78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78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79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79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D28:D29"/>
    <mergeCell ref="A36:A37"/>
    <mergeCell ref="D39:D40"/>
    <mergeCell ref="D48:D49"/>
    <mergeCell ref="B36:B37"/>
    <mergeCell ref="C36:C37"/>
    <mergeCell ref="D36:D37"/>
    <mergeCell ref="D34:D35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6">
      <selection activeCell="A38" sqref="A1:I38"/>
    </sheetView>
  </sheetViews>
  <sheetFormatPr defaultColWidth="9.140625" defaultRowHeight="12.75"/>
  <sheetData>
    <row r="1" spans="1:8" ht="15.75" thickBot="1">
      <c r="A1" s="132" t="str">
        <f>HYPERLINK('[1]реквизиты'!$A$2)</f>
        <v>Финал II летней Спартакиады молодежи России по самбо </v>
      </c>
      <c r="B1" s="196"/>
      <c r="C1" s="196"/>
      <c r="D1" s="196"/>
      <c r="E1" s="196"/>
      <c r="F1" s="196"/>
      <c r="G1" s="196"/>
      <c r="H1" s="197"/>
    </row>
    <row r="2" spans="1:8" ht="12.75">
      <c r="A2" s="198" t="str">
        <f>HYPERLINK('[1]реквизиты'!$A$3)</f>
        <v>10-13 июля 2010 г.                               г.Санкт-Петербург</v>
      </c>
      <c r="B2" s="198"/>
      <c r="C2" s="198"/>
      <c r="D2" s="198"/>
      <c r="E2" s="198"/>
      <c r="F2" s="198"/>
      <c r="G2" s="198"/>
      <c r="H2" s="198"/>
    </row>
    <row r="3" spans="1:8" ht="18.75" thickBot="1">
      <c r="A3" s="199" t="s">
        <v>32</v>
      </c>
      <c r="B3" s="199"/>
      <c r="C3" s="199"/>
      <c r="D3" s="199"/>
      <c r="E3" s="199"/>
      <c r="F3" s="199"/>
      <c r="G3" s="199"/>
      <c r="H3" s="199"/>
    </row>
    <row r="4" spans="2:8" ht="18.75" thickBot="1">
      <c r="B4" s="106"/>
      <c r="C4" s="107"/>
      <c r="D4" s="200" t="str">
        <f>HYPERLINK('пр.взв.'!D4)</f>
        <v>вк  м 57  кг.</v>
      </c>
      <c r="E4" s="201"/>
      <c r="F4" s="202"/>
      <c r="G4" s="107"/>
      <c r="H4" s="107"/>
    </row>
    <row r="5" spans="1:8" ht="18.75" thickBot="1">
      <c r="A5" s="107"/>
      <c r="B5" s="107"/>
      <c r="C5" s="107"/>
      <c r="D5" s="107"/>
      <c r="E5" s="107"/>
      <c r="F5" s="107"/>
      <c r="G5" s="107"/>
      <c r="H5" s="107"/>
    </row>
    <row r="6" spans="1:10" ht="18">
      <c r="A6" s="203" t="s">
        <v>33</v>
      </c>
      <c r="B6" s="188" t="str">
        <f>VLOOKUP(J6,'пр.взв.'!B7:G38,2,FALSE)</f>
        <v>Козлов Роман Витальевич</v>
      </c>
      <c r="C6" s="188"/>
      <c r="D6" s="188"/>
      <c r="E6" s="188"/>
      <c r="F6" s="188"/>
      <c r="G6" s="188"/>
      <c r="H6" s="186" t="str">
        <f>VLOOKUP(J6,'пр.взв.'!B7:G38,3,FALSE)</f>
        <v>04.05.90 МС</v>
      </c>
      <c r="I6" s="107"/>
      <c r="J6" s="95">
        <v>8</v>
      </c>
    </row>
    <row r="7" spans="1:10" ht="18">
      <c r="A7" s="204"/>
      <c r="B7" s="189"/>
      <c r="C7" s="189"/>
      <c r="D7" s="189"/>
      <c r="E7" s="189"/>
      <c r="F7" s="189"/>
      <c r="G7" s="189"/>
      <c r="H7" s="187"/>
      <c r="I7" s="107"/>
      <c r="J7" s="95"/>
    </row>
    <row r="8" spans="1:10" ht="18">
      <c r="A8" s="204"/>
      <c r="B8" s="190" t="str">
        <f>VLOOKUP(J6,'пр.взв.'!B7:G38,4,FALSE)</f>
        <v>ЦФО, Рязанская об. Рязань</v>
      </c>
      <c r="C8" s="190"/>
      <c r="D8" s="190"/>
      <c r="E8" s="190"/>
      <c r="F8" s="190"/>
      <c r="G8" s="190"/>
      <c r="H8" s="187"/>
      <c r="I8" s="107"/>
      <c r="J8" s="95"/>
    </row>
    <row r="9" spans="1:10" ht="18.75" thickBot="1">
      <c r="A9" s="205"/>
      <c r="B9" s="191"/>
      <c r="C9" s="191"/>
      <c r="D9" s="191"/>
      <c r="E9" s="191"/>
      <c r="F9" s="191"/>
      <c r="G9" s="191"/>
      <c r="H9" s="192"/>
      <c r="I9" s="107"/>
      <c r="J9" s="95"/>
    </row>
    <row r="10" spans="1:10" ht="18.75" thickBot="1">
      <c r="A10" s="107"/>
      <c r="B10" s="107"/>
      <c r="C10" s="107"/>
      <c r="D10" s="107"/>
      <c r="E10" s="107"/>
      <c r="F10" s="107"/>
      <c r="G10" s="107"/>
      <c r="H10" s="107"/>
      <c r="I10" s="107"/>
      <c r="J10" s="95"/>
    </row>
    <row r="11" spans="1:10" ht="18" customHeight="1">
      <c r="A11" s="180" t="s">
        <v>34</v>
      </c>
      <c r="B11" s="188" t="str">
        <f>VLOOKUP(J11,'пр.взв.'!B2:G43,2,FALSE)</f>
        <v>Расулов Амрах Талят оглы</v>
      </c>
      <c r="C11" s="188"/>
      <c r="D11" s="188"/>
      <c r="E11" s="188"/>
      <c r="F11" s="188"/>
      <c r="G11" s="188"/>
      <c r="H11" s="186" t="str">
        <f>VLOOKUP(J11,'пр.взв.'!B2:G43,3,FALSE)</f>
        <v>28.10.91 МС</v>
      </c>
      <c r="I11" s="107"/>
      <c r="J11" s="95">
        <v>5</v>
      </c>
    </row>
    <row r="12" spans="1:10" ht="18" customHeight="1">
      <c r="A12" s="181"/>
      <c r="B12" s="189"/>
      <c r="C12" s="189"/>
      <c r="D12" s="189"/>
      <c r="E12" s="189"/>
      <c r="F12" s="189"/>
      <c r="G12" s="189"/>
      <c r="H12" s="187"/>
      <c r="I12" s="107"/>
      <c r="J12" s="95"/>
    </row>
    <row r="13" spans="1:10" ht="18">
      <c r="A13" s="181"/>
      <c r="B13" s="190" t="str">
        <f>VLOOKUP(J11,'пр.взв.'!B2:G43,4,FALSE)</f>
        <v>СЗФО, Вологодская об, Череповец</v>
      </c>
      <c r="C13" s="190"/>
      <c r="D13" s="190"/>
      <c r="E13" s="190"/>
      <c r="F13" s="190"/>
      <c r="G13" s="190"/>
      <c r="H13" s="187"/>
      <c r="I13" s="107"/>
      <c r="J13" s="95"/>
    </row>
    <row r="14" spans="1:10" ht="18.75" thickBot="1">
      <c r="A14" s="182"/>
      <c r="B14" s="191"/>
      <c r="C14" s="191"/>
      <c r="D14" s="191"/>
      <c r="E14" s="191"/>
      <c r="F14" s="191"/>
      <c r="G14" s="191"/>
      <c r="H14" s="192"/>
      <c r="I14" s="107"/>
      <c r="J14" s="95"/>
    </row>
    <row r="15" spans="1:10" ht="18.75" thickBot="1">
      <c r="A15" s="107"/>
      <c r="B15" s="107"/>
      <c r="C15" s="107"/>
      <c r="D15" s="107"/>
      <c r="E15" s="107"/>
      <c r="F15" s="107"/>
      <c r="G15" s="107"/>
      <c r="H15" s="107"/>
      <c r="I15" s="107"/>
      <c r="J15" s="95"/>
    </row>
    <row r="16" spans="1:10" ht="18" customHeight="1">
      <c r="A16" s="183" t="s">
        <v>35</v>
      </c>
      <c r="B16" s="188" t="str">
        <f>VLOOKUP(J16,'пр.взв.'!B4:G17,2,FALSE)</f>
        <v>Пономаренко Данил Юрьевич</v>
      </c>
      <c r="C16" s="188"/>
      <c r="D16" s="188"/>
      <c r="E16" s="188"/>
      <c r="F16" s="188"/>
      <c r="G16" s="188"/>
      <c r="H16" s="186" t="str">
        <f>VLOOKUP(J16,'пр.взв.'!B4:G17,3,FALSE)</f>
        <v>09.07.91 МС</v>
      </c>
      <c r="I16" s="107"/>
      <c r="J16" s="95">
        <v>2</v>
      </c>
    </row>
    <row r="17" spans="1:10" ht="18" customHeight="1">
      <c r="A17" s="184"/>
      <c r="B17" s="189"/>
      <c r="C17" s="189"/>
      <c r="D17" s="189"/>
      <c r="E17" s="189"/>
      <c r="F17" s="189"/>
      <c r="G17" s="189"/>
      <c r="H17" s="187"/>
      <c r="I17" s="107"/>
      <c r="J17" s="95"/>
    </row>
    <row r="18" spans="1:10" ht="18">
      <c r="A18" s="184"/>
      <c r="B18" s="190" t="str">
        <f>VLOOKUP(J16,'пр.взв.'!B7:G48,4,FALSE)</f>
        <v>УФО, Свердлдовская об, В.Пышма</v>
      </c>
      <c r="C18" s="190"/>
      <c r="D18" s="190"/>
      <c r="E18" s="190"/>
      <c r="F18" s="190"/>
      <c r="G18" s="190"/>
      <c r="H18" s="187"/>
      <c r="I18" s="107"/>
      <c r="J18" s="95"/>
    </row>
    <row r="19" spans="1:10" ht="18.75" thickBot="1">
      <c r="A19" s="185"/>
      <c r="B19" s="191"/>
      <c r="C19" s="191"/>
      <c r="D19" s="191"/>
      <c r="E19" s="191"/>
      <c r="F19" s="191"/>
      <c r="G19" s="191"/>
      <c r="H19" s="192"/>
      <c r="I19" s="107"/>
      <c r="J19" s="95"/>
    </row>
    <row r="20" spans="1:10" ht="18.75" thickBot="1">
      <c r="A20" s="107"/>
      <c r="B20" s="107"/>
      <c r="C20" s="107"/>
      <c r="D20" s="107"/>
      <c r="E20" s="107"/>
      <c r="F20" s="107"/>
      <c r="G20" s="107"/>
      <c r="H20" s="107"/>
      <c r="I20" s="107"/>
      <c r="J20" s="95"/>
    </row>
    <row r="21" spans="1:10" ht="18" customHeight="1">
      <c r="A21" s="183" t="s">
        <v>35</v>
      </c>
      <c r="B21" s="188" t="str">
        <f>VLOOKUP(J21,'пр.взв.'!B2:G53,2,FALSE)</f>
        <v>Батраков Вячеслав Евгеньевич</v>
      </c>
      <c r="C21" s="188"/>
      <c r="D21" s="188"/>
      <c r="E21" s="188"/>
      <c r="F21" s="188"/>
      <c r="G21" s="188"/>
      <c r="H21" s="186" t="str">
        <f>VLOOKUP(J21,'пр.взв.'!B3:G22,3,FALSE)</f>
        <v>28.02. 1990  МС</v>
      </c>
      <c r="I21" s="107"/>
      <c r="J21" s="95">
        <v>3</v>
      </c>
    </row>
    <row r="22" spans="1:10" ht="18" customHeight="1">
      <c r="A22" s="184"/>
      <c r="B22" s="189"/>
      <c r="C22" s="189"/>
      <c r="D22" s="189"/>
      <c r="E22" s="189"/>
      <c r="F22" s="189"/>
      <c r="G22" s="189"/>
      <c r="H22" s="187"/>
      <c r="I22" s="107"/>
      <c r="J22" s="95"/>
    </row>
    <row r="23" spans="1:9" ht="18">
      <c r="A23" s="184"/>
      <c r="B23" s="190" t="str">
        <f>VLOOKUP(J21,'пр.взв.'!B6:G53,4,FALSE)</f>
        <v>ПФО, Пензенская обл, Пенза </v>
      </c>
      <c r="C23" s="190"/>
      <c r="D23" s="190"/>
      <c r="E23" s="190"/>
      <c r="F23" s="190"/>
      <c r="G23" s="190"/>
      <c r="H23" s="187"/>
      <c r="I23" s="107"/>
    </row>
    <row r="24" spans="1:9" ht="18.75" thickBot="1">
      <c r="A24" s="185"/>
      <c r="B24" s="191"/>
      <c r="C24" s="191"/>
      <c r="D24" s="191"/>
      <c r="E24" s="191"/>
      <c r="F24" s="191"/>
      <c r="G24" s="191"/>
      <c r="H24" s="192"/>
      <c r="I24" s="107"/>
    </row>
    <row r="25" spans="1:8" ht="18">
      <c r="A25" s="107"/>
      <c r="B25" s="107"/>
      <c r="C25" s="107"/>
      <c r="D25" s="107"/>
      <c r="E25" s="107"/>
      <c r="F25" s="107"/>
      <c r="G25" s="107"/>
      <c r="H25" s="107"/>
    </row>
    <row r="26" spans="1:8" ht="18">
      <c r="A26" s="107" t="s">
        <v>36</v>
      </c>
      <c r="B26" s="107"/>
      <c r="C26" s="107"/>
      <c r="D26" s="107"/>
      <c r="E26" s="107"/>
      <c r="F26" s="107"/>
      <c r="G26" s="107"/>
      <c r="H26" s="107"/>
    </row>
    <row r="27" ht="13.5" thickBot="1"/>
    <row r="28" spans="1:10" ht="12.75">
      <c r="A28" s="193" t="str">
        <f>VLOOKUP(J28,'пр.взв.'!B7:G70,6,FALSE)</f>
        <v>Быстров ОА, Мальцев СА</v>
      </c>
      <c r="B28" s="194"/>
      <c r="C28" s="194"/>
      <c r="D28" s="194"/>
      <c r="E28" s="194"/>
      <c r="F28" s="194"/>
      <c r="G28" s="194"/>
      <c r="H28" s="186"/>
      <c r="J28">
        <v>8</v>
      </c>
    </row>
    <row r="29" spans="1:8" ht="13.5" thickBot="1">
      <c r="A29" s="195"/>
      <c r="B29" s="191"/>
      <c r="C29" s="191"/>
      <c r="D29" s="191"/>
      <c r="E29" s="191"/>
      <c r="F29" s="191"/>
      <c r="G29" s="191"/>
      <c r="H29" s="192"/>
    </row>
    <row r="36" spans="1:8" ht="18">
      <c r="A36" s="107" t="s">
        <v>37</v>
      </c>
      <c r="B36" s="107"/>
      <c r="C36" s="107"/>
      <c r="D36" s="107"/>
      <c r="E36" s="107"/>
      <c r="F36" s="107"/>
      <c r="G36" s="107"/>
      <c r="H36" s="107"/>
    </row>
    <row r="37" spans="1:8" ht="18">
      <c r="A37" s="107"/>
      <c r="B37" s="107"/>
      <c r="C37" s="107"/>
      <c r="D37" s="107"/>
      <c r="E37" s="107"/>
      <c r="F37" s="107"/>
      <c r="G37" s="107"/>
      <c r="H37" s="107"/>
    </row>
    <row r="38" spans="1:8" ht="18">
      <c r="A38" s="107"/>
      <c r="B38" s="107"/>
      <c r="C38" s="107"/>
      <c r="D38" s="107"/>
      <c r="E38" s="107"/>
      <c r="F38" s="107"/>
      <c r="G38" s="107"/>
      <c r="H38" s="107"/>
    </row>
    <row r="39" spans="1:8" ht="18">
      <c r="A39" s="108"/>
      <c r="B39" s="108"/>
      <c r="C39" s="108"/>
      <c r="D39" s="108"/>
      <c r="E39" s="108"/>
      <c r="F39" s="108"/>
      <c r="G39" s="108"/>
      <c r="H39" s="108"/>
    </row>
    <row r="40" spans="1:8" ht="18">
      <c r="A40" s="109"/>
      <c r="B40" s="109"/>
      <c r="C40" s="109"/>
      <c r="D40" s="109"/>
      <c r="E40" s="109"/>
      <c r="F40" s="109"/>
      <c r="G40" s="109"/>
      <c r="H40" s="109"/>
    </row>
    <row r="41" spans="1:8" ht="18">
      <c r="A41" s="108"/>
      <c r="B41" s="108"/>
      <c r="C41" s="108"/>
      <c r="D41" s="108"/>
      <c r="E41" s="108"/>
      <c r="F41" s="108"/>
      <c r="G41" s="108"/>
      <c r="H41" s="108"/>
    </row>
    <row r="42" spans="1:8" ht="18">
      <c r="A42" s="110"/>
      <c r="B42" s="110"/>
      <c r="C42" s="110"/>
      <c r="D42" s="110"/>
      <c r="E42" s="110"/>
      <c r="F42" s="110"/>
      <c r="G42" s="110"/>
      <c r="H42" s="110"/>
    </row>
    <row r="43" spans="1:8" ht="18">
      <c r="A43" s="108"/>
      <c r="B43" s="108"/>
      <c r="C43" s="108"/>
      <c r="D43" s="108"/>
      <c r="E43" s="108"/>
      <c r="F43" s="108"/>
      <c r="G43" s="108"/>
      <c r="H43" s="108"/>
    </row>
    <row r="44" spans="1:8" ht="18">
      <c r="A44" s="110"/>
      <c r="B44" s="110"/>
      <c r="C44" s="110"/>
      <c r="D44" s="110"/>
      <c r="E44" s="110"/>
      <c r="F44" s="110"/>
      <c r="G44" s="110"/>
      <c r="H44" s="110"/>
    </row>
  </sheetData>
  <sheetProtection/>
  <mergeCells count="21">
    <mergeCell ref="A1:H1"/>
    <mergeCell ref="A2:H2"/>
    <mergeCell ref="A3:H3"/>
    <mergeCell ref="D4:F4"/>
    <mergeCell ref="A6:A9"/>
    <mergeCell ref="A28:H29"/>
    <mergeCell ref="A21:A24"/>
    <mergeCell ref="B21:G22"/>
    <mergeCell ref="H21:H22"/>
    <mergeCell ref="B23:H24"/>
    <mergeCell ref="H6:H7"/>
    <mergeCell ref="B11:G12"/>
    <mergeCell ref="B13:H14"/>
    <mergeCell ref="B16:G17"/>
    <mergeCell ref="B18:H19"/>
    <mergeCell ref="A11:A14"/>
    <mergeCell ref="A16:A19"/>
    <mergeCell ref="H11:H12"/>
    <mergeCell ref="B6:G7"/>
    <mergeCell ref="H16:H17"/>
    <mergeCell ref="B8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9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35" t="s">
        <v>25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1" ht="27.75" customHeight="1" thickBot="1">
      <c r="A2" s="136" t="s">
        <v>26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3:18" ht="33" customHeight="1" thickBot="1">
      <c r="C3" s="245" t="str">
        <f>HYPERLINK('[1]реквизиты'!$A$2)</f>
        <v>Финал II летней Спартакиады молодежи России по самбо 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7"/>
    </row>
    <row r="4" spans="1:19" ht="15.75" customHeight="1" thickBot="1">
      <c r="A4" s="9"/>
      <c r="B4" s="9"/>
      <c r="C4" s="173" t="str">
        <f>HYPERLINK('[1]реквизиты'!$A$3)</f>
        <v>10-13 июля 2010 г.                               г.Санкт-Петербург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9"/>
    </row>
    <row r="5" spans="9:13" ht="20.25" customHeight="1" thickBot="1">
      <c r="I5" s="74"/>
      <c r="J5" s="248" t="str">
        <f>HYPERLINK('пр.взв.'!D4)</f>
        <v>вк  м 57  кг.</v>
      </c>
      <c r="K5" s="249"/>
      <c r="L5" s="250"/>
      <c r="M5" s="74"/>
    </row>
    <row r="6" spans="1:21" ht="18" customHeight="1" thickBot="1">
      <c r="A6" s="172" t="s">
        <v>0</v>
      </c>
      <c r="B6" s="172"/>
      <c r="C6" s="5"/>
      <c r="R6" s="45"/>
      <c r="S6" s="45"/>
      <c r="U6" s="45" t="s">
        <v>1</v>
      </c>
    </row>
    <row r="7" spans="1:29" ht="12.75" customHeight="1" thickBot="1">
      <c r="A7" s="174">
        <v>1</v>
      </c>
      <c r="B7" s="166" t="str">
        <f>VLOOKUP(A7,'пр.взв.'!B7:C38,2,FALSE)</f>
        <v>Шангин Александр Игоревич</v>
      </c>
      <c r="C7" s="166" t="str">
        <f>VLOOKUP(A7,'пр.взв.'!B7:F38,3,FALSE)</f>
        <v>07.03.91 КМС</v>
      </c>
      <c r="D7" s="166" t="str">
        <f>VLOOKUP(A7,'пр.взв.'!B7:E38,4,FALSE)</f>
        <v>ДВФО, Приморский кр, Владивосток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66" t="str">
        <f>VLOOKUP(U7,'пр.взв.'!B7:E38,2,FALSE)</f>
        <v>Пономаренко Данил Юрьевич</v>
      </c>
      <c r="S7" s="166" t="str">
        <f>VLOOKUP(U7,'пр.взв.'!B7:E38,3,FALSE)</f>
        <v>09.07.91 МС</v>
      </c>
      <c r="T7" s="166" t="str">
        <f>VLOOKUP(U7,'пр.взв.'!B7:E38,4,FALSE)</f>
        <v>УФО, Свердлдовская об, В.Пышма</v>
      </c>
      <c r="U7" s="257">
        <v>2</v>
      </c>
      <c r="Y7" s="4"/>
      <c r="Z7" s="4"/>
      <c r="AA7" s="4"/>
      <c r="AB7" s="4"/>
      <c r="AC7" s="4"/>
    </row>
    <row r="8" spans="1:29" ht="12.75" customHeight="1">
      <c r="A8" s="168"/>
      <c r="B8" s="167"/>
      <c r="C8" s="167"/>
      <c r="D8" s="167"/>
      <c r="E8" s="19" t="s">
        <v>89</v>
      </c>
      <c r="F8" s="15"/>
      <c r="G8" s="15"/>
      <c r="H8" s="67">
        <v>8</v>
      </c>
      <c r="I8" s="251" t="str">
        <f>VLOOKUP(H8,'пр.взв.'!B7:E38,2,FALSE)</f>
        <v>Козлов Роман Витальевич</v>
      </c>
      <c r="J8" s="252"/>
      <c r="K8" s="252"/>
      <c r="L8" s="252"/>
      <c r="M8" s="253"/>
      <c r="N8" s="14"/>
      <c r="O8" s="14"/>
      <c r="P8" s="14"/>
      <c r="Q8" s="19" t="s">
        <v>84</v>
      </c>
      <c r="R8" s="167"/>
      <c r="S8" s="167"/>
      <c r="T8" s="167"/>
      <c r="U8" s="258"/>
      <c r="Y8" s="4"/>
      <c r="Z8" s="4"/>
      <c r="AA8" s="4"/>
      <c r="AB8" s="4"/>
      <c r="AC8" s="4"/>
    </row>
    <row r="9" spans="1:29" ht="12.75" customHeight="1" thickBot="1">
      <c r="A9" s="168">
        <v>9</v>
      </c>
      <c r="B9" s="170" t="str">
        <f>VLOOKUP(A9,'пр.взв.'!B9:C40,2,FALSE)</f>
        <v>Пухаев Бесик Кахаевич</v>
      </c>
      <c r="C9" s="170" t="str">
        <f>VLOOKUP(A9,'пр.взв.'!B7:F38,3,FALSE)</f>
        <v>07.08.90 МС</v>
      </c>
      <c r="D9" s="170" t="str">
        <f>VLOOKUP(A9,'пр.взв.'!B7:F38,4,FALSE)</f>
        <v>СКФО, РСО Алания, Владикавказ</v>
      </c>
      <c r="E9" s="16" t="s">
        <v>92</v>
      </c>
      <c r="F9" s="20"/>
      <c r="G9" s="15"/>
      <c r="H9" s="13"/>
      <c r="I9" s="254"/>
      <c r="J9" s="255"/>
      <c r="K9" s="255"/>
      <c r="L9" s="255"/>
      <c r="M9" s="256"/>
      <c r="N9" s="14"/>
      <c r="O9" s="14"/>
      <c r="P9" s="30"/>
      <c r="Q9" s="16"/>
      <c r="R9" s="175">
        <f>VLOOKUP(U9,'пр.взв.'!B9:E40,2,FALSE)</f>
        <v>0</v>
      </c>
      <c r="S9" s="175">
        <f>VLOOKUP(U9,'пр.взв.'!B9:E40,3,FALSE)</f>
        <v>0</v>
      </c>
      <c r="T9" s="175">
        <f>VLOOKUP(U9,'пр.взв.'!B9:E40,4,FALSE)</f>
        <v>0</v>
      </c>
      <c r="U9" s="258">
        <v>10</v>
      </c>
      <c r="Y9" s="4"/>
      <c r="Z9" s="4"/>
      <c r="AA9" s="4"/>
      <c r="AB9" s="4"/>
      <c r="AC9" s="4"/>
    </row>
    <row r="10" spans="1:29" ht="12.75" customHeight="1" thickBot="1">
      <c r="A10" s="169"/>
      <c r="B10" s="171"/>
      <c r="C10" s="171"/>
      <c r="D10" s="171"/>
      <c r="E10" s="17"/>
      <c r="F10" s="21"/>
      <c r="G10" s="19" t="s">
        <v>93</v>
      </c>
      <c r="H10" s="13"/>
      <c r="K10" s="266" t="s">
        <v>100</v>
      </c>
      <c r="M10" s="14"/>
      <c r="N10" s="14"/>
      <c r="O10" s="19" t="s">
        <v>84</v>
      </c>
      <c r="P10" s="31"/>
      <c r="R10" s="176"/>
      <c r="S10" s="176"/>
      <c r="T10" s="176"/>
      <c r="U10" s="259"/>
      <c r="Y10" s="4"/>
      <c r="Z10" s="4"/>
      <c r="AA10" s="4"/>
      <c r="AB10" s="4"/>
      <c r="AC10" s="4"/>
    </row>
    <row r="11" spans="1:29" ht="12.75" customHeight="1" thickBot="1">
      <c r="A11" s="174">
        <v>5</v>
      </c>
      <c r="B11" s="166" t="str">
        <f>VLOOKUP(A11,'пр.взв.'!B11:C42,2,FALSE)</f>
        <v>Расулов Амрах Талят оглы</v>
      </c>
      <c r="C11" s="166" t="str">
        <f>VLOOKUP(A11,'пр.взв.'!B7:E38,3,FALSE)</f>
        <v>28.10.91 МС</v>
      </c>
      <c r="D11" s="166" t="str">
        <f>VLOOKUP(A11,'пр.взв.'!B7:E38,4,FALSE)</f>
        <v>СЗФО, Вологодская об, Череповец</v>
      </c>
      <c r="E11" s="12"/>
      <c r="F11" s="21"/>
      <c r="G11" s="16" t="s">
        <v>94</v>
      </c>
      <c r="H11" s="26"/>
      <c r="I11" s="13"/>
      <c r="M11" s="14"/>
      <c r="N11" s="30"/>
      <c r="O11" s="16" t="s">
        <v>92</v>
      </c>
      <c r="P11" s="31"/>
      <c r="R11" s="166" t="str">
        <f>VLOOKUP(U11,'пр.взв.'!B11:E42,2,FALSE)</f>
        <v>Домбаев Жаргал Ботомункуевич</v>
      </c>
      <c r="S11" s="166" t="str">
        <f>VLOOKUP(U11,'пр.взв.'!B11:E42,3,FALSE)</f>
        <v>27.07.90 КМС</v>
      </c>
      <c r="T11" s="166" t="str">
        <f>VLOOKUP(U11,'пр.взв.'!B11:E42,4,FALSE)</f>
        <v>СФО, Иркутская об, Иркутск</v>
      </c>
      <c r="U11" s="260">
        <v>6</v>
      </c>
      <c r="Y11" s="4"/>
      <c r="Z11" s="4"/>
      <c r="AA11" s="4"/>
      <c r="AB11" s="4"/>
      <c r="AC11" s="4"/>
    </row>
    <row r="12" spans="1:29" ht="12.75" customHeight="1">
      <c r="A12" s="168"/>
      <c r="B12" s="167"/>
      <c r="C12" s="167"/>
      <c r="D12" s="167"/>
      <c r="E12" s="19" t="s">
        <v>93</v>
      </c>
      <c r="F12" s="24"/>
      <c r="G12" s="15"/>
      <c r="H12" s="25"/>
      <c r="I12" s="13"/>
      <c r="J12" s="208" t="s">
        <v>22</v>
      </c>
      <c r="K12" s="208"/>
      <c r="L12" s="208"/>
      <c r="M12" s="14"/>
      <c r="N12" s="31"/>
      <c r="O12" s="14"/>
      <c r="P12" s="32"/>
      <c r="Q12" s="19" t="s">
        <v>97</v>
      </c>
      <c r="R12" s="167"/>
      <c r="S12" s="167"/>
      <c r="T12" s="167"/>
      <c r="U12" s="258"/>
      <c r="Y12" s="4"/>
      <c r="Z12" s="4"/>
      <c r="AA12" s="4"/>
      <c r="AB12" s="4"/>
      <c r="AC12" s="4"/>
    </row>
    <row r="13" spans="1:29" ht="12.75" customHeight="1" thickBot="1">
      <c r="A13" s="168">
        <v>13</v>
      </c>
      <c r="B13" s="175">
        <f>VLOOKUP(A13,'пр.взв.'!B7:C38,2,FALSE)</f>
        <v>0</v>
      </c>
      <c r="C13" s="175">
        <f>VLOOKUP(A13,'пр.взв.'!B7:E38,3,FALSE)</f>
        <v>0</v>
      </c>
      <c r="D13" s="175">
        <f>VLOOKUP(A13,'пр.взв.'!B7:E38,4,FALSE)</f>
        <v>0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175">
        <f>VLOOKUP(U13,'пр.взв.'!B13:E44,2,FALSE)</f>
        <v>0</v>
      </c>
      <c r="S13" s="175">
        <f>VLOOKUP(U13,'пр.взв.'!B13:E44,3,FALSE)</f>
        <v>0</v>
      </c>
      <c r="T13" s="175">
        <f>VLOOKUP(U13,'пр.взв.'!B13:E44,4,FALSE)</f>
        <v>0</v>
      </c>
      <c r="U13" s="258">
        <v>14</v>
      </c>
      <c r="Y13" s="4"/>
      <c r="Z13" s="4"/>
      <c r="AA13" s="4"/>
      <c r="AB13" s="4"/>
      <c r="AC13" s="4"/>
    </row>
    <row r="14" spans="1:29" ht="12.75" customHeight="1" thickBot="1">
      <c r="A14" s="169"/>
      <c r="B14" s="176"/>
      <c r="C14" s="176"/>
      <c r="D14" s="176"/>
      <c r="E14" s="17"/>
      <c r="F14" s="177"/>
      <c r="G14" s="177"/>
      <c r="H14" s="25"/>
      <c r="I14" s="19" t="s">
        <v>93</v>
      </c>
      <c r="J14" s="13"/>
      <c r="K14" s="13"/>
      <c r="L14" s="13"/>
      <c r="M14" s="19" t="s">
        <v>98</v>
      </c>
      <c r="N14" s="28"/>
      <c r="O14" s="14"/>
      <c r="P14" s="14"/>
      <c r="R14" s="176"/>
      <c r="S14" s="176"/>
      <c r="T14" s="176"/>
      <c r="U14" s="261"/>
      <c r="Y14" s="4"/>
      <c r="Z14" s="4"/>
      <c r="AA14" s="4"/>
      <c r="AB14" s="4"/>
      <c r="AC14" s="4"/>
    </row>
    <row r="15" spans="1:29" ht="12.75" customHeight="1" thickBot="1">
      <c r="A15" s="174">
        <v>3</v>
      </c>
      <c r="B15" s="166" t="str">
        <f>VLOOKUP(A15,'пр.взв.'!B7:C38,2,FALSE)</f>
        <v>Батраков Вячеслав Евгеньевич</v>
      </c>
      <c r="C15" s="166" t="str">
        <f>VLOOKUP(A15,'пр.взв.'!B7:E38,3,FALSE)</f>
        <v>28.02. 1990  МС</v>
      </c>
      <c r="D15" s="166" t="str">
        <f>VLOOKUP(A15,'пр.взв.'!B7:E38,4,FALSE)</f>
        <v>ПФО, Пензенская обл, Пенза </v>
      </c>
      <c r="E15" s="12"/>
      <c r="F15" s="15"/>
      <c r="G15" s="15"/>
      <c r="H15" s="25"/>
      <c r="I15" s="16" t="s">
        <v>92</v>
      </c>
      <c r="J15" s="13"/>
      <c r="K15" s="13"/>
      <c r="L15" s="13"/>
      <c r="M15" s="16" t="s">
        <v>100</v>
      </c>
      <c r="N15" s="31"/>
      <c r="O15" s="14"/>
      <c r="P15" s="14"/>
      <c r="R15" s="166" t="str">
        <f>VLOOKUP(U15,'пр.взв.'!B7:C38,2,FALSE)</f>
        <v>Плотников Роман Сергеевич</v>
      </c>
      <c r="S15" s="166" t="str">
        <f>VLOOKUP(U15,'пр.взв.'!B7:E38,3,FALSE)</f>
        <v>21.07.91 КМС</v>
      </c>
      <c r="T15" s="166" t="str">
        <f>VLOOKUP(U15,'пр.взв.'!B7:E38,4,FALSE)</f>
        <v>ЮФО, Волгоградская об, Волгоград</v>
      </c>
      <c r="U15" s="257">
        <v>4</v>
      </c>
      <c r="Y15" s="4"/>
      <c r="Z15" s="4"/>
      <c r="AA15" s="4"/>
      <c r="AB15" s="4"/>
      <c r="AC15" s="4"/>
    </row>
    <row r="16" spans="1:29" ht="12.75" customHeight="1">
      <c r="A16" s="168"/>
      <c r="B16" s="167"/>
      <c r="C16" s="167"/>
      <c r="D16" s="167"/>
      <c r="E16" s="19" t="s">
        <v>85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86</v>
      </c>
      <c r="R16" s="167"/>
      <c r="S16" s="167"/>
      <c r="T16" s="167"/>
      <c r="U16" s="258"/>
      <c r="Y16" s="4"/>
      <c r="Z16" s="4"/>
      <c r="AA16" s="4"/>
      <c r="AB16" s="4"/>
      <c r="AC16" s="4"/>
    </row>
    <row r="17" spans="1:29" ht="12.75" customHeight="1" thickBot="1">
      <c r="A17" s="168">
        <v>11</v>
      </c>
      <c r="B17" s="175">
        <f>VLOOKUP(A17,'пр.взв.'!B17:C47,2,FALSE)</f>
        <v>0</v>
      </c>
      <c r="C17" s="175">
        <f>VLOOKUP(A17,'пр.взв.'!B7:E38,3,FALSE)</f>
        <v>0</v>
      </c>
      <c r="D17" s="175">
        <f>VLOOKUP(A17,'пр.взв.'!B7:F38,4,FALSE)</f>
        <v>0</v>
      </c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175">
        <f>VLOOKUP(U17,'пр.взв.'!B17:E47,2,FALSE)</f>
        <v>0</v>
      </c>
      <c r="S17" s="175">
        <f>VLOOKUP(U17,'пр.взв.'!B17:E47,3,FALSE)</f>
        <v>0</v>
      </c>
      <c r="T17" s="175">
        <f>VLOOKUP(U17,'пр.взв.'!B17:E47,4,FALSE)</f>
        <v>0</v>
      </c>
      <c r="U17" s="258">
        <v>12</v>
      </c>
      <c r="Y17" s="4"/>
      <c r="Z17" s="4"/>
      <c r="AA17" s="4"/>
      <c r="AB17" s="4"/>
      <c r="AC17" s="4"/>
    </row>
    <row r="18" spans="1:21" ht="12.75" customHeight="1" thickBot="1">
      <c r="A18" s="169"/>
      <c r="B18" s="176"/>
      <c r="C18" s="176"/>
      <c r="D18" s="176"/>
      <c r="E18" s="17"/>
      <c r="F18" s="21"/>
      <c r="G18" s="19" t="s">
        <v>85</v>
      </c>
      <c r="H18" s="27"/>
      <c r="I18" s="37" t="s">
        <v>31</v>
      </c>
      <c r="J18" s="13"/>
      <c r="K18" s="13"/>
      <c r="L18" s="13"/>
      <c r="M18" s="14"/>
      <c r="N18" s="32"/>
      <c r="O18" s="19" t="s">
        <v>98</v>
      </c>
      <c r="P18" s="31"/>
      <c r="R18" s="176"/>
      <c r="S18" s="176"/>
      <c r="T18" s="176"/>
      <c r="U18" s="259"/>
    </row>
    <row r="19" spans="1:21" ht="12.75" customHeight="1" thickBot="1">
      <c r="A19" s="174">
        <v>7</v>
      </c>
      <c r="B19" s="166" t="str">
        <f>VLOOKUP(A19,'пр.взв.'!B19:C49,2,FALSE)</f>
        <v>Гасанов Махир Ровшан-оглы</v>
      </c>
      <c r="C19" s="166" t="str">
        <f>VLOOKUP(A19,'пр.взв.'!B7:E38,3,FALSE)</f>
        <v>02.09.89 МС</v>
      </c>
      <c r="D19" s="166" t="str">
        <f>VLOOKUP(A19,'пр.взв.'!B7:E38,4,FALSE)</f>
        <v>Москва</v>
      </c>
      <c r="E19" s="12"/>
      <c r="F19" s="22"/>
      <c r="G19" s="16" t="s">
        <v>96</v>
      </c>
      <c r="H19" s="67"/>
      <c r="N19" s="14"/>
      <c r="O19" s="16" t="s">
        <v>92</v>
      </c>
      <c r="P19" s="31"/>
      <c r="R19" s="166" t="str">
        <f>VLOOKUP(U19,'пр.взв.'!B19:E49,2,FALSE)</f>
        <v>Козлов Роман Витальевич</v>
      </c>
      <c r="S19" s="166" t="str">
        <f>VLOOKUP(U19,'пр.взв.'!B19:E49,3,FALSE)</f>
        <v>04.05.90 МС</v>
      </c>
      <c r="T19" s="166" t="str">
        <f>VLOOKUP(U19,'пр.взв.'!B19:E49,4,FALSE)</f>
        <v>ЦФО, Рязанская об. Рязань</v>
      </c>
      <c r="U19" s="260">
        <v>8</v>
      </c>
    </row>
    <row r="20" spans="1:21" ht="12.75" customHeight="1">
      <c r="A20" s="168"/>
      <c r="B20" s="167"/>
      <c r="C20" s="167"/>
      <c r="D20" s="167"/>
      <c r="E20" s="19" t="s">
        <v>95</v>
      </c>
      <c r="F20" s="23"/>
      <c r="G20" s="17"/>
      <c r="H20" s="67">
        <v>5</v>
      </c>
      <c r="I20" s="222" t="str">
        <f>B11</f>
        <v>Расулов Амрах Талят оглы</v>
      </c>
      <c r="J20" s="223"/>
      <c r="K20" s="223"/>
      <c r="L20" s="223"/>
      <c r="M20" s="224"/>
      <c r="N20" s="14"/>
      <c r="O20" s="14"/>
      <c r="P20" s="105"/>
      <c r="Q20" s="19"/>
      <c r="R20" s="167"/>
      <c r="S20" s="167"/>
      <c r="T20" s="167"/>
      <c r="U20" s="258"/>
    </row>
    <row r="21" spans="1:21" ht="12.75" customHeight="1" thickBot="1">
      <c r="A21" s="168">
        <v>15</v>
      </c>
      <c r="B21" s="175">
        <f>VLOOKUP(A21,'пр.взв.'!B21:C51,2,FALSE)</f>
        <v>0</v>
      </c>
      <c r="C21" s="175">
        <f>VLOOKUP(A21,'пр.взв.'!B7:E38,3,FALSE)</f>
        <v>0</v>
      </c>
      <c r="D21" s="175">
        <f>VLOOKUP(A21,'пр.взв.'!B7:E38,4,FALSE)</f>
        <v>0</v>
      </c>
      <c r="E21" s="16"/>
      <c r="F21" s="17"/>
      <c r="G21" s="17"/>
      <c r="H21" s="18"/>
      <c r="I21" s="225"/>
      <c r="J21" s="226"/>
      <c r="K21" s="226"/>
      <c r="L21" s="226"/>
      <c r="M21" s="227"/>
      <c r="N21" s="14"/>
      <c r="O21" s="14"/>
      <c r="P21" s="14"/>
      <c r="Q21" s="16" t="s">
        <v>98</v>
      </c>
      <c r="R21" s="175">
        <f>VLOOKUP(U21,'пр.взв.'!B21:E51,2,FALSE)</f>
        <v>0</v>
      </c>
      <c r="S21" s="175">
        <f>VLOOKUP(U21,'пр.взв.'!B21:E51,3,FALSE)</f>
        <v>0</v>
      </c>
      <c r="T21" s="175">
        <f>VLOOKUP(U21,'пр.взв.'!B7:E38,4,FALSE)</f>
        <v>0</v>
      </c>
      <c r="U21" s="258">
        <v>16</v>
      </c>
    </row>
    <row r="22" spans="1:21" ht="12.75" customHeight="1" thickBot="1">
      <c r="A22" s="169"/>
      <c r="B22" s="176"/>
      <c r="C22" s="176"/>
      <c r="D22" s="176"/>
      <c r="E22" s="17"/>
      <c r="F22" s="12"/>
      <c r="G22" s="12"/>
      <c r="O22" s="13"/>
      <c r="P22" s="13"/>
      <c r="R22" s="176"/>
      <c r="S22" s="176"/>
      <c r="T22" s="176"/>
      <c r="U22" s="259"/>
    </row>
    <row r="23" spans="1:20" ht="12.75" customHeight="1">
      <c r="A23" s="1"/>
      <c r="B23" s="1"/>
      <c r="C23" s="7"/>
      <c r="D23" s="4"/>
      <c r="E23" s="4"/>
      <c r="F23" s="4"/>
      <c r="G23" s="4"/>
      <c r="H23" s="209" t="s">
        <v>29</v>
      </c>
      <c r="I23" s="209"/>
      <c r="J23" s="209"/>
      <c r="K23" s="209"/>
      <c r="L23" s="209"/>
      <c r="M23" s="209"/>
      <c r="N23" s="209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2">
        <v>9</v>
      </c>
      <c r="B25" s="234" t="str">
        <f>VLOOKUP(A25,'пр.взв.'!B7:E38,2,FALSE)</f>
        <v>Пухаев Бесик Кахаевич</v>
      </c>
      <c r="I25" s="95">
        <v>6</v>
      </c>
      <c r="J25" s="216" t="str">
        <f>VLOOKUP(I25,'пр.взв.'!B5:D38,2,FALSE)</f>
        <v>Домбаев Жаргал Ботомункуевич</v>
      </c>
      <c r="K25" s="217"/>
      <c r="L25" s="218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2"/>
      <c r="B26" s="236"/>
      <c r="C26" s="111" t="s">
        <v>89</v>
      </c>
      <c r="D26" s="37"/>
      <c r="E26" s="39"/>
      <c r="F26" s="39"/>
      <c r="G26" s="39"/>
      <c r="H26" s="39"/>
      <c r="I26" s="96"/>
      <c r="J26" s="219"/>
      <c r="K26" s="220"/>
      <c r="L26" s="221"/>
      <c r="M26" s="113" t="s">
        <v>97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3">
        <v>0</v>
      </c>
      <c r="B27" s="237" t="e">
        <f>VLOOKUP(A27,'пр.взв.'!B7:D38,2,FALSE)</f>
        <v>#N/A</v>
      </c>
      <c r="C27" s="42"/>
      <c r="D27" s="37"/>
      <c r="E27" s="69"/>
      <c r="F27" s="69"/>
      <c r="G27" s="69"/>
      <c r="H27" s="69"/>
      <c r="I27" s="97">
        <v>0</v>
      </c>
      <c r="J27" s="210" t="e">
        <f>VLOOKUP(I27,'пр.взв.'!B7:D38,2,FALSE)</f>
        <v>#N/A</v>
      </c>
      <c r="K27" s="211"/>
      <c r="L27" s="212"/>
      <c r="M27" s="42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3"/>
      <c r="B28" s="238"/>
      <c r="C28" s="44"/>
      <c r="D28" s="37"/>
      <c r="E28" s="68"/>
      <c r="F28" s="68"/>
      <c r="G28" s="69"/>
      <c r="H28" s="69"/>
      <c r="I28" s="97"/>
      <c r="J28" s="213"/>
      <c r="K28" s="214"/>
      <c r="L28" s="215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44"/>
      <c r="D29" s="116" t="s">
        <v>95</v>
      </c>
      <c r="E29" s="68"/>
      <c r="F29" s="68"/>
      <c r="G29" s="69"/>
      <c r="H29" s="69"/>
      <c r="I29" s="97"/>
      <c r="J29" s="90"/>
      <c r="K29" s="13"/>
      <c r="L29" s="8"/>
      <c r="M29" s="44"/>
      <c r="N29" s="87"/>
      <c r="O29" s="87">
        <v>6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1"/>
      <c r="C30" s="44"/>
      <c r="D30" s="114" t="s">
        <v>99</v>
      </c>
      <c r="E30" s="68"/>
      <c r="F30" s="68"/>
      <c r="G30" s="69"/>
      <c r="H30" s="69"/>
      <c r="I30" s="97"/>
      <c r="J30" s="90"/>
      <c r="K30" s="91"/>
      <c r="L30" s="8"/>
      <c r="M30" s="44"/>
      <c r="N30" s="68"/>
      <c r="O30" s="117" t="s">
        <v>99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4">
        <v>7</v>
      </c>
      <c r="B31" s="234" t="str">
        <f>VLOOKUP(A31,'пр.взв.'!B7:D38,2,FALSE)</f>
        <v>Гасанов Махир Ровшан-оглы</v>
      </c>
      <c r="C31" s="88"/>
      <c r="D31" s="25"/>
      <c r="E31" s="67"/>
      <c r="F31" s="68"/>
      <c r="G31" s="68"/>
      <c r="H31" s="68"/>
      <c r="I31" s="67">
        <v>4</v>
      </c>
      <c r="J31" s="216" t="str">
        <f>VLOOKUP(I31,'пр.взв.'!B7:D38,2,FALSE)</f>
        <v>Плотников Роман Сергеевич</v>
      </c>
      <c r="K31" s="217"/>
      <c r="L31" s="218"/>
      <c r="M31" s="88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4"/>
      <c r="B32" s="236"/>
      <c r="C32" s="112" t="s">
        <v>95</v>
      </c>
      <c r="D32" s="25"/>
      <c r="E32" s="86">
        <v>2</v>
      </c>
      <c r="F32" s="239" t="str">
        <f>VLOOKUP(E32,'пр.взв.'!B7:D38,2,FALSE)</f>
        <v>Пономаренко Данил Юрьевич</v>
      </c>
      <c r="G32" s="240"/>
      <c r="H32" s="241"/>
      <c r="I32" s="98"/>
      <c r="J32" s="219"/>
      <c r="K32" s="220"/>
      <c r="L32" s="221"/>
      <c r="M32" s="112" t="s">
        <v>86</v>
      </c>
      <c r="N32" s="89"/>
      <c r="O32" s="89"/>
      <c r="P32" s="44"/>
      <c r="Q32" s="118">
        <v>3</v>
      </c>
      <c r="R32" s="206" t="str">
        <f>VLOOKUP(Q32,'пр.взв.'!B7:D38,2,FALSE)</f>
        <v>Батраков Вячеслав Евгеньевич</v>
      </c>
      <c r="S32" s="89"/>
      <c r="T32" s="89"/>
      <c r="U32" s="89"/>
      <c r="V32" s="4"/>
    </row>
    <row r="33" spans="1:22" ht="13.5" customHeight="1" thickBot="1">
      <c r="A33" s="94">
        <v>0</v>
      </c>
      <c r="B33" s="237" t="e">
        <f>VLOOKUP(A33,'пр.взв.'!B7:E38,2,FALSE)</f>
        <v>#N/A</v>
      </c>
      <c r="C33" s="37"/>
      <c r="D33" s="25"/>
      <c r="E33" s="115" t="s">
        <v>99</v>
      </c>
      <c r="F33" s="242"/>
      <c r="G33" s="243"/>
      <c r="H33" s="244"/>
      <c r="I33" s="99">
        <v>0</v>
      </c>
      <c r="J33" s="210" t="e">
        <f>VLOOKUP(I33,'пр.взв.'!B7:D38,2,FALSE)</f>
        <v>#N/A</v>
      </c>
      <c r="K33" s="211"/>
      <c r="L33" s="212"/>
      <c r="M33" s="89"/>
      <c r="N33" s="89"/>
      <c r="O33" s="89"/>
      <c r="P33" s="44"/>
      <c r="Q33" s="119" t="s">
        <v>99</v>
      </c>
      <c r="R33" s="207"/>
      <c r="S33" s="89"/>
      <c r="T33" s="89"/>
      <c r="U33" s="89"/>
      <c r="V33" s="4"/>
    </row>
    <row r="34" spans="1:22" ht="13.5" customHeight="1" thickBot="1">
      <c r="A34" s="94"/>
      <c r="B34" s="238"/>
      <c r="C34" s="37"/>
      <c r="D34" s="25"/>
      <c r="E34" s="68"/>
      <c r="F34" s="68"/>
      <c r="G34" s="68"/>
      <c r="H34" s="68"/>
      <c r="I34" s="100"/>
      <c r="J34" s="213"/>
      <c r="K34" s="214"/>
      <c r="L34" s="215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2</v>
      </c>
      <c r="D35" s="234" t="str">
        <f>VLOOKUP(C35,'пр.взв.'!B7:D38,2,FALSE)</f>
        <v>Пономаренко Данил Юрьевич</v>
      </c>
      <c r="E35" s="68"/>
      <c r="F35" s="68"/>
      <c r="G35" s="68"/>
      <c r="H35" s="68"/>
      <c r="I35" s="67"/>
      <c r="J35" s="69"/>
      <c r="K35" s="68"/>
      <c r="L35" s="68"/>
      <c r="M35" s="67">
        <v>3</v>
      </c>
      <c r="N35" s="216" t="str">
        <f>VLOOKUP(M35,'пр.взв.'!B7:D38,2,FALSE)</f>
        <v>Батраков Вячеслав Евгеньевич</v>
      </c>
      <c r="O35" s="229"/>
      <c r="P35" s="230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35"/>
      <c r="E36" s="68"/>
      <c r="F36" s="68"/>
      <c r="G36" s="68"/>
      <c r="H36" s="68"/>
      <c r="I36" s="68"/>
      <c r="J36" s="69"/>
      <c r="K36" s="68"/>
      <c r="L36" s="68"/>
      <c r="M36" s="68"/>
      <c r="N36" s="231"/>
      <c r="O36" s="232"/>
      <c r="P36" s="233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101"/>
      <c r="E37" s="70"/>
      <c r="F37" s="70"/>
      <c r="G37" s="70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66"/>
      <c r="S37" s="66"/>
      <c r="T37" s="66"/>
      <c r="U37" s="66"/>
      <c r="V37" s="66"/>
    </row>
    <row r="38" spans="1:22" ht="15.75">
      <c r="A38" s="228" t="str">
        <f>HYPERLINK('[1]реквизиты'!$A$6)</f>
        <v>Гл. судья, судья МК</v>
      </c>
      <c r="B38" s="228"/>
      <c r="C38" s="228"/>
      <c r="E38" s="77"/>
      <c r="F38" s="78"/>
      <c r="J38" s="80" t="str">
        <f>HYPERLINK('[1]реквизиты'!$G$6)</f>
        <v>Селиванов Е.В.</v>
      </c>
      <c r="K38" s="5"/>
      <c r="N38" s="72"/>
      <c r="O38" s="81" t="str">
        <f>HYPERLINK('[1]реквизиты'!$G$7)</f>
        <v>/Чебоксары/</v>
      </c>
      <c r="P38" s="72"/>
      <c r="Q38" s="72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3"/>
      <c r="F39" s="83"/>
      <c r="G39" s="83"/>
      <c r="H39" s="83"/>
      <c r="I39" s="83"/>
      <c r="J39" s="73"/>
      <c r="K39" s="73"/>
      <c r="L39" s="73"/>
      <c r="M39" s="73"/>
      <c r="N39" s="73"/>
      <c r="O39" s="73"/>
      <c r="P39" s="73"/>
      <c r="Q39" s="73"/>
    </row>
    <row r="40" spans="1:16" ht="15.75">
      <c r="A40" s="102" t="str">
        <f>HYPERLINK('[1]реквизиты'!$A$8)</f>
        <v>Гл. секретарь, судья МК</v>
      </c>
      <c r="B40" s="103"/>
      <c r="C40" s="104"/>
      <c r="D40" s="79"/>
      <c r="E40" s="79"/>
      <c r="F40" s="3"/>
      <c r="G40" s="3"/>
      <c r="H40" s="3"/>
      <c r="I40" s="3"/>
      <c r="J40" s="80" t="str">
        <f>HYPERLINK('[1]реквизиты'!$G$8)</f>
        <v>Закиров Р.М.</v>
      </c>
      <c r="K40" s="72"/>
      <c r="L40" s="72"/>
      <c r="M40" s="72"/>
      <c r="O40" s="81" t="str">
        <f>HYPERLINK('[1]реквизиты'!$G$9)</f>
        <v>/Пермь/</v>
      </c>
      <c r="P40" s="73"/>
    </row>
    <row r="41" spans="4:20" ht="15">
      <c r="D41" s="77"/>
      <c r="E41" s="77"/>
      <c r="F41" s="78"/>
      <c r="G41" s="82"/>
      <c r="H41" s="82"/>
      <c r="I41" s="4"/>
      <c r="J41" s="4"/>
      <c r="K41" s="4"/>
      <c r="L41" s="4"/>
      <c r="M41" s="72"/>
      <c r="N41" s="72"/>
      <c r="O41" s="72"/>
      <c r="P41" s="72"/>
      <c r="Q41" s="4"/>
      <c r="R41" s="5"/>
      <c r="S41" s="73"/>
      <c r="T41" s="73"/>
    </row>
    <row r="42" spans="4:20" ht="15">
      <c r="D42" s="77"/>
      <c r="E42" s="77"/>
      <c r="F42" s="78"/>
      <c r="G42" s="82"/>
      <c r="H42" s="82"/>
      <c r="I42" s="4"/>
      <c r="J42" s="4"/>
      <c r="K42" s="4"/>
      <c r="L42" s="4"/>
      <c r="M42" s="72"/>
      <c r="N42" s="72"/>
      <c r="O42" s="72"/>
      <c r="P42" s="72"/>
      <c r="Q42" s="82"/>
      <c r="R42" s="5"/>
      <c r="S42" s="73"/>
      <c r="T42" s="73"/>
    </row>
    <row r="43" spans="10:20" ht="12.75">
      <c r="J43" s="4"/>
      <c r="K43" s="4"/>
      <c r="L43" s="4"/>
      <c r="M43" s="4"/>
      <c r="N43" s="4"/>
      <c r="O43" s="4"/>
      <c r="P43" s="4"/>
      <c r="Q43" s="4"/>
      <c r="S43" s="73"/>
      <c r="T43" s="73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3"/>
      <c r="P44" s="73"/>
      <c r="R44" s="5"/>
    </row>
    <row r="45" spans="5:17" ht="12.7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2010-07-12T10:22:11Z</cp:lastPrinted>
  <dcterms:created xsi:type="dcterms:W3CDTF">1996-10-08T23:32:33Z</dcterms:created>
  <dcterms:modified xsi:type="dcterms:W3CDTF">2010-07-12T12:00:06Z</dcterms:modified>
  <cp:category/>
  <cp:version/>
  <cp:contentType/>
  <cp:contentStatus/>
</cp:coreProperties>
</file>