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<sst xmlns="http://schemas.openxmlformats.org/spreadsheetml/2006/main" count="142" uniqueCount="89">
  <si>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</si>
  <si>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</si>
  <si>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</si>
  <si>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</si>
  <si>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</si>
  <si>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</si>
  <si>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</si>
  <si>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</si>
  <si>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</si>
  <si>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</si>
  <si>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</si>
  <si>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</si>
  <si>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</si>
  <si>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</si>
  <si>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</si>
  <si>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</si>
  <si>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</si>
  <si>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</si>
  <si>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</si>
  <si>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</si>
  <si>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</si>
  <si>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</si>
  <si>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</si>
  <si>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</si>
  <si>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</si>
  <si>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</si>
  <si>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</si>
  <si>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</si>
  <si>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</si>
  <si>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</si>
  <si>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</si>
  <si>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</si>
  <si>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</si>
  <si>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</si>
  <si>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</si>
  <si>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</si>
  <si>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</si>
  <si>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</si>
  <si>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Швейкина Александра Викторовна</t>
  </si>
  <si>
    <t>12.08.90 КМС</t>
  </si>
  <si>
    <t>ДВФО, Хабаровский кр, Хабаровск</t>
  </si>
  <si>
    <t>ПР</t>
  </si>
  <si>
    <t>Довгаль АВ</t>
  </si>
  <si>
    <t>Сизикова Мария Евгеньевна</t>
  </si>
  <si>
    <t>10.01.90 КМС</t>
  </si>
  <si>
    <t>СФО, Новосибирская об, Новосибирск</t>
  </si>
  <si>
    <t>СДЮШОРМО</t>
  </si>
  <si>
    <t>Бурнашева ЛБ</t>
  </si>
  <si>
    <t>Горбунова Мария Александровна</t>
  </si>
  <si>
    <t>11.04.90 КМС</t>
  </si>
  <si>
    <t>СЗФО, Ленинградская об, Кириши</t>
  </si>
  <si>
    <t>СДЮШОР МО</t>
  </si>
  <si>
    <t>Токарев ВК</t>
  </si>
  <si>
    <t>Синерова Инга Яновна</t>
  </si>
  <si>
    <t>09.07.91 КМС</t>
  </si>
  <si>
    <t>Москва</t>
  </si>
  <si>
    <t>СДЮСШОР</t>
  </si>
  <si>
    <t>Шмаков ОВ,   Бланарь ВР</t>
  </si>
  <si>
    <t>Асланова Эльпида Дмитриевна</t>
  </si>
  <si>
    <t>19.12.91 КМС</t>
  </si>
  <si>
    <t>ЮФО, Краснодарский кр, Анапа</t>
  </si>
  <si>
    <t>СДЮСШОР МО</t>
  </si>
  <si>
    <t>Галоян СП</t>
  </si>
  <si>
    <t>Фаркова Надежда Николаевна</t>
  </si>
  <si>
    <t>05.08.89 КМС</t>
  </si>
  <si>
    <t>УФО, Курганская об, Курган</t>
  </si>
  <si>
    <t>Распопов АН</t>
  </si>
  <si>
    <t>Пономарева Мария Алексан</t>
  </si>
  <si>
    <t>27.09.89 МС</t>
  </si>
  <si>
    <t>С-Петербург</t>
  </si>
  <si>
    <t>СК Горняк</t>
  </si>
  <si>
    <t>Волков АВ</t>
  </si>
  <si>
    <t>Ягофарова Гульфия Камильевна</t>
  </si>
  <si>
    <t>22.07.1991 КМС</t>
  </si>
  <si>
    <t>ПФО, Оренбургская обл., Бузулук</t>
  </si>
  <si>
    <t>Плотников П.Д.</t>
  </si>
  <si>
    <t>ж св 80 кг</t>
  </si>
  <si>
    <t>5-6</t>
  </si>
  <si>
    <t>7-8</t>
  </si>
  <si>
    <t xml:space="preserve">Финал II летней Спартакиады молодежи России по самбо </t>
  </si>
  <si>
    <t>5</t>
  </si>
  <si>
    <t>4/0</t>
  </si>
  <si>
    <t>7</t>
  </si>
  <si>
    <t>3\0</t>
  </si>
  <si>
    <t>2</t>
  </si>
  <si>
    <t>4</t>
  </si>
  <si>
    <t>4\0</t>
  </si>
  <si>
    <t>3\1</t>
  </si>
  <si>
    <t>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</si>
</sst>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49" fontId="0" fillId="0" borderId="19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2" fillId="0" borderId="34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4" fillId="35" borderId="30" xfId="0" applyFont="1" applyFill="1" applyBorder="1" applyAlignment="1">
      <alignment horizontal="center" vertical="center" wrapText="1"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right" vertical="center" wrapText="1"/>
    </xf>
    <xf numFmtId="0" fontId="6" fillId="36" borderId="28" xfId="0" applyFont="1" applyFill="1" applyBorder="1" applyAlignment="1">
      <alignment horizontal="left" vertical="center" wrapText="1"/>
    </xf>
    <xf numFmtId="0" fontId="6" fillId="36" borderId="29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2" fillId="0" borderId="35" xfId="42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>
      <alignment horizontal="left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20" fillId="37" borderId="43" xfId="0" applyFont="1" applyFill="1" applyBorder="1" applyAlignment="1">
      <alignment horizontal="center" vertical="center"/>
    </xf>
    <xf numFmtId="0" fontId="20" fillId="37" borderId="47" xfId="0" applyFont="1" applyFill="1" applyBorder="1" applyAlignment="1">
      <alignment horizontal="center" vertical="center"/>
    </xf>
    <xf numFmtId="0" fontId="20" fillId="37" borderId="34" xfId="0" applyFont="1" applyFill="1" applyBorder="1" applyAlignment="1">
      <alignment horizontal="center" vertical="center"/>
    </xf>
    <xf numFmtId="0" fontId="20" fillId="34" borderId="43" xfId="0" applyFont="1" applyFill="1" applyBorder="1" applyAlignment="1">
      <alignment horizontal="center" vertical="center"/>
    </xf>
    <xf numFmtId="0" fontId="20" fillId="34" borderId="47" xfId="0" applyFont="1" applyFill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12" fillId="33" borderId="32" xfId="42" applyFont="1" applyFill="1" applyBorder="1" applyAlignment="1" applyProtection="1">
      <alignment horizontal="center" vertical="center" wrapText="1"/>
      <protection/>
    </xf>
    <xf numFmtId="0" fontId="12" fillId="33" borderId="33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31" xfId="42" applyFont="1" applyFill="1" applyBorder="1" applyAlignment="1" applyProtection="1">
      <alignment horizontal="center" vertical="center"/>
      <protection/>
    </xf>
    <xf numFmtId="0" fontId="19" fillId="34" borderId="32" xfId="42" applyFont="1" applyFill="1" applyBorder="1" applyAlignment="1" applyProtection="1">
      <alignment horizontal="center" vertical="center"/>
      <protection/>
    </xf>
    <xf numFmtId="0" fontId="19" fillId="34" borderId="33" xfId="42" applyFont="1" applyFill="1" applyBorder="1" applyAlignment="1" applyProtection="1">
      <alignment horizontal="center" vertical="center"/>
      <protection/>
    </xf>
    <xf numFmtId="0" fontId="20" fillId="35" borderId="43" xfId="0" applyFont="1" applyFill="1" applyBorder="1" applyAlignment="1">
      <alignment horizontal="center" vertical="center"/>
    </xf>
    <xf numFmtId="0" fontId="20" fillId="35" borderId="47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left" vertical="center" wrapText="1"/>
      <protection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0" fontId="4" fillId="0" borderId="68" xfId="42" applyFont="1" applyBorder="1" applyAlignment="1" applyProtection="1">
      <alignment horizontal="center" vertical="center" wrapText="1"/>
      <protection/>
    </xf>
    <xf numFmtId="0" fontId="4" fillId="0" borderId="69" xfId="42" applyFont="1" applyBorder="1" applyAlignment="1" applyProtection="1">
      <alignment horizontal="center" vertical="center" wrapText="1"/>
      <protection/>
    </xf>
    <xf numFmtId="0" fontId="4" fillId="0" borderId="34" xfId="42" applyFont="1" applyBorder="1" applyAlignment="1" applyProtection="1">
      <alignment horizontal="center" vertical="center" wrapText="1"/>
      <protection/>
    </xf>
    <xf numFmtId="0" fontId="4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0</xdr:row>
      <xdr:rowOff>9525</xdr:rowOff>
    </xdr:from>
    <xdr:to>
      <xdr:col>6</xdr:col>
      <xdr:colOff>1209675</xdr:colOff>
      <xdr:row>1</xdr:row>
      <xdr:rowOff>209550</xdr:rowOff>
    </xdr:to>
    <xdr:pic>
      <xdr:nvPicPr>
        <xdr:cNvPr id="2" name="Picture 6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9525"/>
          <a:ext cx="1238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0</xdr:row>
      <xdr:rowOff>76200</xdr:rowOff>
    </xdr:from>
    <xdr:to>
      <xdr:col>6</xdr:col>
      <xdr:colOff>1143000</xdr:colOff>
      <xdr:row>1</xdr:row>
      <xdr:rowOff>190500</xdr:rowOff>
    </xdr:to>
    <xdr:pic>
      <xdr:nvPicPr>
        <xdr:cNvPr id="2" name="Picture 4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7620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1047750</xdr:colOff>
      <xdr:row>0</xdr:row>
      <xdr:rowOff>95250</xdr:rowOff>
    </xdr:from>
    <xdr:to>
      <xdr:col>20</xdr:col>
      <xdr:colOff>142875</xdr:colOff>
      <xdr:row>2</xdr:row>
      <xdr:rowOff>133350</xdr:rowOff>
    </xdr:to>
    <xdr:pic>
      <xdr:nvPicPr>
        <xdr:cNvPr id="2" name="Picture 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95250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 летней Спартакиады молодежи России по самбо </v>
          </cell>
        </row>
        <row r="3">
          <cell r="A3" t="str">
            <v>10-13 июля 2010 г.                               г.Санкт-Петербург</v>
          </cell>
        </row>
        <row r="6">
          <cell r="A6" t="str">
            <v>Гл. судья, судья МК</v>
          </cell>
          <cell r="G6" t="str">
            <v>Селиванов Е.В.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A35" sqref="A1:G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5" t="s">
        <v>28</v>
      </c>
      <c r="B1" s="105"/>
      <c r="C1" s="105"/>
      <c r="D1" s="105"/>
      <c r="E1" s="105"/>
      <c r="F1" s="105"/>
      <c r="G1" s="105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7" ht="22.5" customHeight="1" thickBot="1">
      <c r="A2" s="106" t="s">
        <v>25</v>
      </c>
      <c r="B2" s="107"/>
      <c r="C2" s="107"/>
      <c r="D2" s="107"/>
      <c r="E2" s="107"/>
      <c r="F2" s="107"/>
      <c r="G2" s="107"/>
    </row>
    <row r="3" spans="1:7" ht="31.5" customHeight="1" thickBot="1">
      <c r="A3" s="108" t="str">
        <f>HYPERLINK('[1]реквизиты'!$A$2)</f>
        <v>Финал II летней Спартакиады молодежи России по самбо </v>
      </c>
      <c r="B3" s="109"/>
      <c r="C3" s="109"/>
      <c r="D3" s="109"/>
      <c r="E3" s="109"/>
      <c r="F3" s="109"/>
      <c r="G3" s="110"/>
    </row>
    <row r="4" spans="1:7" ht="21.75" customHeight="1">
      <c r="A4" s="99" t="str">
        <f>HYPERLINK('[1]реквизиты'!$A$3)</f>
        <v>10-13 июля 2010 г.                               г.Санкт-Петербург</v>
      </c>
      <c r="B4" s="99"/>
      <c r="C4" s="99"/>
      <c r="D4" s="99"/>
      <c r="E4" s="99"/>
      <c r="F4" s="99"/>
      <c r="G4" s="99"/>
    </row>
    <row r="5" spans="4:5" ht="20.25" customHeight="1">
      <c r="D5" s="100" t="str">
        <f>HYPERLINK('пр.взв.'!D4)</f>
        <v>ж св 80 кг</v>
      </c>
      <c r="E5" s="100"/>
    </row>
    <row r="6" spans="1:7" ht="12.75" customHeight="1">
      <c r="A6" s="101" t="s">
        <v>11</v>
      </c>
      <c r="B6" s="103" t="s">
        <v>5</v>
      </c>
      <c r="C6" s="101" t="s">
        <v>6</v>
      </c>
      <c r="D6" s="101" t="s">
        <v>7</v>
      </c>
      <c r="E6" s="101" t="s">
        <v>8</v>
      </c>
      <c r="F6" s="101" t="s">
        <v>10</v>
      </c>
      <c r="G6" s="101" t="s">
        <v>9</v>
      </c>
    </row>
    <row r="7" spans="1:7" ht="12.75">
      <c r="A7" s="102"/>
      <c r="B7" s="104"/>
      <c r="C7" s="102"/>
      <c r="D7" s="102"/>
      <c r="E7" s="102"/>
      <c r="F7" s="102"/>
      <c r="G7" s="102"/>
    </row>
    <row r="8" spans="1:7" ht="12.75" customHeight="1">
      <c r="A8" s="98">
        <v>1</v>
      </c>
      <c r="B8" s="95">
        <v>4</v>
      </c>
      <c r="C8" s="96" t="str">
        <f>VLOOKUP(B8,'пр.взв.'!B7:G22,2,FALSE)</f>
        <v>Синерова Инга Яновна</v>
      </c>
      <c r="D8" s="92" t="str">
        <f>VLOOKUP(B8,'пр.взв.'!B7:G22,3,FALSE)</f>
        <v>09.07.91 КМС</v>
      </c>
      <c r="E8" s="92" t="str">
        <f>VLOOKUP(B8,'пр.взв.'!B7:G22,4,FALSE)</f>
        <v>Москва</v>
      </c>
      <c r="F8" s="92" t="str">
        <f>VLOOKUP(B8,'пр.взв.'!B7:G22,5,FALSE)</f>
        <v>СДЮСШОР</v>
      </c>
      <c r="G8" s="96" t="str">
        <f>VLOOKUP(B8,'пр.взв.'!B7:G22,6,FALSE)</f>
        <v>Шмаков ОВ,   Бланарь ВР</v>
      </c>
    </row>
    <row r="9" spans="1:7" ht="12.75">
      <c r="A9" s="98"/>
      <c r="B9" s="95"/>
      <c r="C9" s="97"/>
      <c r="D9" s="93"/>
      <c r="E9" s="93"/>
      <c r="F9" s="93"/>
      <c r="G9" s="97"/>
    </row>
    <row r="10" spans="1:7" ht="12.75" customHeight="1">
      <c r="A10" s="98">
        <v>2</v>
      </c>
      <c r="B10" s="95">
        <v>5</v>
      </c>
      <c r="C10" s="96" t="str">
        <f>VLOOKUP(B10,'пр.взв.'!B7:G22,2,FALSE)</f>
        <v>Асланова Эльпида Дмитриевна</v>
      </c>
      <c r="D10" s="92" t="str">
        <f>VLOOKUP(B10,'пр.взв.'!B7:G22,3,FALSE)</f>
        <v>19.12.91 КМС</v>
      </c>
      <c r="E10" s="92" t="str">
        <f>VLOOKUP(B10,'пр.взв.'!B7:G22,4,FALSE)</f>
        <v>ЮФО, Краснодарский кр, Анапа</v>
      </c>
      <c r="F10" s="92" t="str">
        <f>VLOOKUP(B10,'пр.взв.'!B7:G22,5,FALSE)</f>
        <v>СДЮСШОР МО</v>
      </c>
      <c r="G10" s="96" t="str">
        <f>VLOOKUP(B10,'пр.взв.'!B7:G22,6,FALSE)</f>
        <v>Галоян СП</v>
      </c>
    </row>
    <row r="11" spans="1:7" ht="12.75">
      <c r="A11" s="98"/>
      <c r="B11" s="95"/>
      <c r="C11" s="97"/>
      <c r="D11" s="93"/>
      <c r="E11" s="93"/>
      <c r="F11" s="93"/>
      <c r="G11" s="97"/>
    </row>
    <row r="12" spans="1:7" ht="12.75" customHeight="1">
      <c r="A12" s="98">
        <v>3</v>
      </c>
      <c r="B12" s="95">
        <v>2</v>
      </c>
      <c r="C12" s="96" t="str">
        <f>VLOOKUP(B12,'пр.взв.'!B7:G22,2,FALSE)</f>
        <v>Сизикова Мария Евгеньевна</v>
      </c>
      <c r="D12" s="92" t="str">
        <f>VLOOKUP(B12,'пр.взв.'!B7:G22,3,FALSE)</f>
        <v>10.01.90 КМС</v>
      </c>
      <c r="E12" s="92" t="str">
        <f>VLOOKUP(B12,'пр.взв.'!B7:G22,4,FALSE)</f>
        <v>СФО, Новосибирская об, Новосибирск</v>
      </c>
      <c r="F12" s="92" t="str">
        <f>VLOOKUP(B12,'пр.взв.'!B7:G22,5,FALSE)</f>
        <v>СДЮШОРМО</v>
      </c>
      <c r="G12" s="96" t="str">
        <f>VLOOKUP(B12,'пр.взв.'!B7:G22,6,FALSE)</f>
        <v>Бурнашева ЛБ</v>
      </c>
    </row>
    <row r="13" spans="1:7" ht="12.75">
      <c r="A13" s="98"/>
      <c r="B13" s="95"/>
      <c r="C13" s="97"/>
      <c r="D13" s="93"/>
      <c r="E13" s="93"/>
      <c r="F13" s="93"/>
      <c r="G13" s="97"/>
    </row>
    <row r="14" spans="1:7" ht="12.75" customHeight="1">
      <c r="A14" s="98">
        <v>3</v>
      </c>
      <c r="B14" s="95">
        <v>7</v>
      </c>
      <c r="C14" s="96" t="str">
        <f>VLOOKUP(B14,'пр.взв.'!B7:G22,2,FALSE)</f>
        <v>Пономарева Мария Алексан</v>
      </c>
      <c r="D14" s="92" t="str">
        <f>VLOOKUP(B14,'пр.взв.'!B7:G22,3,FALSE)</f>
        <v>27.09.89 МС</v>
      </c>
      <c r="E14" s="92" t="str">
        <f>VLOOKUP(B14,'пр.взв.'!B7:G22,4,FALSE)</f>
        <v>С-Петербург</v>
      </c>
      <c r="F14" s="92" t="str">
        <f>VLOOKUP(B14,'пр.взв.'!B7:G22,5,FALSE)</f>
        <v>СК Горняк</v>
      </c>
      <c r="G14" s="96" t="str">
        <f>VLOOKUP(B14,'пр.взв.'!B7:G22,6,FALSE)</f>
        <v>Волков АВ</v>
      </c>
    </row>
    <row r="15" spans="1:7" ht="12.75">
      <c r="A15" s="98"/>
      <c r="B15" s="95"/>
      <c r="C15" s="97"/>
      <c r="D15" s="93"/>
      <c r="E15" s="93"/>
      <c r="F15" s="93"/>
      <c r="G15" s="97"/>
    </row>
    <row r="16" spans="1:7" ht="12.75" customHeight="1">
      <c r="A16" s="94" t="s">
        <v>77</v>
      </c>
      <c r="B16" s="95">
        <v>3</v>
      </c>
      <c r="C16" s="96" t="str">
        <f>VLOOKUP(B16,'пр.взв.'!B7:G30,2,FALSE)</f>
        <v>Горбунова Мария Александровна</v>
      </c>
      <c r="D16" s="92" t="str">
        <f>VLOOKUP(B16,'пр.взв.'!B7:G22,3,FALSE)</f>
        <v>11.04.90 КМС</v>
      </c>
      <c r="E16" s="92" t="str">
        <f>VLOOKUP(B16,'пр.взв.'!B7:G22,4,FALSE)</f>
        <v>СЗФО, Ленинградская об, Кириши</v>
      </c>
      <c r="F16" s="92" t="str">
        <f>VLOOKUP(B16,'пр.взв.'!B7:G22,5,FALSE)</f>
        <v>СДЮШОР МО</v>
      </c>
      <c r="G16" s="96" t="str">
        <f>VLOOKUP(B16,'пр.взв.'!B7:G22,6,FALSE)</f>
        <v>Токарев ВК</v>
      </c>
    </row>
    <row r="17" spans="1:7" ht="12.75">
      <c r="A17" s="94"/>
      <c r="B17" s="95"/>
      <c r="C17" s="97"/>
      <c r="D17" s="93"/>
      <c r="E17" s="93"/>
      <c r="F17" s="93"/>
      <c r="G17" s="97"/>
    </row>
    <row r="18" spans="1:7" ht="12.75" customHeight="1">
      <c r="A18" s="94" t="s">
        <v>77</v>
      </c>
      <c r="B18" s="95">
        <v>8</v>
      </c>
      <c r="C18" s="96" t="str">
        <f>VLOOKUP(B18,'пр.взв.'!B7:G22,2,FALSE)</f>
        <v>Ягофарова Гульфия Камильевна</v>
      </c>
      <c r="D18" s="92" t="str">
        <f>VLOOKUP(B18,'пр.взв.'!B7:G22,3,FALSE)</f>
        <v>22.07.1991 КМС</v>
      </c>
      <c r="E18" s="92" t="str">
        <f>VLOOKUP(B18,'пр.взв.'!B7:G22,4,FALSE)</f>
        <v>ПФО, Оренбургская обл., Бузулук</v>
      </c>
      <c r="F18" s="92" t="str">
        <f>VLOOKUP(B18,'пр.взв.'!B7:G22,5,FALSE)</f>
        <v>СДЮШОР МО</v>
      </c>
      <c r="G18" s="96" t="str">
        <f>VLOOKUP(B18,'пр.взв.'!B7:G22,6,FALSE)</f>
        <v>Плотников П.Д.</v>
      </c>
    </row>
    <row r="19" spans="1:7" ht="12.75">
      <c r="A19" s="94"/>
      <c r="B19" s="95"/>
      <c r="C19" s="97"/>
      <c r="D19" s="93"/>
      <c r="E19" s="93"/>
      <c r="F19" s="93"/>
      <c r="G19" s="97"/>
    </row>
    <row r="20" spans="1:7" ht="12.75" customHeight="1">
      <c r="A20" s="94" t="s">
        <v>78</v>
      </c>
      <c r="B20" s="95">
        <v>1</v>
      </c>
      <c r="C20" s="96" t="str">
        <f>VLOOKUP(B20,'пр.взв.'!B7:G22,2,FALSE)</f>
        <v>Швейкина Александра Викторовна</v>
      </c>
      <c r="D20" s="92" t="str">
        <f>VLOOKUP(B20,'пр.взв.'!B7:G22,3,FALSE)</f>
        <v>12.08.90 КМС</v>
      </c>
      <c r="E20" s="92" t="str">
        <f>VLOOKUP(B20,'пр.взв.'!B7:G22,4,FALSE)</f>
        <v>ДВФО, Хабаровский кр, Хабаровск</v>
      </c>
      <c r="F20" s="92" t="str">
        <f>VLOOKUP(B20,'пр.взв.'!B7:G22,5,FALSE)</f>
        <v>ПР</v>
      </c>
      <c r="G20" s="96" t="str">
        <f>VLOOKUP(B20,'пр.взв.'!B7:G22,6,FALSE)</f>
        <v>Довгаль АВ</v>
      </c>
    </row>
    <row r="21" spans="1:7" ht="12.75">
      <c r="A21" s="94"/>
      <c r="B21" s="95"/>
      <c r="C21" s="97"/>
      <c r="D21" s="93"/>
      <c r="E21" s="93"/>
      <c r="F21" s="93"/>
      <c r="G21" s="97"/>
    </row>
    <row r="22" spans="1:7" ht="12.75" customHeight="1">
      <c r="A22" s="94" t="s">
        <v>78</v>
      </c>
      <c r="B22" s="95">
        <v>6</v>
      </c>
      <c r="C22" s="96" t="str">
        <f>VLOOKUP(B22,'пр.взв.'!B7:G22,2,FALSE)</f>
        <v>Фаркова Надежда Николаевна</v>
      </c>
      <c r="D22" s="92" t="str">
        <f>VLOOKUP(B22,'пр.взв.'!B7:G22,3,FALSE)</f>
        <v>05.08.89 КМС</v>
      </c>
      <c r="E22" s="92" t="str">
        <f>VLOOKUP(B22,'пр.взв.'!B7:G22,4,FALSE)</f>
        <v>УФО, Курганская об, Курган</v>
      </c>
      <c r="F22" s="92" t="str">
        <f>VLOOKUP(B22,'пр.взв.'!B7:G22,5,FALSE)</f>
        <v>СДЮСШОР</v>
      </c>
      <c r="G22" s="96" t="str">
        <f>VLOOKUP(B22,'пр.взв.'!B7:G22,6,FALSE)</f>
        <v>Распопов АН</v>
      </c>
    </row>
    <row r="23" spans="1:7" ht="12.75">
      <c r="A23" s="94"/>
      <c r="B23" s="95"/>
      <c r="C23" s="97"/>
      <c r="D23" s="93"/>
      <c r="E23" s="93"/>
      <c r="F23" s="93"/>
      <c r="G23" s="97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1"/>
      <c r="B30" s="61"/>
      <c r="C30" s="61"/>
      <c r="D30" s="6"/>
      <c r="E30" s="6"/>
      <c r="F30" s="6"/>
      <c r="G30" s="6"/>
    </row>
    <row r="31" spans="1:7" ht="15">
      <c r="A31" s="59" t="str">
        <f>HYPERLINK('[1]реквизиты'!$A$6)</f>
        <v>Гл. судья, судья МК</v>
      </c>
      <c r="B31" s="61"/>
      <c r="C31" s="62"/>
      <c r="D31" s="58"/>
      <c r="E31" s="58"/>
      <c r="F31" s="60" t="str">
        <f>HYPERLINK('[1]реквизиты'!$G$6)</f>
        <v>Селиванов Е.В.</v>
      </c>
      <c r="G31" s="6"/>
    </row>
    <row r="32" spans="1:7" ht="15">
      <c r="A32" s="61"/>
      <c r="B32" s="61"/>
      <c r="C32" s="62"/>
      <c r="D32" s="6"/>
      <c r="E32" s="6"/>
      <c r="F32" s="5" t="str">
        <f>HYPERLINK('[1]реквизиты'!$G$7)</f>
        <v>/Чебоксары/</v>
      </c>
      <c r="G32" s="6"/>
    </row>
    <row r="33" spans="1:7" ht="15">
      <c r="A33" s="61"/>
      <c r="B33" s="61"/>
      <c r="C33" s="62"/>
      <c r="D33" s="6"/>
      <c r="E33" s="6"/>
      <c r="F33" s="6"/>
      <c r="G33" s="6"/>
    </row>
    <row r="34" spans="1:7" ht="15">
      <c r="A34" s="59" t="str">
        <f>HYPERLINK('[1]реквизиты'!$A$8)</f>
        <v>Гл. секретарь, судья МК</v>
      </c>
      <c r="B34" s="61"/>
      <c r="C34" s="62"/>
      <c r="D34" s="58"/>
      <c r="E34" s="58"/>
      <c r="F34" s="60" t="str">
        <f>HYPERLINK('[1]реквизиты'!$G$8)</f>
        <v>Закиров Р.М.</v>
      </c>
      <c r="G34" s="6"/>
    </row>
    <row r="35" spans="1:7" ht="15">
      <c r="A35" s="61"/>
      <c r="B35" s="61"/>
      <c r="C35" s="61"/>
      <c r="D35" s="6"/>
      <c r="E35" s="6"/>
      <c r="F35" s="5" t="str">
        <f>HYPERLINK('[1]реквизиты'!$G$9)</f>
        <v>/Пермь/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2">
      <selection activeCell="A27" sqref="A27:H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1" t="str">
        <f>HYPERLINK('[1]реквизиты'!$A$2)</f>
        <v>Финал II летней Спартакиады молодежи России по самбо </v>
      </c>
      <c r="B1" s="112"/>
      <c r="C1" s="112"/>
      <c r="D1" s="112"/>
      <c r="E1" s="112"/>
      <c r="F1" s="112"/>
      <c r="G1" s="112"/>
      <c r="H1" s="112"/>
    </row>
    <row r="2" spans="4:5" ht="27.75" customHeight="1">
      <c r="D2" s="52" t="s">
        <v>20</v>
      </c>
      <c r="E2" s="69" t="str">
        <f>HYPERLINK('пр.взв.'!D4)</f>
        <v>ж св 80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98" t="s">
        <v>13</v>
      </c>
      <c r="B5" s="98" t="s">
        <v>5</v>
      </c>
      <c r="C5" s="102" t="s">
        <v>6</v>
      </c>
      <c r="D5" s="98" t="s">
        <v>14</v>
      </c>
      <c r="E5" s="98" t="s">
        <v>15</v>
      </c>
      <c r="F5" s="98" t="s">
        <v>16</v>
      </c>
      <c r="G5" s="98" t="s">
        <v>17</v>
      </c>
      <c r="H5" s="98" t="s">
        <v>18</v>
      </c>
    </row>
    <row r="6" spans="1:8" ht="12.75">
      <c r="A6" s="101"/>
      <c r="B6" s="101"/>
      <c r="C6" s="101"/>
      <c r="D6" s="101"/>
      <c r="E6" s="101"/>
      <c r="F6" s="101"/>
      <c r="G6" s="101"/>
      <c r="H6" s="101"/>
    </row>
    <row r="7" spans="1:8" ht="12.75">
      <c r="A7" s="117"/>
      <c r="B7" s="116"/>
      <c r="C7" s="118" t="e">
        <f>VLOOKUP(B7,'пр.взв.'!B7:D22,2,FALSE)</f>
        <v>#N/A</v>
      </c>
      <c r="D7" s="118" t="e">
        <f>VLOOKUP(B7,'пр.взв.'!B7:E22,3,FALSE)</f>
        <v>#N/A</v>
      </c>
      <c r="E7" s="118" t="e">
        <f>VLOOKUP(B7,'пр.взв.'!B7:F22,4,FALSE)</f>
        <v>#N/A</v>
      </c>
      <c r="F7" s="114"/>
      <c r="G7" s="94"/>
      <c r="H7" s="98"/>
    </row>
    <row r="8" spans="1:8" ht="12.75">
      <c r="A8" s="117"/>
      <c r="B8" s="98"/>
      <c r="C8" s="119"/>
      <c r="D8" s="119"/>
      <c r="E8" s="119"/>
      <c r="F8" s="114"/>
      <c r="G8" s="94"/>
      <c r="H8" s="98"/>
    </row>
    <row r="9" spans="1:8" ht="12.75">
      <c r="A9" s="115"/>
      <c r="B9" s="116"/>
      <c r="C9" s="118" t="e">
        <f>VLOOKUP(B9,'пр.взв.'!B7:D24,2,FALSE)</f>
        <v>#N/A</v>
      </c>
      <c r="D9" s="118" t="e">
        <f>VLOOKUP(B9,'пр.взв.'!B7:E24,3,FALSE)</f>
        <v>#N/A</v>
      </c>
      <c r="E9" s="118" t="e">
        <f>VLOOKUP(B9,'пр.взв.'!B7:F24,4,FALSE)</f>
        <v>#N/A</v>
      </c>
      <c r="F9" s="114"/>
      <c r="G9" s="98"/>
      <c r="H9" s="98"/>
    </row>
    <row r="10" spans="1:8" ht="12.75">
      <c r="A10" s="115"/>
      <c r="B10" s="98"/>
      <c r="C10" s="119"/>
      <c r="D10" s="119"/>
      <c r="E10" s="119"/>
      <c r="F10" s="114"/>
      <c r="G10" s="98"/>
      <c r="H10" s="98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9" t="str">
        <f>HYPERLINK('пр.взв.'!D4)</f>
        <v>ж св 80 кг</v>
      </c>
    </row>
    <row r="17" spans="1:8" ht="12.75">
      <c r="A17" s="98" t="s">
        <v>13</v>
      </c>
      <c r="B17" s="98" t="s">
        <v>5</v>
      </c>
      <c r="C17" s="102" t="s">
        <v>6</v>
      </c>
      <c r="D17" s="98" t="s">
        <v>14</v>
      </c>
      <c r="E17" s="98" t="s">
        <v>15</v>
      </c>
      <c r="F17" s="98" t="s">
        <v>16</v>
      </c>
      <c r="G17" s="98" t="s">
        <v>17</v>
      </c>
      <c r="H17" s="98" t="s">
        <v>18</v>
      </c>
    </row>
    <row r="18" spans="1:8" ht="12.75">
      <c r="A18" s="101"/>
      <c r="B18" s="101"/>
      <c r="C18" s="101"/>
      <c r="D18" s="101"/>
      <c r="E18" s="101"/>
      <c r="F18" s="101"/>
      <c r="G18" s="101"/>
      <c r="H18" s="101"/>
    </row>
    <row r="19" spans="1:8" ht="12.75" customHeight="1">
      <c r="A19" s="117"/>
      <c r="B19" s="116"/>
      <c r="C19" s="113" t="e">
        <f>VLOOKUP(B19,'пр.взв.'!B7:E22,2,FALSE)</f>
        <v>#N/A</v>
      </c>
      <c r="D19" s="113" t="e">
        <f>VLOOKUP(B19,'пр.взв.'!B7:F22,3,FALSE)</f>
        <v>#N/A</v>
      </c>
      <c r="E19" s="113" t="e">
        <f>VLOOKUP(B19,'пр.взв.'!B7:G22,4,FALSE)</f>
        <v>#N/A</v>
      </c>
      <c r="F19" s="114"/>
      <c r="G19" s="94"/>
      <c r="H19" s="98"/>
    </row>
    <row r="20" spans="1:8" ht="12.75">
      <c r="A20" s="117"/>
      <c r="B20" s="98"/>
      <c r="C20" s="113"/>
      <c r="D20" s="113"/>
      <c r="E20" s="113"/>
      <c r="F20" s="114"/>
      <c r="G20" s="94"/>
      <c r="H20" s="98"/>
    </row>
    <row r="21" spans="1:8" ht="12.75" customHeight="1">
      <c r="A21" s="115"/>
      <c r="B21" s="116"/>
      <c r="C21" s="113" t="e">
        <f>VLOOKUP(B21,'пр.взв.'!B7:E24,2,FALSE)</f>
        <v>#N/A</v>
      </c>
      <c r="D21" s="113" t="e">
        <f>VLOOKUP(B21,'пр.взв.'!B7:F24,3,FALSE)</f>
        <v>#N/A</v>
      </c>
      <c r="E21" s="113" t="e">
        <f>VLOOKUP(B21,'пр.взв.'!B7:G24,4,FALSE)</f>
        <v>#N/A</v>
      </c>
      <c r="F21" s="114"/>
      <c r="G21" s="98"/>
      <c r="H21" s="98"/>
    </row>
    <row r="22" spans="1:8" ht="12.75">
      <c r="A22" s="115"/>
      <c r="B22" s="98"/>
      <c r="C22" s="113"/>
      <c r="D22" s="113"/>
      <c r="E22" s="113"/>
      <c r="F22" s="114"/>
      <c r="G22" s="98"/>
      <c r="H22" s="98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>
      <c r="C27" s="79" t="s">
        <v>79</v>
      </c>
    </row>
    <row r="28" ht="7.5" customHeight="1"/>
    <row r="29" spans="3:5" ht="23.25" customHeight="1">
      <c r="C29" s="53" t="s">
        <v>19</v>
      </c>
      <c r="E29" s="69" t="str">
        <f>HYPERLINK('пр.взв.'!D4)</f>
        <v>ж св 80 кг</v>
      </c>
    </row>
    <row r="30" spans="1:8" ht="12.75">
      <c r="A30" s="98" t="s">
        <v>13</v>
      </c>
      <c r="B30" s="98" t="s">
        <v>5</v>
      </c>
      <c r="C30" s="102" t="s">
        <v>6</v>
      </c>
      <c r="D30" s="98" t="s">
        <v>14</v>
      </c>
      <c r="E30" s="98" t="s">
        <v>15</v>
      </c>
      <c r="F30" s="98" t="s">
        <v>16</v>
      </c>
      <c r="G30" s="98" t="s">
        <v>17</v>
      </c>
      <c r="H30" s="98" t="s">
        <v>18</v>
      </c>
    </row>
    <row r="31" spans="1:8" ht="12.75">
      <c r="A31" s="101"/>
      <c r="B31" s="101"/>
      <c r="C31" s="101"/>
      <c r="D31" s="101"/>
      <c r="E31" s="101"/>
      <c r="F31" s="101"/>
      <c r="G31" s="101"/>
      <c r="H31" s="101"/>
    </row>
    <row r="32" spans="1:8" ht="12.75" customHeight="1">
      <c r="A32" s="117"/>
      <c r="B32" s="116">
        <v>5</v>
      </c>
      <c r="C32" s="113" t="str">
        <f>VLOOKUP(B32,'пр.взв.'!B7:E35,2,FALSE)</f>
        <v>Асланова Эльпида Дмитриевна</v>
      </c>
      <c r="D32" s="113" t="str">
        <f>VLOOKUP(B32,'пр.взв.'!B7:F35,3,FALSE)</f>
        <v>19.12.91 КМС</v>
      </c>
      <c r="E32" s="113" t="str">
        <f>VLOOKUP(B32,'пр.взв.'!B7:G35,4,FALSE)</f>
        <v>ЮФО, Краснодарский кр, Анапа</v>
      </c>
      <c r="F32" s="114"/>
      <c r="G32" s="94"/>
      <c r="H32" s="98"/>
    </row>
    <row r="33" spans="1:8" ht="12.75">
      <c r="A33" s="117"/>
      <c r="B33" s="98"/>
      <c r="C33" s="113"/>
      <c r="D33" s="113"/>
      <c r="E33" s="113"/>
      <c r="F33" s="114"/>
      <c r="G33" s="94"/>
      <c r="H33" s="98"/>
    </row>
    <row r="34" spans="1:8" ht="12.75" customHeight="1">
      <c r="A34" s="115"/>
      <c r="B34" s="116">
        <v>4</v>
      </c>
      <c r="C34" s="113" t="str">
        <f>VLOOKUP(B34,'пр.взв.'!B7:E37,2,FALSE)</f>
        <v>Синерова Инга Яновна</v>
      </c>
      <c r="D34" s="113" t="str">
        <f>VLOOKUP(B34,'пр.взв.'!B7:F37,3,FALSE)</f>
        <v>09.07.91 КМС</v>
      </c>
      <c r="E34" s="113" t="str">
        <f>VLOOKUP(B34,'пр.взв.'!B7:G37,4,FALSE)</f>
        <v>Москва</v>
      </c>
      <c r="F34" s="114"/>
      <c r="G34" s="98"/>
      <c r="H34" s="98"/>
    </row>
    <row r="35" spans="1:8" ht="12.75">
      <c r="A35" s="115"/>
      <c r="B35" s="98"/>
      <c r="C35" s="113"/>
      <c r="D35" s="113"/>
      <c r="E35" s="113"/>
      <c r="F35" s="114"/>
      <c r="G35" s="98"/>
      <c r="H35" s="98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E11" sqref="E11:E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6" t="s">
        <v>24</v>
      </c>
      <c r="B1" s="107"/>
      <c r="C1" s="107"/>
      <c r="D1" s="107"/>
      <c r="E1" s="107"/>
      <c r="F1" s="107"/>
      <c r="G1" s="107"/>
    </row>
    <row r="2" spans="1:7" ht="33.75" customHeight="1" thickBot="1">
      <c r="A2" s="111" t="str">
        <f>HYPERLINK('[1]реквизиты'!$A$2)</f>
        <v>Финал II летней Спартакиады молодежи России по самбо </v>
      </c>
      <c r="B2" s="140"/>
      <c r="C2" s="140"/>
      <c r="D2" s="140"/>
      <c r="E2" s="140"/>
      <c r="F2" s="140"/>
      <c r="G2" s="141"/>
    </row>
    <row r="3" spans="1:11" ht="17.25" customHeight="1">
      <c r="A3" s="99" t="str">
        <f>HYPERLINK('[1]реквизиты'!$A$3)</f>
        <v>10-13 июля 2010 г.                               г.Санкт-Петербург</v>
      </c>
      <c r="B3" s="99"/>
      <c r="C3" s="99"/>
      <c r="D3" s="99"/>
      <c r="E3" s="99"/>
      <c r="F3" s="99"/>
      <c r="G3" s="99"/>
      <c r="H3" s="13"/>
      <c r="I3" s="13"/>
      <c r="J3" s="13"/>
      <c r="K3" s="14"/>
    </row>
    <row r="4" spans="4:10" ht="19.5" customHeight="1">
      <c r="D4" s="137" t="s">
        <v>76</v>
      </c>
      <c r="E4" s="137"/>
      <c r="H4" s="15"/>
      <c r="I4" s="15"/>
      <c r="J4" s="15"/>
    </row>
    <row r="5" spans="1:7" ht="12.75" customHeight="1">
      <c r="A5" s="101" t="s">
        <v>4</v>
      </c>
      <c r="B5" s="122" t="s">
        <v>5</v>
      </c>
      <c r="C5" s="101" t="s">
        <v>6</v>
      </c>
      <c r="D5" s="101" t="s">
        <v>7</v>
      </c>
      <c r="E5" s="101" t="s">
        <v>8</v>
      </c>
      <c r="F5" s="101" t="s">
        <v>10</v>
      </c>
      <c r="G5" s="101" t="s">
        <v>9</v>
      </c>
    </row>
    <row r="6" spans="1:7" ht="12.75">
      <c r="A6" s="102"/>
      <c r="B6" s="123"/>
      <c r="C6" s="102"/>
      <c r="D6" s="102"/>
      <c r="E6" s="102"/>
      <c r="F6" s="102"/>
      <c r="G6" s="102"/>
    </row>
    <row r="7" spans="1:7" ht="12.75" customHeight="1">
      <c r="A7" s="98"/>
      <c r="B7" s="126">
        <v>1</v>
      </c>
      <c r="C7" s="130" t="s">
        <v>38</v>
      </c>
      <c r="D7" s="124" t="s">
        <v>39</v>
      </c>
      <c r="E7" s="132" t="s">
        <v>40</v>
      </c>
      <c r="F7" s="120" t="s">
        <v>41</v>
      </c>
      <c r="G7" s="138" t="s">
        <v>42</v>
      </c>
    </row>
    <row r="8" spans="1:7" ht="12.75">
      <c r="A8" s="98"/>
      <c r="B8" s="126"/>
      <c r="C8" s="131"/>
      <c r="D8" s="125"/>
      <c r="E8" s="133"/>
      <c r="F8" s="121"/>
      <c r="G8" s="139"/>
    </row>
    <row r="9" spans="1:7" ht="12.75" customHeight="1">
      <c r="A9" s="98"/>
      <c r="B9" s="126">
        <v>2</v>
      </c>
      <c r="C9" s="127" t="s">
        <v>43</v>
      </c>
      <c r="D9" s="124" t="s">
        <v>44</v>
      </c>
      <c r="E9" s="132" t="s">
        <v>45</v>
      </c>
      <c r="F9" s="120" t="s">
        <v>46</v>
      </c>
      <c r="G9" s="138" t="s">
        <v>47</v>
      </c>
    </row>
    <row r="10" spans="1:7" ht="12.75" customHeight="1">
      <c r="A10" s="98"/>
      <c r="B10" s="126"/>
      <c r="C10" s="128"/>
      <c r="D10" s="125"/>
      <c r="E10" s="133"/>
      <c r="F10" s="121"/>
      <c r="G10" s="139"/>
    </row>
    <row r="11" spans="1:7" ht="12.75" customHeight="1">
      <c r="A11" s="98"/>
      <c r="B11" s="126">
        <v>3</v>
      </c>
      <c r="C11" s="127" t="s">
        <v>48</v>
      </c>
      <c r="D11" s="129" t="s">
        <v>49</v>
      </c>
      <c r="E11" s="132" t="s">
        <v>50</v>
      </c>
      <c r="F11" s="120" t="s">
        <v>51</v>
      </c>
      <c r="G11" s="138" t="s">
        <v>52</v>
      </c>
    </row>
    <row r="12" spans="1:7" ht="15" customHeight="1">
      <c r="A12" s="98"/>
      <c r="B12" s="126"/>
      <c r="C12" s="128"/>
      <c r="D12" s="125"/>
      <c r="E12" s="133"/>
      <c r="F12" s="121"/>
      <c r="G12" s="139"/>
    </row>
    <row r="13" spans="1:7" ht="12.75" customHeight="1">
      <c r="A13" s="98"/>
      <c r="B13" s="126">
        <v>4</v>
      </c>
      <c r="C13" s="127" t="s">
        <v>53</v>
      </c>
      <c r="D13" s="134" t="s">
        <v>54</v>
      </c>
      <c r="E13" s="132" t="s">
        <v>55</v>
      </c>
      <c r="F13" s="135" t="s">
        <v>56</v>
      </c>
      <c r="G13" s="138" t="s">
        <v>57</v>
      </c>
    </row>
    <row r="14" spans="1:7" ht="15" customHeight="1">
      <c r="A14" s="98"/>
      <c r="B14" s="126"/>
      <c r="C14" s="128"/>
      <c r="D14" s="102"/>
      <c r="E14" s="133"/>
      <c r="F14" s="136"/>
      <c r="G14" s="139"/>
    </row>
    <row r="15" spans="1:7" ht="15" customHeight="1">
      <c r="A15" s="98"/>
      <c r="B15" s="126">
        <v>5</v>
      </c>
      <c r="C15" s="127" t="s">
        <v>58</v>
      </c>
      <c r="D15" s="124" t="s">
        <v>59</v>
      </c>
      <c r="E15" s="132" t="s">
        <v>60</v>
      </c>
      <c r="F15" s="135" t="s">
        <v>61</v>
      </c>
      <c r="G15" s="138" t="s">
        <v>62</v>
      </c>
    </row>
    <row r="16" spans="1:7" ht="15.75" customHeight="1">
      <c r="A16" s="98"/>
      <c r="B16" s="126"/>
      <c r="C16" s="128"/>
      <c r="D16" s="125"/>
      <c r="E16" s="133"/>
      <c r="F16" s="136"/>
      <c r="G16" s="139"/>
    </row>
    <row r="17" spans="1:7" ht="12.75" customHeight="1">
      <c r="A17" s="98"/>
      <c r="B17" s="126">
        <v>6</v>
      </c>
      <c r="C17" s="127" t="s">
        <v>63</v>
      </c>
      <c r="D17" s="124" t="s">
        <v>64</v>
      </c>
      <c r="E17" s="132" t="s">
        <v>65</v>
      </c>
      <c r="F17" s="135" t="s">
        <v>56</v>
      </c>
      <c r="G17" s="138" t="s">
        <v>66</v>
      </c>
    </row>
    <row r="18" spans="1:7" ht="15" customHeight="1">
      <c r="A18" s="98"/>
      <c r="B18" s="126"/>
      <c r="C18" s="128"/>
      <c r="D18" s="125"/>
      <c r="E18" s="133"/>
      <c r="F18" s="136"/>
      <c r="G18" s="139"/>
    </row>
    <row r="19" spans="1:7" ht="12.75" customHeight="1">
      <c r="A19" s="98"/>
      <c r="B19" s="126">
        <v>7</v>
      </c>
      <c r="C19" s="127" t="s">
        <v>67</v>
      </c>
      <c r="D19" s="134" t="s">
        <v>68</v>
      </c>
      <c r="E19" s="132" t="s">
        <v>69</v>
      </c>
      <c r="F19" s="120" t="s">
        <v>70</v>
      </c>
      <c r="G19" s="138" t="s">
        <v>71</v>
      </c>
    </row>
    <row r="20" spans="1:7" ht="15" customHeight="1">
      <c r="A20" s="98"/>
      <c r="B20" s="126"/>
      <c r="C20" s="128"/>
      <c r="D20" s="102"/>
      <c r="E20" s="133"/>
      <c r="F20" s="121"/>
      <c r="G20" s="139"/>
    </row>
    <row r="21" spans="1:7" ht="12.75" customHeight="1">
      <c r="A21" s="98"/>
      <c r="B21" s="126">
        <v>8</v>
      </c>
      <c r="C21" s="127" t="s">
        <v>72</v>
      </c>
      <c r="D21" s="129" t="s">
        <v>73</v>
      </c>
      <c r="E21" s="132" t="s">
        <v>74</v>
      </c>
      <c r="F21" s="120" t="s">
        <v>51</v>
      </c>
      <c r="G21" s="138" t="s">
        <v>75</v>
      </c>
    </row>
    <row r="22" spans="1:7" ht="15" customHeight="1">
      <c r="A22" s="98"/>
      <c r="B22" s="126"/>
      <c r="C22" s="128"/>
      <c r="D22" s="125"/>
      <c r="E22" s="133"/>
      <c r="F22" s="121"/>
      <c r="G22" s="139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F17:F18"/>
    <mergeCell ref="E13:E14"/>
    <mergeCell ref="F13:F14"/>
    <mergeCell ref="E15:E16"/>
    <mergeCell ref="F15:F16"/>
    <mergeCell ref="A15:A16"/>
    <mergeCell ref="B15:B16"/>
    <mergeCell ref="C15:C16"/>
    <mergeCell ref="D15:D16"/>
    <mergeCell ref="F11:F12"/>
    <mergeCell ref="A13:A14"/>
    <mergeCell ref="B13:B14"/>
    <mergeCell ref="C13:C14"/>
    <mergeCell ref="D13:D14"/>
    <mergeCell ref="B11:B12"/>
    <mergeCell ref="C11:C12"/>
    <mergeCell ref="D11:D12"/>
    <mergeCell ref="A11:A12"/>
    <mergeCell ref="C7:C8"/>
    <mergeCell ref="D7:D8"/>
    <mergeCell ref="E11:E12"/>
    <mergeCell ref="E9:E10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7">
      <selection activeCell="L38" sqref="A1:R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7" t="s">
        <v>26</v>
      </c>
      <c r="D1" s="158"/>
      <c r="E1" s="158"/>
      <c r="F1" s="158"/>
      <c r="G1" s="158"/>
      <c r="H1" s="158"/>
      <c r="I1" s="158"/>
      <c r="J1" s="159"/>
    </row>
    <row r="2" spans="1:36" ht="26.25" customHeight="1" thickBot="1">
      <c r="A2" s="6"/>
      <c r="B2" s="6"/>
      <c r="C2" s="111" t="str">
        <f>HYPERLINK('[1]реквизиты'!$A$2)</f>
        <v>Финал II летней Спартакиады молодежи России по самбо </v>
      </c>
      <c r="D2" s="112"/>
      <c r="E2" s="112"/>
      <c r="F2" s="112"/>
      <c r="G2" s="112"/>
      <c r="H2" s="112"/>
      <c r="I2" s="112"/>
      <c r="J2" s="144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7"/>
      <c r="B4" s="67"/>
      <c r="C4" s="67"/>
      <c r="D4" s="67"/>
      <c r="E4" s="67"/>
      <c r="F4" s="69" t="str">
        <f>HYPERLINK('пр.взв.'!D4)</f>
        <v>ж св 80 кг</v>
      </c>
      <c r="G4" s="68"/>
      <c r="H4" s="68"/>
      <c r="I4" s="68"/>
      <c r="J4" s="68"/>
      <c r="K4" s="68"/>
      <c r="L4" s="67"/>
      <c r="M4" s="67"/>
    </row>
    <row r="5" spans="1:13" ht="16.5" thickBot="1">
      <c r="A5" s="143" t="s">
        <v>0</v>
      </c>
      <c r="B5" s="143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5">
        <v>1</v>
      </c>
      <c r="B6" s="147" t="str">
        <f>VLOOKUP('стартвый '!A6:A7,'пр.взв.'!B6:C21,2,FALSE)</f>
        <v>Швейкина Александра Викторовна</v>
      </c>
      <c r="C6" s="149" t="str">
        <f>VLOOKUP(A6,'пр.взв.'!B6:G21,3,FALSE)</f>
        <v>12.08.90 КМС</v>
      </c>
      <c r="D6" s="149" t="str">
        <f>VLOOKUP(A6,'пр.взв.'!B6:G21,4,FALSE)</f>
        <v>ДВФО, Хабаровский кр, Хабаровск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6"/>
      <c r="B7" s="148"/>
      <c r="C7" s="150"/>
      <c r="D7" s="150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1">
        <v>5</v>
      </c>
      <c r="B8" s="152" t="str">
        <f>VLOOKUP('стартвый '!A8:A9,'пр.взв.'!B8:C23,2,FALSE)</f>
        <v>Асланова Эльпида Дмитриевна</v>
      </c>
      <c r="C8" s="153" t="str">
        <f>VLOOKUP(A8,'пр.взв.'!B6:G21,3,FALSE)</f>
        <v>19.12.91 КМС</v>
      </c>
      <c r="D8" s="153" t="str">
        <f>VLOOKUP(A8,'пр.взв.'!B6:G21,4,FALSE)</f>
        <v>ЮФО, Краснодарский кр, Анапа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46"/>
      <c r="B9" s="148"/>
      <c r="C9" s="150"/>
      <c r="D9" s="150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5">
        <v>3</v>
      </c>
      <c r="B10" s="147" t="str">
        <f>VLOOKUP('стартвый '!A10:A11,'пр.взв.'!B10:C25,2,FALSE)</f>
        <v>Горбунова Мария Александровна</v>
      </c>
      <c r="C10" s="149" t="str">
        <f>VLOOKUP(A10,'пр.взв.'!B6:G21,3,FALSE)</f>
        <v>11.04.90 КМС</v>
      </c>
      <c r="D10" s="149" t="str">
        <f>VLOOKUP(A10,'пр.взв.'!B6:G21,4,FALSE)</f>
        <v>СЗФО, Ленинградская об, Кириши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6"/>
      <c r="B11" s="148"/>
      <c r="C11" s="150"/>
      <c r="D11" s="150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1">
        <v>7</v>
      </c>
      <c r="B12" s="152" t="str">
        <f>VLOOKUP('стартвый '!A12:A13,'пр.взв.'!B12:C27,2,FALSE)</f>
        <v>Пономарева Мария Алексан</v>
      </c>
      <c r="C12" s="153" t="str">
        <f>VLOOKUP(A12,'пр.взв.'!B6:G21,3,FALSE)</f>
        <v>27.09.89 МС</v>
      </c>
      <c r="D12" s="153" t="str">
        <f>VLOOKUP(A12,'пр.взв.'!B6:G21,4,FALSE)</f>
        <v>С-Петербург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4"/>
      <c r="B13" s="155"/>
      <c r="C13" s="156"/>
      <c r="D13" s="156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43" t="s">
        <v>1</v>
      </c>
      <c r="B16" s="143"/>
      <c r="E16" s="23"/>
      <c r="F16" s="23"/>
      <c r="G16" s="23"/>
      <c r="H16" s="23"/>
      <c r="I16" s="47"/>
      <c r="J16" s="3"/>
    </row>
    <row r="17" spans="1:10" ht="13.5" thickBot="1">
      <c r="A17" s="145">
        <v>2</v>
      </c>
      <c r="B17" s="147" t="str">
        <f>VLOOKUP(A17,'пр.взв.'!B7:G22,2,FALSE)</f>
        <v>Сизикова Мария Евгеньевна</v>
      </c>
      <c r="C17" s="149" t="str">
        <f>VLOOKUP(A17,'пр.взв.'!B7:G22,3,FALSE)</f>
        <v>10.01.90 КМС</v>
      </c>
      <c r="D17" s="149" t="str">
        <f>VLOOKUP(A17,'пр.взв.'!B7:G22,4,FALSE)</f>
        <v>СФО, Новосибирская об, Новосибирск</v>
      </c>
      <c r="E17" s="23"/>
      <c r="F17" s="23"/>
      <c r="G17" s="23"/>
      <c r="H17" s="23"/>
      <c r="I17" s="40"/>
      <c r="J17" s="3"/>
    </row>
    <row r="18" spans="1:10" ht="12.75">
      <c r="A18" s="146"/>
      <c r="B18" s="148"/>
      <c r="C18" s="150"/>
      <c r="D18" s="150"/>
      <c r="E18" s="25"/>
      <c r="F18" s="23"/>
      <c r="G18" s="30"/>
      <c r="H18" s="27"/>
      <c r="I18" s="40"/>
      <c r="J18" s="3"/>
    </row>
    <row r="19" spans="1:10" ht="13.5" thickBot="1">
      <c r="A19" s="151">
        <v>6</v>
      </c>
      <c r="B19" s="152" t="str">
        <f>VLOOKUP('стартвый '!A19:A20,'пр.взв.'!B7:G22,2,FALSE)</f>
        <v>Фаркова Надежда Николаевна</v>
      </c>
      <c r="C19" s="153" t="str">
        <f>VLOOKUP(A19,'пр.взв.'!B7:G22,3,FALSE)</f>
        <v>05.08.89 КМС</v>
      </c>
      <c r="D19" s="153" t="str">
        <f>VLOOKUP(A19,'пр.взв.'!B7:G22,4,FALSE)</f>
        <v>УФО, Курганская об, Курган</v>
      </c>
      <c r="E19" s="24"/>
      <c r="F19" s="26"/>
      <c r="G19" s="29"/>
      <c r="H19" s="27"/>
      <c r="I19" s="40"/>
      <c r="J19" s="3"/>
    </row>
    <row r="20" spans="1:10" ht="13.5" thickBot="1">
      <c r="A20" s="146"/>
      <c r="B20" s="148"/>
      <c r="C20" s="150"/>
      <c r="D20" s="150"/>
      <c r="E20" s="23"/>
      <c r="F20" s="27"/>
      <c r="G20" s="25"/>
      <c r="H20" s="31"/>
      <c r="I20" s="40"/>
      <c r="J20" s="3"/>
    </row>
    <row r="21" spans="1:8" ht="13.5" thickBot="1">
      <c r="A21" s="145">
        <v>4</v>
      </c>
      <c r="B21" s="147" t="str">
        <f>VLOOKUP('стартвый '!A21:A22,'пр.взв.'!B7:G22,2,FALSE)</f>
        <v>Синерова Инга Яновна</v>
      </c>
      <c r="C21" s="149" t="str">
        <f>VLOOKUP(A21,'пр.взв.'!B7:G22,3,FALSE)</f>
        <v>09.07.91 КМС</v>
      </c>
      <c r="D21" s="149" t="str">
        <f>VLOOKUP(A21,'пр.взв.'!B7:G22,4,FALSE)</f>
        <v>Москва</v>
      </c>
      <c r="E21" s="23"/>
      <c r="F21" s="27"/>
      <c r="G21" s="24"/>
      <c r="H21" s="3"/>
    </row>
    <row r="22" spans="1:8" ht="12.75">
      <c r="A22" s="146"/>
      <c r="B22" s="148"/>
      <c r="C22" s="150"/>
      <c r="D22" s="150"/>
      <c r="E22" s="25"/>
      <c r="F22" s="28"/>
      <c r="G22" s="29"/>
      <c r="H22" s="27"/>
    </row>
    <row r="23" spans="1:8" ht="13.5" thickBot="1">
      <c r="A23" s="151">
        <v>8</v>
      </c>
      <c r="B23" s="152" t="str">
        <f>VLOOKUP('стартвый '!A23:A24,'пр.взв.'!B7:G22,2,FALSE)</f>
        <v>Ягофарова Гульфия Камильевна</v>
      </c>
      <c r="C23" s="153" t="str">
        <f>VLOOKUP(A23,'пр.взв.'!B7:G22,3,FALSE)</f>
        <v>22.07.1991 КМС</v>
      </c>
      <c r="D23" s="153" t="str">
        <f>VLOOKUP(A23,'пр.взв.'!B7:G22,4,FALSE)</f>
        <v>ПФО, Оренбургская обл., Бузулук</v>
      </c>
      <c r="E23" s="24"/>
      <c r="F23" s="23"/>
      <c r="G23" s="30"/>
      <c r="H23" s="27"/>
    </row>
    <row r="24" spans="1:8" ht="13.5" thickBot="1">
      <c r="A24" s="154"/>
      <c r="B24" s="155"/>
      <c r="C24" s="156"/>
      <c r="D24" s="156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0">
      <selection activeCell="A35" sqref="A1:H35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8" t="str">
        <f>HYPERLINK('[1]реквизиты'!$A$2)</f>
        <v>Финал II летней Спартакиады молодежи России по самбо </v>
      </c>
      <c r="B1" s="176"/>
      <c r="C1" s="176"/>
      <c r="D1" s="176"/>
      <c r="E1" s="176"/>
      <c r="F1" s="176"/>
      <c r="G1" s="176"/>
      <c r="H1" s="177"/>
    </row>
    <row r="2" spans="1:8" ht="12.75">
      <c r="A2" s="178" t="str">
        <f>HYPERLINK('[1]реквизиты'!$A$3)</f>
        <v>10-13 июля 2010 г.                               г.Санкт-Петербург</v>
      </c>
      <c r="B2" s="178"/>
      <c r="C2" s="178"/>
      <c r="D2" s="178"/>
      <c r="E2" s="178"/>
      <c r="F2" s="178"/>
      <c r="G2" s="178"/>
      <c r="H2" s="178"/>
    </row>
    <row r="3" spans="1:8" ht="18.75" thickBot="1">
      <c r="A3" s="179" t="s">
        <v>32</v>
      </c>
      <c r="B3" s="179"/>
      <c r="C3" s="179"/>
      <c r="D3" s="179"/>
      <c r="E3" s="179"/>
      <c r="F3" s="179"/>
      <c r="G3" s="179"/>
      <c r="H3" s="179"/>
    </row>
    <row r="4" spans="2:8" ht="18.75" thickBot="1">
      <c r="B4" s="78"/>
      <c r="C4" s="79"/>
      <c r="D4" s="180" t="str">
        <f>HYPERLINK('пр.взв.'!D4)</f>
        <v>ж св 80 кг</v>
      </c>
      <c r="E4" s="181"/>
      <c r="F4" s="182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8">
      <c r="A6" s="183" t="s">
        <v>33</v>
      </c>
      <c r="B6" s="162" t="str">
        <f>VLOOKUP(J6,'пр.взв.'!B6:G133,2,FALSE)</f>
        <v>Синерова Инга Яновна</v>
      </c>
      <c r="C6" s="162"/>
      <c r="D6" s="162"/>
      <c r="E6" s="162"/>
      <c r="F6" s="162"/>
      <c r="G6" s="162"/>
      <c r="H6" s="160" t="str">
        <f>VLOOKUP(J6,'пр.взв.'!B6:G133,3,FALSE)</f>
        <v>09.07.91 КМС</v>
      </c>
      <c r="I6" s="79"/>
      <c r="J6" s="80">
        <v>4</v>
      </c>
    </row>
    <row r="7" spans="1:10" ht="9.75" customHeight="1">
      <c r="A7" s="184"/>
      <c r="B7" s="163"/>
      <c r="C7" s="163"/>
      <c r="D7" s="163"/>
      <c r="E7" s="163"/>
      <c r="F7" s="163"/>
      <c r="G7" s="163"/>
      <c r="H7" s="161"/>
      <c r="I7" s="79"/>
      <c r="J7" s="80"/>
    </row>
    <row r="8" spans="1:10" ht="18">
      <c r="A8" s="184"/>
      <c r="B8" s="164" t="str">
        <f>VLOOKUP(J6,'пр.взв.'!B6:G133,4,FALSE)</f>
        <v>Москва</v>
      </c>
      <c r="C8" s="164"/>
      <c r="D8" s="164"/>
      <c r="E8" s="164"/>
      <c r="F8" s="164"/>
      <c r="G8" s="164"/>
      <c r="H8" s="161"/>
      <c r="I8" s="79"/>
      <c r="J8" s="80"/>
    </row>
    <row r="9" spans="1:10" ht="9" customHeight="1" thickBot="1">
      <c r="A9" s="185"/>
      <c r="B9" s="165"/>
      <c r="C9" s="165"/>
      <c r="D9" s="165"/>
      <c r="E9" s="165"/>
      <c r="F9" s="165"/>
      <c r="G9" s="165"/>
      <c r="H9" s="166"/>
      <c r="I9" s="79"/>
      <c r="J9" s="80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18">
      <c r="A11" s="173" t="s">
        <v>34</v>
      </c>
      <c r="B11" s="162" t="str">
        <f>VLOOKUP(J11,'пр.взв.'!B6:G133,2,FALSE)</f>
        <v>Асланова Эльпида Дмитриевна</v>
      </c>
      <c r="C11" s="162"/>
      <c r="D11" s="162"/>
      <c r="E11" s="162"/>
      <c r="F11" s="162"/>
      <c r="G11" s="162"/>
      <c r="H11" s="160" t="str">
        <f>VLOOKUP(J11,'пр.взв.'!B6:G133,3,FALSE)</f>
        <v>19.12.91 КМС</v>
      </c>
      <c r="I11" s="79"/>
      <c r="J11" s="80">
        <v>5</v>
      </c>
    </row>
    <row r="12" spans="1:10" ht="11.25" customHeight="1">
      <c r="A12" s="174"/>
      <c r="B12" s="163"/>
      <c r="C12" s="163"/>
      <c r="D12" s="163"/>
      <c r="E12" s="163"/>
      <c r="F12" s="163"/>
      <c r="G12" s="163"/>
      <c r="H12" s="161"/>
      <c r="I12" s="79"/>
      <c r="J12" s="80"/>
    </row>
    <row r="13" spans="1:10" ht="18">
      <c r="A13" s="174"/>
      <c r="B13" s="164" t="str">
        <f>VLOOKUP(J11,'пр.взв.'!B6:G133,4,FALSE)</f>
        <v>ЮФО, Краснодарский кр, Анапа</v>
      </c>
      <c r="C13" s="164"/>
      <c r="D13" s="164"/>
      <c r="E13" s="164"/>
      <c r="F13" s="164"/>
      <c r="G13" s="164"/>
      <c r="H13" s="161"/>
      <c r="I13" s="79"/>
      <c r="J13" s="80"/>
    </row>
    <row r="14" spans="1:10" ht="9" customHeight="1" thickBot="1">
      <c r="A14" s="175"/>
      <c r="B14" s="165"/>
      <c r="C14" s="165"/>
      <c r="D14" s="165"/>
      <c r="E14" s="165"/>
      <c r="F14" s="165"/>
      <c r="G14" s="165"/>
      <c r="H14" s="166"/>
      <c r="I14" s="79"/>
      <c r="J14" s="80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18">
      <c r="A16" s="170" t="s">
        <v>35</v>
      </c>
      <c r="B16" s="162" t="str">
        <f>VLOOKUP(J16,'пр.взв.'!B6:G133,2,FALSE)</f>
        <v>Сизикова Мария Евгеньевна</v>
      </c>
      <c r="C16" s="162"/>
      <c r="D16" s="162"/>
      <c r="E16" s="162"/>
      <c r="F16" s="162"/>
      <c r="G16" s="162"/>
      <c r="H16" s="160" t="str">
        <f>VLOOKUP(J16,'пр.взв.'!B6:G133,3,FALSE)</f>
        <v>10.01.90 КМС</v>
      </c>
      <c r="I16" s="79"/>
      <c r="J16" s="80">
        <v>2</v>
      </c>
    </row>
    <row r="17" spans="1:10" ht="10.5" customHeight="1">
      <c r="A17" s="171"/>
      <c r="B17" s="163"/>
      <c r="C17" s="163"/>
      <c r="D17" s="163"/>
      <c r="E17" s="163"/>
      <c r="F17" s="163"/>
      <c r="G17" s="163"/>
      <c r="H17" s="161"/>
      <c r="I17" s="79"/>
      <c r="J17" s="80"/>
    </row>
    <row r="18" spans="1:10" ht="18">
      <c r="A18" s="171"/>
      <c r="B18" s="164" t="str">
        <f>VLOOKUP(J16,'пр.взв.'!B6:G133,4,FALSE)</f>
        <v>СФО, Новосибирская об, Новосибирск</v>
      </c>
      <c r="C18" s="164"/>
      <c r="D18" s="164"/>
      <c r="E18" s="164"/>
      <c r="F18" s="164"/>
      <c r="G18" s="164"/>
      <c r="H18" s="161"/>
      <c r="I18" s="79"/>
      <c r="J18" s="80"/>
    </row>
    <row r="19" spans="1:10" ht="9" customHeight="1" thickBot="1">
      <c r="A19" s="172"/>
      <c r="B19" s="165"/>
      <c r="C19" s="165"/>
      <c r="D19" s="165"/>
      <c r="E19" s="165"/>
      <c r="F19" s="165"/>
      <c r="G19" s="165"/>
      <c r="H19" s="166"/>
      <c r="I19" s="79"/>
      <c r="J19" s="80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18">
      <c r="A21" s="170" t="s">
        <v>35</v>
      </c>
      <c r="B21" s="162" t="str">
        <f>VLOOKUP(J21,'пр.взв.'!B6:G133,2,FALSE)</f>
        <v>Пономарева Мария Алексан</v>
      </c>
      <c r="C21" s="162"/>
      <c r="D21" s="162"/>
      <c r="E21" s="162"/>
      <c r="F21" s="162"/>
      <c r="G21" s="162"/>
      <c r="H21" s="160" t="str">
        <f>VLOOKUP(J21,'пр.взв.'!B7:G138,3,FALSE)</f>
        <v>27.09.89 МС</v>
      </c>
      <c r="I21" s="79"/>
      <c r="J21" s="80">
        <v>7</v>
      </c>
    </row>
    <row r="22" spans="1:10" ht="11.25" customHeight="1">
      <c r="A22" s="171"/>
      <c r="B22" s="163"/>
      <c r="C22" s="163"/>
      <c r="D22" s="163"/>
      <c r="E22" s="163"/>
      <c r="F22" s="163"/>
      <c r="G22" s="163"/>
      <c r="H22" s="161"/>
      <c r="I22" s="79"/>
      <c r="J22" s="80"/>
    </row>
    <row r="23" spans="1:9" ht="18">
      <c r="A23" s="171"/>
      <c r="B23" s="164" t="str">
        <f>VLOOKUP(J21,'пр.взв.'!B6:G133,4,FALSE)</f>
        <v>С-Петербург</v>
      </c>
      <c r="C23" s="164"/>
      <c r="D23" s="164"/>
      <c r="E23" s="164"/>
      <c r="F23" s="164"/>
      <c r="G23" s="164"/>
      <c r="H23" s="161"/>
      <c r="I23" s="79"/>
    </row>
    <row r="24" spans="1:9" ht="9" customHeight="1" thickBot="1">
      <c r="A24" s="172"/>
      <c r="B24" s="165"/>
      <c r="C24" s="165"/>
      <c r="D24" s="165"/>
      <c r="E24" s="165"/>
      <c r="F24" s="165"/>
      <c r="G24" s="165"/>
      <c r="H24" s="166"/>
      <c r="I24" s="79"/>
    </row>
    <row r="25" spans="1:8" ht="9.75" customHeight="1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36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>
      <c r="A28" s="167" t="str">
        <f>VLOOKUP(J28,'пр.взв.'!B7:G133,6,FALSE)</f>
        <v>Шмаков ОВ,   Бланарь ВР</v>
      </c>
      <c r="B28" s="168"/>
      <c r="C28" s="168"/>
      <c r="D28" s="168"/>
      <c r="E28" s="168"/>
      <c r="F28" s="168"/>
      <c r="G28" s="168"/>
      <c r="H28" s="160"/>
      <c r="J28">
        <v>4</v>
      </c>
    </row>
    <row r="29" spans="1:8" ht="13.5" thickBot="1">
      <c r="A29" s="169"/>
      <c r="B29" s="165"/>
      <c r="C29" s="165"/>
      <c r="D29" s="165"/>
      <c r="E29" s="165"/>
      <c r="F29" s="165"/>
      <c r="G29" s="165"/>
      <c r="H29" s="166"/>
    </row>
    <row r="31" ht="2.25" customHeight="1"/>
    <row r="32" spans="1:8" ht="18">
      <c r="A32" s="79" t="s">
        <v>37</v>
      </c>
      <c r="B32" s="79"/>
      <c r="C32" s="79"/>
      <c r="D32" s="79"/>
      <c r="E32" s="79"/>
      <c r="F32" s="79"/>
      <c r="G32" s="79"/>
      <c r="H32" s="79"/>
    </row>
    <row r="33" spans="1:8" ht="7.5" customHeight="1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sheetProtection/>
  <mergeCells count="21">
    <mergeCell ref="H6:H7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0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5" t="s">
        <v>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3:18" ht="26.25" customHeight="1" thickBot="1">
      <c r="C2" s="106" t="s">
        <v>27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30.75" customHeight="1" thickBot="1">
      <c r="A3" s="6"/>
      <c r="B3" s="6"/>
      <c r="C3" s="108" t="str">
        <f>HYPERLINK('[1]реквизиты'!$A$2)</f>
        <v>Финал II летней Спартакиады молодежи России по самбо 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8" ht="26.25" customHeight="1" thickBot="1">
      <c r="A4" s="43"/>
      <c r="B4" s="43"/>
      <c r="C4" s="142" t="str">
        <f>HYPERLINK('[1]реквизиты'!$A$3)</f>
        <v>10-13 июля 2010 г.                               г.Санкт-Петербург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8:14" ht="27.75" customHeight="1" thickBot="1">
      <c r="H5" s="227" t="str">
        <f>HYPERLINK('пр.взв.'!D4)</f>
        <v>ж св 80 кг</v>
      </c>
      <c r="I5" s="228"/>
      <c r="J5" s="228"/>
      <c r="K5" s="228"/>
      <c r="L5" s="228"/>
      <c r="M5" s="228"/>
      <c r="N5" s="229"/>
    </row>
    <row r="6" spans="8:13" ht="15" customHeight="1">
      <c r="H6" s="69"/>
      <c r="I6" s="74"/>
      <c r="J6" s="74"/>
      <c r="K6" s="74"/>
      <c r="L6" s="74"/>
      <c r="M6" s="74"/>
    </row>
    <row r="7" spans="1:21" ht="18" customHeight="1" thickBot="1">
      <c r="A7" s="143" t="s">
        <v>0</v>
      </c>
      <c r="B7" s="143"/>
      <c r="E7" s="23"/>
      <c r="F7" s="23"/>
      <c r="G7" s="23"/>
      <c r="H7" s="23"/>
      <c r="I7" s="230" t="s">
        <v>19</v>
      </c>
      <c r="J7" s="230"/>
      <c r="K7" s="230"/>
      <c r="L7" s="230"/>
      <c r="M7" s="230"/>
      <c r="N7" s="23"/>
      <c r="O7" s="23"/>
      <c r="P7" s="23"/>
      <c r="Q7" s="33"/>
      <c r="R7" s="32"/>
      <c r="S7" s="23"/>
      <c r="T7" s="211" t="s">
        <v>1</v>
      </c>
      <c r="U7" s="211"/>
    </row>
    <row r="8" spans="1:21" ht="12.75" customHeight="1" thickBot="1">
      <c r="A8" s="145">
        <v>1</v>
      </c>
      <c r="B8" s="147" t="str">
        <f>VLOOKUP('пр.хода'!A8,'пр.взв.'!B7:C22,2,FALSE)</f>
        <v>Швейкина Александра Викторовна</v>
      </c>
      <c r="C8" s="149" t="str">
        <f>VLOOKUP(A8,'пр.взв.'!B7:G22,3,FALSE)</f>
        <v>12.08.90 КМС</v>
      </c>
      <c r="D8" s="149" t="str">
        <f>VLOOKUP(A8,'пр.взв.'!B7:G22,4,FALSE)</f>
        <v>ДВФО, Хабаровский кр, Хабаровск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47" t="str">
        <f>VLOOKUP(U8,'пр.взв.'!B7:E22,2,FALSE)</f>
        <v>Сизикова Мария Евгеньевна</v>
      </c>
      <c r="S8" s="149" t="str">
        <f>VLOOKUP(U8,'пр.взв.'!B7:E22,3,FALSE)</f>
        <v>10.01.90 КМС</v>
      </c>
      <c r="T8" s="149" t="str">
        <f>VLOOKUP(U8,'пр.взв.'!B7:E22,4,FALSE)</f>
        <v>СФО, Новосибирская об, Новосибирск</v>
      </c>
      <c r="U8" s="199">
        <v>2</v>
      </c>
    </row>
    <row r="9" spans="1:21" ht="12.75" customHeight="1">
      <c r="A9" s="146"/>
      <c r="B9" s="148"/>
      <c r="C9" s="150"/>
      <c r="D9" s="150"/>
      <c r="E9" s="25" t="s">
        <v>80</v>
      </c>
      <c r="F9" s="23"/>
      <c r="G9" s="30"/>
      <c r="H9" s="77">
        <v>4</v>
      </c>
      <c r="I9" s="201" t="str">
        <f>VLOOKUP(H9,'пр.взв.'!B7:E22,2,FALSE)</f>
        <v>Синерова Инга Яновна</v>
      </c>
      <c r="J9" s="202"/>
      <c r="K9" s="202"/>
      <c r="L9" s="202"/>
      <c r="M9" s="203"/>
      <c r="N9" s="23"/>
      <c r="O9" s="23"/>
      <c r="P9" s="23"/>
      <c r="Q9" s="25" t="s">
        <v>84</v>
      </c>
      <c r="R9" s="148"/>
      <c r="S9" s="150"/>
      <c r="T9" s="150"/>
      <c r="U9" s="200"/>
    </row>
    <row r="10" spans="1:21" ht="12.75" customHeight="1" thickBot="1">
      <c r="A10" s="151">
        <v>5</v>
      </c>
      <c r="B10" s="152" t="str">
        <f>VLOOKUP('пр.хода'!A10,'пр.взв.'!B9:C24,2,FALSE)</f>
        <v>Асланова Эльпида Дмитриевна</v>
      </c>
      <c r="C10" s="153" t="str">
        <f>VLOOKUP(A10,'пр.взв.'!B7:G22,3,FALSE)</f>
        <v>19.12.91 КМС</v>
      </c>
      <c r="D10" s="153" t="str">
        <f>VLOOKUP(A10,'пр.взв.'!B7:G22,4,FALSE)</f>
        <v>ЮФО, Краснодарский кр, Анапа</v>
      </c>
      <c r="E10" s="85" t="s">
        <v>81</v>
      </c>
      <c r="F10" s="26"/>
      <c r="G10" s="29"/>
      <c r="H10" s="27"/>
      <c r="I10" s="204"/>
      <c r="J10" s="205"/>
      <c r="K10" s="205"/>
      <c r="L10" s="205"/>
      <c r="M10" s="206"/>
      <c r="N10" s="23"/>
      <c r="O10" s="34"/>
      <c r="P10" s="26"/>
      <c r="Q10" s="85" t="s">
        <v>86</v>
      </c>
      <c r="R10" s="152" t="str">
        <f>VLOOKUP(U10,'пр.взв.'!B9:E24,2,FALSE)</f>
        <v>Фаркова Надежда Николаевна</v>
      </c>
      <c r="S10" s="153" t="str">
        <f>VLOOKUP(U10,'пр.взв.'!B9:E24,3,FALSE)</f>
        <v>05.08.89 КМС</v>
      </c>
      <c r="T10" s="153" t="str">
        <f>VLOOKUP(U10,'пр.взв.'!B9:E24,4,FALSE)</f>
        <v>УФО, Курганская об, Курган</v>
      </c>
      <c r="U10" s="199">
        <v>6</v>
      </c>
    </row>
    <row r="11" spans="1:21" ht="12.75" customHeight="1" thickBot="1">
      <c r="A11" s="146"/>
      <c r="B11" s="148"/>
      <c r="C11" s="150"/>
      <c r="D11" s="150"/>
      <c r="E11" s="23"/>
      <c r="F11" s="27"/>
      <c r="G11" s="25" t="s">
        <v>80</v>
      </c>
      <c r="H11" s="3"/>
      <c r="I11" s="23"/>
      <c r="J11" s="23"/>
      <c r="K11" s="91" t="s">
        <v>83</v>
      </c>
      <c r="L11" s="23"/>
      <c r="M11" s="23"/>
      <c r="N11" s="27"/>
      <c r="O11" s="25" t="s">
        <v>85</v>
      </c>
      <c r="P11" s="27"/>
      <c r="Q11" s="23"/>
      <c r="R11" s="148"/>
      <c r="S11" s="150"/>
      <c r="T11" s="150"/>
      <c r="U11" s="200"/>
    </row>
    <row r="12" spans="1:21" ht="12.75" customHeight="1" thickBot="1">
      <c r="A12" s="145">
        <v>3</v>
      </c>
      <c r="B12" s="147" t="str">
        <f>VLOOKUP('пр.хода'!A12,'пр.взв.'!B11:C26,2,FALSE)</f>
        <v>Горбунова Мария Александровна</v>
      </c>
      <c r="C12" s="149" t="str">
        <f>VLOOKUP(A12,'пр.взв.'!B7:G22,3,FALSE)</f>
        <v>11.04.90 КМС</v>
      </c>
      <c r="D12" s="149" t="str">
        <f>VLOOKUP(A12,'пр.взв.'!B7:G22,4,FALSE)</f>
        <v>СЗФО, Ленинградская об, Кириши</v>
      </c>
      <c r="E12" s="23"/>
      <c r="F12" s="27"/>
      <c r="G12" s="85" t="s">
        <v>83</v>
      </c>
      <c r="H12" s="3"/>
      <c r="I12" s="23"/>
      <c r="J12" s="23"/>
      <c r="K12" s="23"/>
      <c r="L12" s="23"/>
      <c r="M12" s="23"/>
      <c r="N12" s="27"/>
      <c r="O12" s="85" t="s">
        <v>81</v>
      </c>
      <c r="P12" s="27"/>
      <c r="Q12" s="23"/>
      <c r="R12" s="147" t="str">
        <f>VLOOKUP(U12,'пр.взв.'!B11:E26,2,FALSE)</f>
        <v>Синерова Инга Яновна</v>
      </c>
      <c r="S12" s="149" t="str">
        <f>VLOOKUP(U12,'пр.взв.'!B11:E26,3,FALSE)</f>
        <v>09.07.91 КМС</v>
      </c>
      <c r="T12" s="149" t="str">
        <f>VLOOKUP(U12,'пр.взв.'!B11:E26,4,FALSE)</f>
        <v>Москва</v>
      </c>
      <c r="U12" s="210">
        <v>4</v>
      </c>
    </row>
    <row r="13" spans="1:21" ht="12.75" customHeight="1" thickBot="1">
      <c r="A13" s="146"/>
      <c r="B13" s="148"/>
      <c r="C13" s="150"/>
      <c r="D13" s="150"/>
      <c r="E13" s="25" t="s">
        <v>82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 t="s">
        <v>85</v>
      </c>
      <c r="R13" s="148"/>
      <c r="S13" s="150"/>
      <c r="T13" s="150"/>
      <c r="U13" s="200"/>
    </row>
    <row r="14" spans="1:21" ht="12.75" customHeight="1" thickBot="1">
      <c r="A14" s="151">
        <v>7</v>
      </c>
      <c r="B14" s="152" t="str">
        <f>VLOOKUP('пр.хода'!A14,'пр.взв.'!B13:C28,2,FALSE)</f>
        <v>Пономарева Мария Алексан</v>
      </c>
      <c r="C14" s="153" t="str">
        <f>VLOOKUP(A14,'пр.взв.'!B7:G22,3,FALSE)</f>
        <v>27.09.89 МС</v>
      </c>
      <c r="D14" s="153" t="str">
        <f>VLOOKUP(A14,'пр.взв.'!B7:G22,4,FALSE)</f>
        <v>С-Петербург</v>
      </c>
      <c r="E14" s="85" t="s">
        <v>83</v>
      </c>
      <c r="F14" s="23"/>
      <c r="G14" s="30"/>
      <c r="H14" s="77">
        <v>5</v>
      </c>
      <c r="I14" s="212" t="str">
        <f>VLOOKUP(H14,'пр.взв.'!B5:E27,2,FALSE)</f>
        <v>Асланова Эльпида Дмитриевна</v>
      </c>
      <c r="J14" s="213"/>
      <c r="K14" s="213"/>
      <c r="L14" s="213"/>
      <c r="M14" s="214"/>
      <c r="N14" s="23"/>
      <c r="O14" s="23"/>
      <c r="P14" s="23"/>
      <c r="Q14" s="85" t="s">
        <v>81</v>
      </c>
      <c r="R14" s="152" t="str">
        <f>VLOOKUP(U14,'пр.взв.'!B13:E28,2,FALSE)</f>
        <v>Ягофарова Гульфия Камильевна</v>
      </c>
      <c r="S14" s="153" t="str">
        <f>VLOOKUP(U14,'пр.взв.'!B13:E28,3,FALSE)</f>
        <v>22.07.1991 КМС</v>
      </c>
      <c r="T14" s="153" t="str">
        <f>VLOOKUP(U14,'пр.взв.'!B13:E28,4,FALSE)</f>
        <v>ПФО, Оренбургская обл., Бузулук</v>
      </c>
      <c r="U14" s="199">
        <v>8</v>
      </c>
    </row>
    <row r="15" spans="1:21" ht="12.75" customHeight="1" thickBot="1">
      <c r="A15" s="154"/>
      <c r="B15" s="155"/>
      <c r="C15" s="156"/>
      <c r="D15" s="156"/>
      <c r="E15" s="23"/>
      <c r="F15" s="23"/>
      <c r="G15" s="30"/>
      <c r="H15" s="27"/>
      <c r="I15" s="215"/>
      <c r="J15" s="216"/>
      <c r="K15" s="216"/>
      <c r="L15" s="216"/>
      <c r="M15" s="217"/>
      <c r="N15" s="23"/>
      <c r="O15" s="23"/>
      <c r="P15" s="23"/>
      <c r="Q15" s="23"/>
      <c r="R15" s="155"/>
      <c r="S15" s="156"/>
      <c r="T15" s="156"/>
      <c r="U15" s="209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07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08" t="s">
        <v>3</v>
      </c>
    </row>
    <row r="18" spans="1:21" ht="12.75" customHeight="1">
      <c r="A18" s="207"/>
      <c r="G18" s="226" t="s">
        <v>29</v>
      </c>
      <c r="H18" s="226"/>
      <c r="I18" s="226"/>
      <c r="J18" s="226"/>
      <c r="K18" s="226"/>
      <c r="L18" s="226"/>
      <c r="M18" s="226"/>
      <c r="N18" s="226"/>
      <c r="O18" s="226"/>
      <c r="R18" s="23"/>
      <c r="S18" s="23"/>
      <c r="T18" s="23"/>
      <c r="U18" s="208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5">
        <v>1</v>
      </c>
      <c r="B21" s="196" t="str">
        <f>VLOOKUP(A21,'пр.взв.'!B7:E22,2,FALSE)</f>
        <v>Швейкина Александра Викторовна</v>
      </c>
      <c r="R21" s="23"/>
      <c r="S21" s="218" t="str">
        <f>VLOOKUP(U21,'пр.взв.'!B7:E22,2,FALSE)</f>
        <v>Фаркова Надежда Николаевна</v>
      </c>
      <c r="T21" s="219"/>
      <c r="U21" s="70">
        <v>6</v>
      </c>
    </row>
    <row r="22" spans="1:21" ht="12.75" customHeight="1">
      <c r="A22" s="75"/>
      <c r="B22" s="153"/>
      <c r="C22" s="89">
        <v>3</v>
      </c>
      <c r="D22" s="2"/>
      <c r="R22" s="87" t="s">
        <v>88</v>
      </c>
      <c r="S22" s="220"/>
      <c r="T22" s="221"/>
      <c r="U22" s="70"/>
    </row>
    <row r="23" spans="1:21" ht="12.75" customHeight="1">
      <c r="A23" s="75">
        <v>3</v>
      </c>
      <c r="B23" s="197" t="str">
        <f>VLOOKUP(A23,'пр.взв.'!B7:E22,2,FALSE)</f>
        <v>Горбунова Мария Александровна</v>
      </c>
      <c r="C23" s="90" t="s">
        <v>81</v>
      </c>
      <c r="D23" s="38"/>
      <c r="R23" s="88" t="s">
        <v>86</v>
      </c>
      <c r="S23" s="222" t="str">
        <f>VLOOKUP(U23,'пр.взв.'!B7:E22,2,FALSE)</f>
        <v>Ягофарова Гульфия Камильевна</v>
      </c>
      <c r="T23" s="223"/>
      <c r="U23" s="70">
        <v>8</v>
      </c>
    </row>
    <row r="24" spans="1:21" ht="13.5" thickBot="1">
      <c r="A24" s="75"/>
      <c r="B24" s="198"/>
      <c r="C24" s="3"/>
      <c r="D24" s="38"/>
      <c r="R24" s="40"/>
      <c r="S24" s="224"/>
      <c r="T24" s="225"/>
      <c r="U24" s="70"/>
    </row>
    <row r="25" spans="3:18" ht="12.75">
      <c r="C25" s="3"/>
      <c r="D25" s="38"/>
      <c r="E25" s="72">
        <v>2</v>
      </c>
      <c r="F25" s="187" t="str">
        <f>VLOOKUP(E25,'пр.взв.'!B7:D22,2,FALSE)</f>
        <v>Сизикова Мария Евгеньевна</v>
      </c>
      <c r="G25" s="187"/>
      <c r="H25" s="187"/>
      <c r="I25" s="188"/>
      <c r="M25" s="186" t="str">
        <f>VLOOKUP(Q25,'пр.взв.'!B7:C22,2,FALSE)</f>
        <v>Пономарева Мария Алексан</v>
      </c>
      <c r="N25" s="187"/>
      <c r="O25" s="187"/>
      <c r="P25" s="188"/>
      <c r="Q25" s="73">
        <v>7</v>
      </c>
      <c r="R25" s="40"/>
    </row>
    <row r="26" spans="1:18" ht="13.5" thickBot="1">
      <c r="A26" s="27"/>
      <c r="C26" s="3"/>
      <c r="D26" s="38"/>
      <c r="E26" s="84" t="s">
        <v>87</v>
      </c>
      <c r="F26" s="189"/>
      <c r="G26" s="190"/>
      <c r="H26" s="190"/>
      <c r="I26" s="191"/>
      <c r="J26" s="56"/>
      <c r="K26" s="56"/>
      <c r="L26" s="56"/>
      <c r="M26" s="189"/>
      <c r="N26" s="190"/>
      <c r="O26" s="190"/>
      <c r="P26" s="191"/>
      <c r="Q26" s="86" t="s">
        <v>86</v>
      </c>
      <c r="R26" s="3"/>
    </row>
    <row r="27" spans="1:19" ht="12.75">
      <c r="A27" s="36"/>
      <c r="B27">
        <v>2</v>
      </c>
      <c r="C27" s="192" t="str">
        <f>VLOOKUP(B27,'пр.взв.'!B7:E22,2,FALSE)</f>
        <v>Сизикова Мария Евгеньевна</v>
      </c>
      <c r="D27" s="193"/>
      <c r="F27" s="71"/>
      <c r="G27" s="71"/>
      <c r="H27" s="71"/>
      <c r="I27" s="71"/>
      <c r="J27" s="56"/>
      <c r="K27" s="56"/>
      <c r="L27" s="56"/>
      <c r="M27" s="71"/>
      <c r="N27" s="71"/>
      <c r="O27" s="71"/>
      <c r="P27" s="71"/>
      <c r="R27" s="147" t="str">
        <f>VLOOKUP(S27,'пр.взв.'!B7:E22,2,FALSE)</f>
        <v>Пономарева Мария Алексан</v>
      </c>
      <c r="S27" s="9">
        <v>7</v>
      </c>
    </row>
    <row r="28" spans="1:18" ht="13.5" thickBot="1">
      <c r="A28" s="3"/>
      <c r="C28" s="194"/>
      <c r="D28" s="195"/>
      <c r="F28" s="3"/>
      <c r="G28" s="3"/>
      <c r="H28" s="3"/>
      <c r="I28" s="3"/>
      <c r="R28" s="155"/>
    </row>
    <row r="29" spans="6:9" ht="12.75">
      <c r="F29" s="3"/>
      <c r="G29" s="3"/>
      <c r="H29" s="3"/>
      <c r="I29" s="3"/>
    </row>
    <row r="31" spans="2:18" ht="15">
      <c r="B31" s="59" t="str">
        <f>HYPERLINK('[1]реквизиты'!$A$6)</f>
        <v>Гл. судья, судья МК</v>
      </c>
      <c r="C31" s="61"/>
      <c r="D31" s="62"/>
      <c r="E31" s="57"/>
      <c r="F31" s="57"/>
      <c r="L31" s="17">
        <f>HYPERLINK('[1]реквизиты'!$G$20)</f>
      </c>
      <c r="N31" s="60" t="str">
        <f>HYPERLINK('[1]реквизиты'!$G$6)</f>
        <v>Селиванов Е.В.</v>
      </c>
      <c r="O31" s="6"/>
      <c r="P31" s="3"/>
      <c r="Q31" s="3"/>
      <c r="R31" s="5" t="str">
        <f>HYPERLINK('[1]реквизиты'!$G$7)</f>
        <v>/Чебоксары/</v>
      </c>
    </row>
    <row r="32" spans="2:18" ht="15">
      <c r="B32" s="61"/>
      <c r="C32" s="61"/>
      <c r="D32" s="62"/>
      <c r="E32" s="63"/>
      <c r="F32" s="63"/>
      <c r="G32" s="7"/>
      <c r="H32" s="7"/>
      <c r="I32" s="7"/>
      <c r="J32" s="7"/>
      <c r="K32" s="7"/>
      <c r="L32" s="64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1"/>
      <c r="C33" s="61"/>
      <c r="D33" s="62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9" t="str">
        <f>HYPERLINK('[1]реквизиты'!$A$8)</f>
        <v>Гл. секретарь, судья МК</v>
      </c>
      <c r="C34" s="61"/>
      <c r="D34" s="62"/>
      <c r="E34" s="58"/>
      <c r="F34" s="58"/>
      <c r="G34" s="2"/>
      <c r="H34" s="2"/>
      <c r="I34" s="2"/>
      <c r="J34" s="2"/>
      <c r="K34" s="2"/>
      <c r="L34" s="65"/>
      <c r="M34" s="65"/>
      <c r="N34" s="60" t="str">
        <f>HYPERLINK('[1]реквизиты'!$G$8)</f>
        <v>Закиров Р.М.</v>
      </c>
      <c r="O34" s="6"/>
      <c r="P34" s="14"/>
      <c r="Q34" s="14"/>
      <c r="R34" s="5" t="str">
        <f>HYPERLINK('[1]реквизиты'!$G$9)</f>
        <v>/Пермь/</v>
      </c>
    </row>
    <row r="35" spans="2:18" ht="15">
      <c r="B35" s="61"/>
      <c r="C35" s="61"/>
      <c r="D35" s="61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6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2010-07-12T11:05:07Z</cp:lastPrinted>
  <dcterms:created xsi:type="dcterms:W3CDTF">1996-10-08T23:32:33Z</dcterms:created>
  <dcterms:modified xsi:type="dcterms:W3CDTF">2010-07-12T13:12:45Z</dcterms:modified>
  <cp:category/>
  <cp:version/>
  <cp:contentType/>
  <cp:contentStatus/>
</cp:coreProperties>
</file>