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4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<sst xmlns="http://schemas.openxmlformats.org/spreadsheetml/2006/main" count="308" uniqueCount="110">
  <si>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</si>
  <si>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</si>
  <si>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</si>
  <si>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</si>
  <si>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</si>
  <si>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</si>
  <si>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</si>
  <si>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</si>
  <si>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</si>
  <si>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</si>
  <si>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</si>
  <si>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</si>
  <si>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</si>
  <si>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</si>
  <si>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</si>
  <si>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</si>
  <si>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</si>
  <si>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</si>
  <si>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</si>
  <si>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</si>
  <si>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</si>
  <si>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</si>
  <si>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</si>
  <si>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</si>
  <si>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</si>
  <si>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</si>
  <si>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</si>
  <si>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</si>
  <si>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</si>
  <si>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</si>
  <si>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</si>
  <si>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</si>
  <si>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</si>
  <si>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</si>
  <si>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</si>
  <si>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</si>
  <si>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</si>
  <si>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</si>
  <si>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</si>
  <si>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</si>
  <si>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</si>
  <si>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</si>
  <si>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</si>
  <si>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</si>
  <si>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</si>
  <si>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</si>
  <si>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</si>
  <si>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</si>
  <si>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27</t>
  </si>
  <si>
    <t>VARDANYAN Vahan</t>
  </si>
  <si>
    <t>1985</t>
  </si>
  <si>
    <t>ARM</t>
  </si>
  <si>
    <t>1</t>
  </si>
  <si>
    <t>GASIMOV  Islam</t>
  </si>
  <si>
    <t>1986</t>
  </si>
  <si>
    <t>AZE</t>
  </si>
  <si>
    <t>51</t>
  </si>
  <si>
    <t>TSINTSADZE Avtandil</t>
  </si>
  <si>
    <t>1983</t>
  </si>
  <si>
    <t>GEO</t>
  </si>
  <si>
    <t>15</t>
  </si>
  <si>
    <t>ITO Yo</t>
  </si>
  <si>
    <t>1977</t>
  </si>
  <si>
    <t>JPN</t>
  </si>
  <si>
    <t>68</t>
  </si>
  <si>
    <t>BAYBATYROV Erbolat</t>
  </si>
  <si>
    <t>KAZ</t>
  </si>
  <si>
    <t>53</t>
  </si>
  <si>
    <t>MURADOV Karim</t>
  </si>
  <si>
    <t>1990</t>
  </si>
  <si>
    <t>LTU</t>
  </si>
  <si>
    <t>36</t>
  </si>
  <si>
    <t>OTGON Chinbat</t>
  </si>
  <si>
    <t>MNG</t>
  </si>
  <si>
    <t>33</t>
  </si>
  <si>
    <t>YALUSHEV Sergey</t>
  </si>
  <si>
    <t>1982</t>
  </si>
  <si>
    <t>RUS</t>
  </si>
  <si>
    <t>41</t>
  </si>
  <si>
    <t>LUTFULLAEV Sharafuddin</t>
  </si>
  <si>
    <t>UZB</t>
  </si>
  <si>
    <t>55</t>
  </si>
  <si>
    <t>ALLANUROV Kerim</t>
  </si>
  <si>
    <t>1992</t>
  </si>
  <si>
    <t>TKM</t>
  </si>
  <si>
    <t>25</t>
  </si>
  <si>
    <t>MUSA Uulu Tilek</t>
  </si>
  <si>
    <t>KGZ</t>
  </si>
  <si>
    <t>ZUKAEV Olim</t>
  </si>
  <si>
    <t>TJK</t>
  </si>
  <si>
    <t>OSIPIAN Grachyk</t>
  </si>
  <si>
    <t>1987</t>
  </si>
  <si>
    <t>UKR</t>
  </si>
  <si>
    <t>KOSEV Marko</t>
  </si>
  <si>
    <t>BUL</t>
  </si>
  <si>
    <t>5</t>
  </si>
  <si>
    <t>50</t>
  </si>
  <si>
    <t>64</t>
  </si>
  <si>
    <t>Weight category 57  кg.</t>
  </si>
  <si>
    <t>7</t>
  </si>
  <si>
    <t>8</t>
  </si>
  <si>
    <t>3</t>
  </si>
  <si>
    <t>10</t>
  </si>
  <si>
    <t>14</t>
  </si>
  <si>
    <t>4</t>
  </si>
  <si>
    <t>9</t>
  </si>
  <si>
    <t>6</t>
  </si>
  <si>
    <t>7-8</t>
  </si>
  <si>
    <t>9-10</t>
  </si>
  <si>
    <t>11-14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</si>
</sst>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6"/>
      <name val="Zapf Chance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49" fontId="0" fillId="0" borderId="19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" fillId="0" borderId="29" xfId="42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20" fillId="0" borderId="42" xfId="43" applyNumberFormat="1" applyFont="1" applyBorder="1" applyAlignment="1">
      <alignment horizontal="center" vertical="center" wrapText="1"/>
    </xf>
    <xf numFmtId="0" fontId="20" fillId="0" borderId="43" xfId="43" applyNumberFormat="1" applyFont="1" applyBorder="1" applyAlignment="1">
      <alignment horizontal="center" vertical="center" wrapText="1"/>
    </xf>
    <xf numFmtId="178" fontId="21" fillId="33" borderId="44" xfId="43" applyFont="1" applyFill="1" applyBorder="1" applyAlignment="1">
      <alignment horizontal="center" vertical="center" wrapText="1"/>
    </xf>
    <xf numFmtId="178" fontId="21" fillId="33" borderId="45" xfId="43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25" xfId="43" applyFont="1" applyBorder="1" applyAlignment="1">
      <alignment horizontal="center" vertical="center" wrapText="1"/>
    </xf>
    <xf numFmtId="178" fontId="20" fillId="0" borderId="45" xfId="43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78" fontId="21" fillId="34" borderId="25" xfId="43" applyFont="1" applyFill="1" applyBorder="1" applyAlignment="1">
      <alignment horizontal="center" vertical="center" wrapText="1"/>
    </xf>
    <xf numFmtId="178" fontId="21" fillId="34" borderId="45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35" borderId="35" xfId="0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35" borderId="35" xfId="0" applyNumberFormat="1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6" fillId="0" borderId="44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9" fillId="0" borderId="44" xfId="42" applyFont="1" applyBorder="1" applyAlignment="1" applyProtection="1">
      <alignment horizontal="left" vertical="center" wrapText="1"/>
      <protection/>
    </xf>
    <xf numFmtId="0" fontId="69" fillId="0" borderId="45" xfId="0" applyFont="1" applyBorder="1" applyAlignment="1">
      <alignment horizontal="left" vertical="center" wrapText="1"/>
    </xf>
    <xf numFmtId="0" fontId="69" fillId="0" borderId="44" xfId="42" applyFont="1" applyBorder="1" applyAlignment="1" applyProtection="1">
      <alignment horizontal="center" vertical="center" wrapText="1"/>
      <protection/>
    </xf>
    <xf numFmtId="0" fontId="69" fillId="0" borderId="4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14" fillId="36" borderId="51" xfId="42" applyFont="1" applyFill="1" applyBorder="1" applyAlignment="1" applyProtection="1">
      <alignment horizontal="center" vertical="center" wrapText="1"/>
      <protection/>
    </xf>
    <xf numFmtId="0" fontId="14" fillId="36" borderId="22" xfId="42" applyFont="1" applyFill="1" applyBorder="1" applyAlignment="1" applyProtection="1">
      <alignment horizontal="center" vertical="center" wrapText="1"/>
      <protection/>
    </xf>
    <xf numFmtId="0" fontId="14" fillId="36" borderId="52" xfId="42" applyFont="1" applyFill="1" applyBorder="1" applyAlignment="1" applyProtection="1">
      <alignment horizontal="center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70" fillId="33" borderId="0" xfId="42" applyFont="1" applyFill="1" applyBorder="1" applyAlignment="1" applyProtection="1">
      <alignment horizontal="center" vertical="center"/>
      <protection/>
    </xf>
    <xf numFmtId="0" fontId="28" fillId="34" borderId="21" xfId="0" applyFont="1" applyFill="1" applyBorder="1" applyAlignment="1">
      <alignment horizontal="center" vertical="center"/>
    </xf>
    <xf numFmtId="0" fontId="28" fillId="34" borderId="54" xfId="0" applyFont="1" applyFill="1" applyBorder="1" applyAlignment="1">
      <alignment horizontal="center" vertical="center"/>
    </xf>
    <xf numFmtId="0" fontId="28" fillId="34" borderId="55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54" xfId="0" applyFont="1" applyFill="1" applyBorder="1" applyAlignment="1">
      <alignment horizontal="center" vertical="center"/>
    </xf>
    <xf numFmtId="0" fontId="28" fillId="37" borderId="55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28" fillId="33" borderId="5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6" xfId="42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>
      <alignment horizontal="left" vertical="center" wrapText="1"/>
    </xf>
    <xf numFmtId="0" fontId="7" fillId="0" borderId="57" xfId="42" applyFont="1" applyFill="1" applyBorder="1" applyAlignment="1" applyProtection="1">
      <alignment horizontal="left" vertical="center" wrapText="1"/>
      <protection/>
    </xf>
    <xf numFmtId="0" fontId="7" fillId="0" borderId="58" xfId="42" applyFont="1" applyFill="1" applyBorder="1" applyAlignment="1" applyProtection="1">
      <alignment horizontal="left" vertical="center" wrapText="1"/>
      <protection/>
    </xf>
    <xf numFmtId="0" fontId="7" fillId="0" borderId="59" xfId="42" applyFont="1" applyFill="1" applyBorder="1" applyAlignment="1" applyProtection="1">
      <alignment horizontal="left" vertical="center" wrapText="1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left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72" fillId="0" borderId="44" xfId="42" applyFont="1" applyBorder="1" applyAlignment="1" applyProtection="1">
      <alignment horizontal="left" vertical="center" wrapText="1"/>
      <protection/>
    </xf>
    <xf numFmtId="0" fontId="72" fillId="0" borderId="45" xfId="0" applyFont="1" applyBorder="1" applyAlignment="1">
      <alignment horizontal="left" vertical="center" wrapText="1"/>
    </xf>
    <xf numFmtId="0" fontId="12" fillId="0" borderId="26" xfId="42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2" fillId="0" borderId="0" xfId="42" applyFont="1" applyFill="1" applyBorder="1" applyAlignment="1" applyProtection="1">
      <alignment horizontal="left" vertical="center" wrapText="1"/>
      <protection/>
    </xf>
    <xf numFmtId="0" fontId="72" fillId="0" borderId="0" xfId="0" applyFont="1" applyFill="1" applyBorder="1" applyAlignment="1">
      <alignment horizontal="left" vertical="center" wrapText="1"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49" fontId="18" fillId="0" borderId="48" xfId="0" applyNumberFormat="1" applyFont="1" applyBorder="1" applyAlignment="1">
      <alignment horizontal="center" vertical="center" wrapText="1"/>
    </xf>
    <xf numFmtId="0" fontId="6" fillId="0" borderId="26" xfId="42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49" fontId="12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9" fillId="0" borderId="0" xfId="42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>
      <alignment horizontal="center" vertical="center" wrapText="1"/>
    </xf>
    <xf numFmtId="1" fontId="3" fillId="38" borderId="21" xfId="0" applyNumberFormat="1" applyFont="1" applyFill="1" applyBorder="1" applyAlignment="1">
      <alignment horizontal="center" vertical="center"/>
    </xf>
    <xf numFmtId="1" fontId="3" fillId="38" borderId="56" xfId="0" applyNumberFormat="1" applyFont="1" applyFill="1" applyBorder="1" applyAlignment="1">
      <alignment horizontal="center" vertical="center"/>
    </xf>
    <xf numFmtId="1" fontId="3" fillId="38" borderId="55" xfId="0" applyNumberFormat="1" applyFont="1" applyFill="1" applyBorder="1" applyAlignment="1">
      <alignment horizontal="center" vertical="center"/>
    </xf>
    <xf numFmtId="1" fontId="3" fillId="38" borderId="50" xfId="0" applyNumberFormat="1" applyFont="1" applyFill="1" applyBorder="1" applyAlignment="1">
      <alignment horizontal="center" vertical="center"/>
    </xf>
    <xf numFmtId="0" fontId="2" fillId="39" borderId="13" xfId="0" applyNumberFormat="1" applyFont="1" applyFill="1" applyBorder="1" applyAlignment="1">
      <alignment horizontal="center" vertical="center" wrapText="1"/>
    </xf>
    <xf numFmtId="49" fontId="2" fillId="39" borderId="12" xfId="0" applyNumberFormat="1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right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left"/>
      <protection/>
    </xf>
    <xf numFmtId="0" fontId="2" fillId="39" borderId="42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30" fillId="0" borderId="51" xfId="42" applyNumberFormat="1" applyFont="1" applyFill="1" applyBorder="1" applyAlignment="1" applyProtection="1">
      <alignment horizontal="center" vertical="center" wrapText="1"/>
      <protection/>
    </xf>
    <xf numFmtId="0" fontId="30" fillId="0" borderId="22" xfId="42" applyNumberFormat="1" applyFont="1" applyFill="1" applyBorder="1" applyAlignment="1" applyProtection="1">
      <alignment horizontal="center" vertical="center" wrapText="1"/>
      <protection/>
    </xf>
    <xf numFmtId="0" fontId="30" fillId="0" borderId="52" xfId="42" applyNumberFormat="1" applyFont="1" applyFill="1" applyBorder="1" applyAlignment="1" applyProtection="1">
      <alignment horizontal="center" vertical="center" wrapText="1"/>
      <protection/>
    </xf>
    <xf numFmtId="0" fontId="24" fillId="0" borderId="51" xfId="42" applyNumberFormat="1" applyFont="1" applyBorder="1" applyAlignment="1" applyProtection="1">
      <alignment horizontal="center" vertical="center" wrapText="1"/>
      <protection/>
    </xf>
    <xf numFmtId="0" fontId="24" fillId="0" borderId="22" xfId="42" applyNumberFormat="1" applyFont="1" applyBorder="1" applyAlignment="1" applyProtection="1">
      <alignment horizontal="center" vertical="center" wrapText="1"/>
      <protection/>
    </xf>
    <xf numFmtId="0" fontId="24" fillId="0" borderId="52" xfId="42" applyNumberFormat="1" applyFont="1" applyBorder="1" applyAlignment="1" applyProtection="1">
      <alignment horizontal="center" vertical="center" wrapText="1"/>
      <protection/>
    </xf>
    <xf numFmtId="0" fontId="3" fillId="36" borderId="5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0" fontId="5" fillId="35" borderId="51" xfId="42" applyNumberFormat="1" applyFont="1" applyFill="1" applyBorder="1" applyAlignment="1" applyProtection="1">
      <alignment horizontal="center" vertical="center" wrapText="1"/>
      <protection/>
    </xf>
    <xf numFmtId="0" fontId="5" fillId="35" borderId="22" xfId="42" applyNumberFormat="1" applyFont="1" applyFill="1" applyBorder="1" applyAlignment="1" applyProtection="1">
      <alignment horizontal="center" vertical="center" wrapText="1"/>
      <protection/>
    </xf>
    <xf numFmtId="0" fontId="5" fillId="35" borderId="52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2</xdr:col>
      <xdr:colOff>9525</xdr:colOff>
      <xdr:row>1</xdr:row>
      <xdr:rowOff>323850</xdr:rowOff>
    </xdr:to>
    <xdr:grpSp>
      <xdr:nvGrpSpPr>
        <xdr:cNvPr id="7" name="Group 59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8" name="Picture 60" descr="фед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 descr="fias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 descr="img05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76200</xdr:colOff>
      <xdr:row>35</xdr:row>
      <xdr:rowOff>114300</xdr:rowOff>
    </xdr:from>
    <xdr:to>
      <xdr:col>12</xdr:col>
      <xdr:colOff>695325</xdr:colOff>
      <xdr:row>46</xdr:row>
      <xdr:rowOff>161925</xdr:rowOff>
    </xdr:to>
    <xdr:pic>
      <xdr:nvPicPr>
        <xdr:cNvPr id="11" name="Picture 343" descr="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4257675" y="6438900"/>
          <a:ext cx="1666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42</xdr:row>
      <xdr:rowOff>123825</xdr:rowOff>
    </xdr:from>
    <xdr:to>
      <xdr:col>13</xdr:col>
      <xdr:colOff>85725</xdr:colOff>
      <xdr:row>49</xdr:row>
      <xdr:rowOff>66675</xdr:rowOff>
    </xdr:to>
    <xdr:pic>
      <xdr:nvPicPr>
        <xdr:cNvPr id="12" name="Picture 345" descr="АВТОГРАФ РАШИ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4638675" y="76295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45</xdr:row>
      <xdr:rowOff>123825</xdr:rowOff>
    </xdr:from>
    <xdr:to>
      <xdr:col>13</xdr:col>
      <xdr:colOff>190500</xdr:colOff>
      <xdr:row>51</xdr:row>
      <xdr:rowOff>161925</xdr:rowOff>
    </xdr:to>
    <xdr:pic>
      <xdr:nvPicPr>
        <xdr:cNvPr id="13" name="Picture 344" descr="Закиров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62450" y="818197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&#1056;&#1077;&#1075;&#1080;&#1089;&#1090;&#1088;&#1072;&#1094;&#1080;&#1103;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Chiaf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/M/</v>
          </cell>
        </row>
        <row r="3">
          <cell r="A3" t="str">
            <v>November 04 - 08, 2010       Tashkent /Uzbekistan/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Chief referee</v>
          </cell>
        </row>
        <row r="13">
          <cell r="A13" t="str">
            <v>Chief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7" t="s">
        <v>28</v>
      </c>
      <c r="C1" s="117"/>
      <c r="D1" s="117"/>
      <c r="E1" s="117"/>
      <c r="F1" s="117"/>
      <c r="G1" s="117"/>
      <c r="H1" s="117"/>
      <c r="I1" s="117"/>
      <c r="J1" s="97"/>
      <c r="K1" s="117" t="s">
        <v>28</v>
      </c>
      <c r="L1" s="117"/>
      <c r="M1" s="117"/>
      <c r="N1" s="117"/>
      <c r="O1" s="117"/>
      <c r="P1" s="117"/>
      <c r="Q1" s="117"/>
      <c r="R1" s="117"/>
    </row>
    <row r="2" spans="2:18" ht="15.75">
      <c r="B2" s="118" t="str">
        <f>HYPERLINK('[2]пр.взв.'!A4)</f>
        <v>Weight category   кg.</v>
      </c>
      <c r="C2" s="119"/>
      <c r="D2" s="119"/>
      <c r="E2" s="119"/>
      <c r="F2" s="119"/>
      <c r="G2" s="119"/>
      <c r="H2" s="119"/>
      <c r="I2" s="119"/>
      <c r="J2" s="98"/>
      <c r="K2" s="118" t="str">
        <f>HYPERLINK('[2]пр.взв.'!A4)</f>
        <v>Weight category   кg.</v>
      </c>
      <c r="L2" s="119"/>
      <c r="M2" s="119"/>
      <c r="N2" s="119"/>
      <c r="O2" s="119"/>
      <c r="P2" s="119"/>
      <c r="Q2" s="119"/>
      <c r="R2" s="119"/>
    </row>
    <row r="3" spans="2:18" ht="16.5" thickBot="1">
      <c r="B3" s="99" t="s">
        <v>23</v>
      </c>
      <c r="C3" s="100" t="s">
        <v>35</v>
      </c>
      <c r="D3" s="101" t="s">
        <v>31</v>
      </c>
      <c r="E3" s="102"/>
      <c r="F3" s="99"/>
      <c r="G3" s="102"/>
      <c r="H3" s="102"/>
      <c r="I3" s="102"/>
      <c r="J3" s="102"/>
      <c r="K3" s="99" t="s">
        <v>30</v>
      </c>
      <c r="L3" s="100" t="s">
        <v>35</v>
      </c>
      <c r="M3" s="101" t="s">
        <v>31</v>
      </c>
      <c r="N3" s="102"/>
      <c r="O3" s="99"/>
      <c r="P3" s="102"/>
      <c r="Q3" s="102"/>
      <c r="R3" s="102"/>
    </row>
    <row r="4" spans="1:18" ht="12.75" customHeight="1">
      <c r="A4" s="167" t="s">
        <v>32</v>
      </c>
      <c r="B4" s="120" t="s">
        <v>4</v>
      </c>
      <c r="C4" s="122" t="s">
        <v>5</v>
      </c>
      <c r="D4" s="122" t="s">
        <v>6</v>
      </c>
      <c r="E4" s="122" t="s">
        <v>15</v>
      </c>
      <c r="F4" s="124" t="s">
        <v>16</v>
      </c>
      <c r="G4" s="125" t="s">
        <v>18</v>
      </c>
      <c r="H4" s="127" t="s">
        <v>19</v>
      </c>
      <c r="I4" s="129" t="s">
        <v>17</v>
      </c>
      <c r="J4" s="167" t="s">
        <v>32</v>
      </c>
      <c r="K4" s="131" t="s">
        <v>4</v>
      </c>
      <c r="L4" s="122" t="s">
        <v>5</v>
      </c>
      <c r="M4" s="122" t="s">
        <v>6</v>
      </c>
      <c r="N4" s="122" t="s">
        <v>15</v>
      </c>
      <c r="O4" s="124" t="s">
        <v>16</v>
      </c>
      <c r="P4" s="125" t="s">
        <v>18</v>
      </c>
      <c r="Q4" s="127" t="s">
        <v>19</v>
      </c>
      <c r="R4" s="129" t="s">
        <v>17</v>
      </c>
    </row>
    <row r="5" spans="1:18" ht="13.5" customHeight="1" thickBot="1">
      <c r="A5" s="168"/>
      <c r="B5" s="121" t="s">
        <v>4</v>
      </c>
      <c r="C5" s="123" t="s">
        <v>5</v>
      </c>
      <c r="D5" s="123" t="s">
        <v>6</v>
      </c>
      <c r="E5" s="123" t="s">
        <v>15</v>
      </c>
      <c r="F5" s="123" t="s">
        <v>16</v>
      </c>
      <c r="G5" s="126"/>
      <c r="H5" s="128"/>
      <c r="I5" s="130" t="s">
        <v>17</v>
      </c>
      <c r="J5" s="168"/>
      <c r="K5" s="132" t="s">
        <v>4</v>
      </c>
      <c r="L5" s="123" t="s">
        <v>5</v>
      </c>
      <c r="M5" s="123" t="s">
        <v>6</v>
      </c>
      <c r="N5" s="123" t="s">
        <v>15</v>
      </c>
      <c r="O5" s="123" t="s">
        <v>16</v>
      </c>
      <c r="P5" s="126"/>
      <c r="Q5" s="128"/>
      <c r="R5" s="130" t="s">
        <v>17</v>
      </c>
    </row>
    <row r="6" spans="1:18" ht="12.75" customHeight="1">
      <c r="A6" s="169">
        <v>1</v>
      </c>
      <c r="B6" s="133">
        <v>1</v>
      </c>
      <c r="C6" s="135" t="str">
        <f>VLOOKUP(B6,'пр.взв.'!B7:E38,2,FALSE)</f>
        <v>GASIMOV  Islam</v>
      </c>
      <c r="D6" s="137" t="str">
        <f>VLOOKUP(B6,'пр.взв.'!B7:F38,3,FALSE)</f>
        <v>1986</v>
      </c>
      <c r="E6" s="137" t="str">
        <f>VLOOKUP(B6,'пр.взв.'!B7:G38,4,FALSE)</f>
        <v>AZE</v>
      </c>
      <c r="F6" s="139"/>
      <c r="G6" s="140"/>
      <c r="H6" s="141"/>
      <c r="I6" s="143"/>
      <c r="J6" s="174">
        <v>5</v>
      </c>
      <c r="K6" s="133">
        <v>2</v>
      </c>
      <c r="L6" s="135" t="str">
        <f>VLOOKUP(K6,'пр.взв.'!B7:E38,2,FALSE)</f>
        <v>ZUKAEV Olim</v>
      </c>
      <c r="M6" s="137" t="str">
        <f>VLOOKUP(K6,'пр.взв.'!B7:F38,3,FALSE)</f>
        <v>1983</v>
      </c>
      <c r="N6" s="137" t="str">
        <f>VLOOKUP(K6,'пр.взв.'!B7:G38,4,FALSE)</f>
        <v>TJK</v>
      </c>
      <c r="O6" s="139"/>
      <c r="P6" s="140"/>
      <c r="Q6" s="141"/>
      <c r="R6" s="143"/>
    </row>
    <row r="7" spans="1:18" ht="12.75" customHeight="1">
      <c r="A7" s="170"/>
      <c r="B7" s="134"/>
      <c r="C7" s="136"/>
      <c r="D7" s="138"/>
      <c r="E7" s="138"/>
      <c r="F7" s="138"/>
      <c r="G7" s="138"/>
      <c r="H7" s="142"/>
      <c r="I7" s="144"/>
      <c r="J7" s="175"/>
      <c r="K7" s="134"/>
      <c r="L7" s="136"/>
      <c r="M7" s="138"/>
      <c r="N7" s="138"/>
      <c r="O7" s="138"/>
      <c r="P7" s="138"/>
      <c r="Q7" s="142"/>
      <c r="R7" s="144"/>
    </row>
    <row r="8" spans="1:18" ht="12.75" customHeight="1">
      <c r="A8" s="170"/>
      <c r="B8" s="134">
        <v>9</v>
      </c>
      <c r="C8" s="146" t="str">
        <f>VLOOKUP(B8,'пр.взв.'!B7:E38,2,FALSE)</f>
        <v>OSIPIAN Grachyk</v>
      </c>
      <c r="D8" s="148" t="str">
        <f>VLOOKUP(B8,'пр.взв.'!B7:F38,3,FALSE)</f>
        <v>1987</v>
      </c>
      <c r="E8" s="148" t="str">
        <f>VLOOKUP(B8,'пр.взв.'!B7:G38,4,FALSE)</f>
        <v>UKR</v>
      </c>
      <c r="F8" s="150"/>
      <c r="G8" s="150"/>
      <c r="H8" s="152"/>
      <c r="I8" s="152"/>
      <c r="J8" s="175"/>
      <c r="K8" s="134">
        <v>10</v>
      </c>
      <c r="L8" s="146" t="str">
        <f>VLOOKUP(K8,'пр.взв.'!B7:E38,2,FALSE)</f>
        <v>TSINTSADZE Avtandil</v>
      </c>
      <c r="M8" s="148" t="str">
        <f>VLOOKUP(K8,'пр.взв.'!B7:F38,3,FALSE)</f>
        <v>1983</v>
      </c>
      <c r="N8" s="137" t="str">
        <f>VLOOKUP(K8,'пр.взв.'!B7:G40,4,FALSE)</f>
        <v>GEO</v>
      </c>
      <c r="O8" s="150"/>
      <c r="P8" s="150"/>
      <c r="Q8" s="152"/>
      <c r="R8" s="152"/>
    </row>
    <row r="9" spans="1:18" ht="13.5" customHeight="1" thickBot="1">
      <c r="A9" s="171"/>
      <c r="B9" s="145"/>
      <c r="C9" s="147"/>
      <c r="D9" s="149"/>
      <c r="E9" s="149"/>
      <c r="F9" s="151"/>
      <c r="G9" s="151"/>
      <c r="H9" s="153"/>
      <c r="I9" s="153"/>
      <c r="J9" s="178"/>
      <c r="K9" s="145"/>
      <c r="L9" s="147"/>
      <c r="M9" s="149"/>
      <c r="N9" s="138"/>
      <c r="O9" s="151"/>
      <c r="P9" s="151"/>
      <c r="Q9" s="153"/>
      <c r="R9" s="153"/>
    </row>
    <row r="10" spans="1:18" ht="12.75" customHeight="1">
      <c r="A10" s="169">
        <v>2</v>
      </c>
      <c r="B10" s="133">
        <v>5</v>
      </c>
      <c r="C10" s="154" t="str">
        <f>VLOOKUP(B10,'пр.взв.'!B7:E38,2,FALSE)</f>
        <v>VARDANYAN Vahan</v>
      </c>
      <c r="D10" s="155" t="str">
        <f>VLOOKUP(B10,'пр.взв.'!B7:F38,3,FALSE)</f>
        <v>1985</v>
      </c>
      <c r="E10" s="155" t="str">
        <f>VLOOKUP(B10,'пр.взв.'!B7:G38,4,FALSE)</f>
        <v>ARM</v>
      </c>
      <c r="F10" s="156"/>
      <c r="G10" s="157"/>
      <c r="H10" s="158"/>
      <c r="I10" s="155"/>
      <c r="J10" s="174">
        <v>6</v>
      </c>
      <c r="K10" s="133">
        <v>6</v>
      </c>
      <c r="L10" s="154" t="str">
        <f>VLOOKUP(K10,'пр.взв.'!B7:E38,2,FALSE)</f>
        <v>YALUSHEV Sergey</v>
      </c>
      <c r="M10" s="155" t="str">
        <f>VLOOKUP(K10,'пр.взв.'!B7:F38,3,FALSE)</f>
        <v>1982</v>
      </c>
      <c r="N10" s="155" t="str">
        <f>VLOOKUP(K10,'пр.взв.'!B7:G42,4,FALSE)</f>
        <v>RUS</v>
      </c>
      <c r="O10" s="156"/>
      <c r="P10" s="157"/>
      <c r="Q10" s="158"/>
      <c r="R10" s="155"/>
    </row>
    <row r="11" spans="1:18" ht="12.75" customHeight="1">
      <c r="A11" s="170"/>
      <c r="B11" s="134"/>
      <c r="C11" s="136"/>
      <c r="D11" s="138"/>
      <c r="E11" s="138"/>
      <c r="F11" s="138"/>
      <c r="G11" s="138"/>
      <c r="H11" s="142"/>
      <c r="I11" s="144"/>
      <c r="J11" s="175"/>
      <c r="K11" s="134"/>
      <c r="L11" s="136"/>
      <c r="M11" s="138"/>
      <c r="N11" s="138"/>
      <c r="O11" s="138"/>
      <c r="P11" s="138"/>
      <c r="Q11" s="142"/>
      <c r="R11" s="144"/>
    </row>
    <row r="12" spans="1:18" ht="12.75" customHeight="1">
      <c r="A12" s="170"/>
      <c r="B12" s="134">
        <v>13</v>
      </c>
      <c r="C12" s="146" t="str">
        <f>VLOOKUP(B12,'пр.взв.'!B7:E38,2,FALSE)</f>
        <v>KOSEV Marko</v>
      </c>
      <c r="D12" s="148" t="str">
        <f>VLOOKUP(B12,'пр.взв.'!B7:F38,3,FALSE)</f>
        <v>1987</v>
      </c>
      <c r="E12" s="148" t="str">
        <f>VLOOKUP(B12,'пр.взв.'!B7:G38,4,FALSE)</f>
        <v>BUL</v>
      </c>
      <c r="F12" s="150"/>
      <c r="G12" s="150"/>
      <c r="H12" s="152"/>
      <c r="I12" s="152"/>
      <c r="J12" s="175"/>
      <c r="K12" s="134">
        <v>14</v>
      </c>
      <c r="L12" s="146" t="str">
        <f>VLOOKUP(K12,'пр.взв.'!B7:E38,2,FALSE)</f>
        <v>BAYBATYROV Erbolat</v>
      </c>
      <c r="M12" s="148" t="str">
        <f>VLOOKUP(K12,'пр.взв.'!B7:F38,3,FALSE)</f>
        <v>1986</v>
      </c>
      <c r="N12" s="148" t="str">
        <f>VLOOKUP(K12,'пр.взв.'!B7:G44,4,FALSE)</f>
        <v>KAZ</v>
      </c>
      <c r="O12" s="150"/>
      <c r="P12" s="150"/>
      <c r="Q12" s="152"/>
      <c r="R12" s="152"/>
    </row>
    <row r="13" spans="1:18" ht="12.75" customHeight="1" thickBot="1">
      <c r="A13" s="171"/>
      <c r="B13" s="145"/>
      <c r="C13" s="147"/>
      <c r="D13" s="149"/>
      <c r="E13" s="149"/>
      <c r="F13" s="151"/>
      <c r="G13" s="151"/>
      <c r="H13" s="153"/>
      <c r="I13" s="153"/>
      <c r="J13" s="178"/>
      <c r="K13" s="145"/>
      <c r="L13" s="147"/>
      <c r="M13" s="149"/>
      <c r="N13" s="149"/>
      <c r="O13" s="151"/>
      <c r="P13" s="151"/>
      <c r="Q13" s="153"/>
      <c r="R13" s="153"/>
    </row>
    <row r="14" spans="1:18" ht="12.75" customHeight="1">
      <c r="A14" s="169">
        <v>3</v>
      </c>
      <c r="B14" s="133">
        <v>3</v>
      </c>
      <c r="C14" s="135" t="str">
        <f>VLOOKUP(B14,'пр.взв.'!B7:E38,2,FALSE)</f>
        <v>ITO Yo</v>
      </c>
      <c r="D14" s="137" t="str">
        <f>VLOOKUP(B14,'пр.взв.'!B7:F38,3,FALSE)</f>
        <v>1977</v>
      </c>
      <c r="E14" s="137" t="str">
        <f>VLOOKUP(B14,'пр.взв.'!B7:G38,4,FALSE)</f>
        <v>JPN</v>
      </c>
      <c r="F14" s="139"/>
      <c r="G14" s="140"/>
      <c r="H14" s="141"/>
      <c r="I14" s="143"/>
      <c r="J14" s="174">
        <v>7</v>
      </c>
      <c r="K14" s="133">
        <v>4</v>
      </c>
      <c r="L14" s="135" t="str">
        <f>VLOOKUP(K14,'пр.взв.'!B7:E38,2,FALSE)</f>
        <v>MUSA Uulu Tilek</v>
      </c>
      <c r="M14" s="137" t="str">
        <f>VLOOKUP(K14,'пр.взв.'!B7:F38,3,FALSE)</f>
        <v>1990</v>
      </c>
      <c r="N14" s="155" t="str">
        <f>VLOOKUP(K14,'пр.взв.'!B7:G46,4,FALSE)</f>
        <v>KGZ</v>
      </c>
      <c r="O14" s="139"/>
      <c r="P14" s="140"/>
      <c r="Q14" s="141"/>
      <c r="R14" s="143"/>
    </row>
    <row r="15" spans="1:18" ht="12.75" customHeight="1">
      <c r="A15" s="170"/>
      <c r="B15" s="134"/>
      <c r="C15" s="136"/>
      <c r="D15" s="138"/>
      <c r="E15" s="138"/>
      <c r="F15" s="138"/>
      <c r="G15" s="138"/>
      <c r="H15" s="142"/>
      <c r="I15" s="144"/>
      <c r="J15" s="175"/>
      <c r="K15" s="134"/>
      <c r="L15" s="136"/>
      <c r="M15" s="138"/>
      <c r="N15" s="138"/>
      <c r="O15" s="138"/>
      <c r="P15" s="138"/>
      <c r="Q15" s="142"/>
      <c r="R15" s="144"/>
    </row>
    <row r="16" spans="1:18" ht="12.75" customHeight="1">
      <c r="A16" s="170"/>
      <c r="B16" s="134">
        <v>11</v>
      </c>
      <c r="C16" s="146" t="str">
        <f>VLOOKUP(B16,'пр.взв.'!B15:E30,2,FALSE)</f>
        <v>MURADOV Karim</v>
      </c>
      <c r="D16" s="148" t="str">
        <f>VLOOKUP(B16,'пр.взв.'!B15:F30,3,FALSE)</f>
        <v>1990</v>
      </c>
      <c r="E16" s="148" t="str">
        <f>VLOOKUP(B16,'пр.взв.'!B15:G30,4,FALSE)</f>
        <v>LTU</v>
      </c>
      <c r="F16" s="150"/>
      <c r="G16" s="150"/>
      <c r="H16" s="152"/>
      <c r="I16" s="152"/>
      <c r="J16" s="175"/>
      <c r="K16" s="134">
        <v>12</v>
      </c>
      <c r="L16" s="146" t="str">
        <f>VLOOKUP(K16,'пр.взв.'!B7:E38,2,FALSE)</f>
        <v>ALLANUROV Kerim</v>
      </c>
      <c r="M16" s="148" t="str">
        <f>VLOOKUP(K16,'пр.взв.'!B7:F38,3,FALSE)</f>
        <v>1992</v>
      </c>
      <c r="N16" s="148" t="str">
        <f>VLOOKUP(K16,'пр.взв.'!B7:G48,4,FALSE)</f>
        <v>TKM</v>
      </c>
      <c r="O16" s="150"/>
      <c r="P16" s="150"/>
      <c r="Q16" s="152"/>
      <c r="R16" s="152"/>
    </row>
    <row r="17" spans="1:18" ht="13.5" customHeight="1" thickBot="1">
      <c r="A17" s="171"/>
      <c r="B17" s="145"/>
      <c r="C17" s="147"/>
      <c r="D17" s="149"/>
      <c r="E17" s="149"/>
      <c r="F17" s="151"/>
      <c r="G17" s="151"/>
      <c r="H17" s="153"/>
      <c r="I17" s="153"/>
      <c r="J17" s="178"/>
      <c r="K17" s="145"/>
      <c r="L17" s="147"/>
      <c r="M17" s="149"/>
      <c r="N17" s="149"/>
      <c r="O17" s="151"/>
      <c r="P17" s="151"/>
      <c r="Q17" s="153"/>
      <c r="R17" s="153"/>
    </row>
    <row r="18" spans="1:18" ht="12.75" customHeight="1">
      <c r="A18" s="169">
        <v>4</v>
      </c>
      <c r="B18" s="133">
        <v>7</v>
      </c>
      <c r="C18" s="135" t="str">
        <f>VLOOKUP(B18,'пр.взв.'!B15:E30,2,FALSE)</f>
        <v>OTGON Chinbat</v>
      </c>
      <c r="D18" s="137" t="str">
        <f>VLOOKUP(B18,'пр.взв.'!B15:F30,3,FALSE)</f>
        <v>1983</v>
      </c>
      <c r="E18" s="137" t="str">
        <f>VLOOKUP(B18,'пр.взв.'!B15:G30,4,FALSE)</f>
        <v>MNG</v>
      </c>
      <c r="F18" s="138"/>
      <c r="G18" s="159"/>
      <c r="H18" s="142"/>
      <c r="I18" s="148"/>
      <c r="J18" s="174">
        <v>8</v>
      </c>
      <c r="K18" s="133">
        <v>8</v>
      </c>
      <c r="L18" s="135" t="str">
        <f>VLOOKUP(K18,'пр.взв.'!B7:E38,2,FALSE)</f>
        <v>LUTFULLAEV Sharafuddin</v>
      </c>
      <c r="M18" s="137" t="str">
        <f>VLOOKUP(K18,'пр.взв.'!B7:F38,3,FALSE)</f>
        <v>1986</v>
      </c>
      <c r="N18" s="155" t="str">
        <f>VLOOKUP(K18,'пр.взв.'!B7:G50,4,FALSE)</f>
        <v>UZB</v>
      </c>
      <c r="O18" s="138"/>
      <c r="P18" s="159"/>
      <c r="Q18" s="142"/>
      <c r="R18" s="148"/>
    </row>
    <row r="19" spans="1:18" ht="12.75" customHeight="1">
      <c r="A19" s="170"/>
      <c r="B19" s="134"/>
      <c r="C19" s="136"/>
      <c r="D19" s="138"/>
      <c r="E19" s="138"/>
      <c r="F19" s="138"/>
      <c r="G19" s="138"/>
      <c r="H19" s="142"/>
      <c r="I19" s="144"/>
      <c r="J19" s="175"/>
      <c r="K19" s="134"/>
      <c r="L19" s="136"/>
      <c r="M19" s="138"/>
      <c r="N19" s="138"/>
      <c r="O19" s="138"/>
      <c r="P19" s="138"/>
      <c r="Q19" s="142"/>
      <c r="R19" s="144"/>
    </row>
    <row r="20" spans="1:18" ht="12.75" customHeight="1">
      <c r="A20" s="170"/>
      <c r="B20" s="134">
        <v>15</v>
      </c>
      <c r="C20" s="146" t="e">
        <f>VLOOKUP(B20,'пр.взв.'!B7:E38,2,FALSE)</f>
        <v>#N/A</v>
      </c>
      <c r="D20" s="148" t="e">
        <f>VLOOKUP(B20,'пр.взв.'!B7:F38,3,FALSE)</f>
        <v>#N/A</v>
      </c>
      <c r="E20" s="148" t="e">
        <f>VLOOKUP(B20,'пр.взв.'!B7:G38,4,FALSE)</f>
        <v>#N/A</v>
      </c>
      <c r="F20" s="150"/>
      <c r="G20" s="150"/>
      <c r="H20" s="152"/>
      <c r="I20" s="152"/>
      <c r="J20" s="175"/>
      <c r="K20" s="134">
        <v>16</v>
      </c>
      <c r="L20" s="146" t="e">
        <f>VLOOKUP(K20,'пр.взв.'!B7:E38,2,FALSE)</f>
        <v>#N/A</v>
      </c>
      <c r="M20" s="148" t="e">
        <f>VLOOKUP(K20,'пр.взв.'!B7:F38,3,FALSE)</f>
        <v>#N/A</v>
      </c>
      <c r="N20" s="148" t="e">
        <f>VLOOKUP(K20,'пр.взв.'!B7:G52,4,FALSE)</f>
        <v>#N/A</v>
      </c>
      <c r="O20" s="150"/>
      <c r="P20" s="150"/>
      <c r="Q20" s="152"/>
      <c r="R20" s="152"/>
    </row>
    <row r="21" spans="1:18" ht="12.75" customHeight="1">
      <c r="A21" s="177"/>
      <c r="B21" s="134"/>
      <c r="C21" s="136"/>
      <c r="D21" s="138"/>
      <c r="E21" s="138"/>
      <c r="F21" s="139"/>
      <c r="G21" s="139"/>
      <c r="H21" s="143"/>
      <c r="I21" s="143"/>
      <c r="J21" s="176"/>
      <c r="K21" s="134"/>
      <c r="L21" s="136"/>
      <c r="M21" s="138"/>
      <c r="N21" s="138"/>
      <c r="O21" s="139"/>
      <c r="P21" s="139"/>
      <c r="Q21" s="143"/>
      <c r="R21" s="143"/>
    </row>
    <row r="23" spans="2:18" ht="16.5" thickBot="1">
      <c r="B23" s="99" t="s">
        <v>23</v>
      </c>
      <c r="C23" s="100" t="s">
        <v>35</v>
      </c>
      <c r="D23" s="101" t="s">
        <v>29</v>
      </c>
      <c r="E23" s="102"/>
      <c r="F23" s="99"/>
      <c r="G23" s="102"/>
      <c r="H23" s="102"/>
      <c r="I23" s="102"/>
      <c r="K23" s="99" t="s">
        <v>30</v>
      </c>
      <c r="L23" s="100" t="s">
        <v>35</v>
      </c>
      <c r="M23" s="101" t="s">
        <v>29</v>
      </c>
      <c r="N23" s="102"/>
      <c r="O23" s="99"/>
      <c r="P23" s="102"/>
      <c r="Q23" s="102"/>
      <c r="R23" s="102"/>
    </row>
    <row r="24" spans="1:18" ht="12.75" customHeight="1">
      <c r="A24" s="167" t="s">
        <v>32</v>
      </c>
      <c r="B24" s="120" t="s">
        <v>4</v>
      </c>
      <c r="C24" s="122" t="s">
        <v>5</v>
      </c>
      <c r="D24" s="122" t="s">
        <v>6</v>
      </c>
      <c r="E24" s="122" t="s">
        <v>15</v>
      </c>
      <c r="F24" s="124" t="s">
        <v>16</v>
      </c>
      <c r="G24" s="125" t="s">
        <v>18</v>
      </c>
      <c r="H24" s="127" t="s">
        <v>19</v>
      </c>
      <c r="I24" s="129" t="s">
        <v>17</v>
      </c>
      <c r="J24" s="167" t="s">
        <v>32</v>
      </c>
      <c r="K24" s="120" t="s">
        <v>4</v>
      </c>
      <c r="L24" s="122" t="s">
        <v>5</v>
      </c>
      <c r="M24" s="122" t="s">
        <v>6</v>
      </c>
      <c r="N24" s="122" t="s">
        <v>15</v>
      </c>
      <c r="O24" s="124" t="s">
        <v>16</v>
      </c>
      <c r="P24" s="125" t="s">
        <v>18</v>
      </c>
      <c r="Q24" s="127" t="s">
        <v>19</v>
      </c>
      <c r="R24" s="129" t="s">
        <v>17</v>
      </c>
    </row>
    <row r="25" spans="1:18" ht="13.5" customHeight="1" thickBot="1">
      <c r="A25" s="168"/>
      <c r="B25" s="121" t="s">
        <v>4</v>
      </c>
      <c r="C25" s="123" t="s">
        <v>5</v>
      </c>
      <c r="D25" s="123" t="s">
        <v>6</v>
      </c>
      <c r="E25" s="123" t="s">
        <v>15</v>
      </c>
      <c r="F25" s="123" t="s">
        <v>16</v>
      </c>
      <c r="G25" s="126"/>
      <c r="H25" s="128"/>
      <c r="I25" s="130" t="s">
        <v>17</v>
      </c>
      <c r="J25" s="168"/>
      <c r="K25" s="121" t="s">
        <v>4</v>
      </c>
      <c r="L25" s="123" t="s">
        <v>5</v>
      </c>
      <c r="M25" s="123" t="s">
        <v>6</v>
      </c>
      <c r="N25" s="123" t="s">
        <v>15</v>
      </c>
      <c r="O25" s="123" t="s">
        <v>16</v>
      </c>
      <c r="P25" s="126"/>
      <c r="Q25" s="128"/>
      <c r="R25" s="130" t="s">
        <v>17</v>
      </c>
    </row>
    <row r="26" spans="1:18" ht="12.75" customHeight="1">
      <c r="A26" s="174">
        <v>1</v>
      </c>
      <c r="B26" s="160"/>
      <c r="C26" s="135" t="e">
        <f>VLOOKUP(B26,'пр.взв.'!B7:E38,2,FALSE)</f>
        <v>#N/A</v>
      </c>
      <c r="D26" s="137" t="e">
        <f>VLOOKUP(B26,'пр.взв.'!B7:F50,3,FALSE)</f>
        <v>#N/A</v>
      </c>
      <c r="E26" s="137" t="e">
        <f>VLOOKUP(B26,'пр.взв.'!B7:G50,4,FALSE)</f>
        <v>#N/A</v>
      </c>
      <c r="F26" s="139"/>
      <c r="G26" s="140"/>
      <c r="H26" s="141"/>
      <c r="I26" s="143"/>
      <c r="J26" s="174">
        <v>3</v>
      </c>
      <c r="K26" s="160"/>
      <c r="L26" s="135" t="e">
        <f>VLOOKUP(K26,'пр.взв.'!B7:E50,2,FALSE)</f>
        <v>#N/A</v>
      </c>
      <c r="M26" s="137" t="e">
        <f>VLOOKUP(K26,'пр.взв.'!B7:F50,3,FALSE)</f>
        <v>#N/A</v>
      </c>
      <c r="N26" s="155" t="e">
        <f>VLOOKUP(K26,'пр.взв.'!B7:G58,4,FALSE)</f>
        <v>#N/A</v>
      </c>
      <c r="O26" s="139"/>
      <c r="P26" s="140"/>
      <c r="Q26" s="141"/>
      <c r="R26" s="143"/>
    </row>
    <row r="27" spans="1:18" ht="12.75" customHeight="1">
      <c r="A27" s="175"/>
      <c r="B27" s="161"/>
      <c r="C27" s="136"/>
      <c r="D27" s="138"/>
      <c r="E27" s="138"/>
      <c r="F27" s="138"/>
      <c r="G27" s="138"/>
      <c r="H27" s="142"/>
      <c r="I27" s="144"/>
      <c r="J27" s="175"/>
      <c r="K27" s="161"/>
      <c r="L27" s="136"/>
      <c r="M27" s="138"/>
      <c r="N27" s="138"/>
      <c r="O27" s="138"/>
      <c r="P27" s="138"/>
      <c r="Q27" s="142"/>
      <c r="R27" s="144"/>
    </row>
    <row r="28" spans="1:18" ht="12.75" customHeight="1">
      <c r="A28" s="175"/>
      <c r="B28" s="162"/>
      <c r="C28" s="146" t="e">
        <f>VLOOKUP(B28,'пр.взв.'!B7:E38,2,FALSE)</f>
        <v>#N/A</v>
      </c>
      <c r="D28" s="148" t="e">
        <f>VLOOKUP(B28,'пр.взв.'!B7:F42,3,FALSE)</f>
        <v>#N/A</v>
      </c>
      <c r="E28" s="148" t="e">
        <f>VLOOKUP(B28,'пр.взв.'!B7:G42,4,FALSE)</f>
        <v>#N/A</v>
      </c>
      <c r="F28" s="150"/>
      <c r="G28" s="150"/>
      <c r="H28" s="152"/>
      <c r="I28" s="152"/>
      <c r="J28" s="175"/>
      <c r="K28" s="162"/>
      <c r="L28" s="146" t="e">
        <f>VLOOKUP(K28,'пр.взв.'!B7:E50,2,FALSE)</f>
        <v>#N/A</v>
      </c>
      <c r="M28" s="148" t="e">
        <f>VLOOKUP(K28,'пр.взв.'!B7:F50,3,FALSE)</f>
        <v>#N/A</v>
      </c>
      <c r="N28" s="148" t="e">
        <f>VLOOKUP(K28,'пр.взв.'!B7:G60,4,FALSE)</f>
        <v>#N/A</v>
      </c>
      <c r="O28" s="150"/>
      <c r="P28" s="150"/>
      <c r="Q28" s="152"/>
      <c r="R28" s="152"/>
    </row>
    <row r="29" spans="1:18" ht="13.5" customHeight="1" thickBot="1">
      <c r="A29" s="178"/>
      <c r="B29" s="163"/>
      <c r="C29" s="147"/>
      <c r="D29" s="149"/>
      <c r="E29" s="149"/>
      <c r="F29" s="151"/>
      <c r="G29" s="151"/>
      <c r="H29" s="153"/>
      <c r="I29" s="153"/>
      <c r="J29" s="178"/>
      <c r="K29" s="163"/>
      <c r="L29" s="147"/>
      <c r="M29" s="149"/>
      <c r="N29" s="149"/>
      <c r="O29" s="151"/>
      <c r="P29" s="151"/>
      <c r="Q29" s="153"/>
      <c r="R29" s="153"/>
    </row>
    <row r="30" spans="1:18" ht="12.75" customHeight="1">
      <c r="A30" s="174">
        <v>2</v>
      </c>
      <c r="B30" s="164"/>
      <c r="C30" s="135" t="e">
        <f>VLOOKUP(B30,'пр.взв.'!B7:E38,2,FALSE)</f>
        <v>#N/A</v>
      </c>
      <c r="D30" s="137" t="e">
        <f>VLOOKUP(B30,'пр.взв.'!B7:F42,3,FALSE)</f>
        <v>#N/A</v>
      </c>
      <c r="E30" s="137" t="e">
        <f>VLOOKUP(B30,'пр.взв.'!B7:G42,4,FALSE)</f>
        <v>#N/A</v>
      </c>
      <c r="F30" s="156"/>
      <c r="G30" s="157"/>
      <c r="H30" s="158"/>
      <c r="I30" s="155"/>
      <c r="J30" s="174">
        <v>4</v>
      </c>
      <c r="K30" s="164"/>
      <c r="L30" s="135" t="e">
        <f>VLOOKUP(K30,'пр.взв.'!B7:E50,2,FALSE)</f>
        <v>#N/A</v>
      </c>
      <c r="M30" s="137" t="e">
        <f>VLOOKUP(K30,'пр.взв.'!B7:F50,3,FALSE)</f>
        <v>#N/A</v>
      </c>
      <c r="N30" s="155" t="e">
        <f>VLOOKUP(K30,'пр.взв.'!B7:G62,4,FALSE)</f>
        <v>#N/A</v>
      </c>
      <c r="O30" s="156"/>
      <c r="P30" s="157"/>
      <c r="Q30" s="158"/>
      <c r="R30" s="155"/>
    </row>
    <row r="31" spans="1:18" ht="12.75" customHeight="1">
      <c r="A31" s="175"/>
      <c r="B31" s="165"/>
      <c r="C31" s="136"/>
      <c r="D31" s="138"/>
      <c r="E31" s="138"/>
      <c r="F31" s="138"/>
      <c r="G31" s="138"/>
      <c r="H31" s="142"/>
      <c r="I31" s="144"/>
      <c r="J31" s="175"/>
      <c r="K31" s="165"/>
      <c r="L31" s="136"/>
      <c r="M31" s="138"/>
      <c r="N31" s="138"/>
      <c r="O31" s="138"/>
      <c r="P31" s="138"/>
      <c r="Q31" s="142"/>
      <c r="R31" s="144"/>
    </row>
    <row r="32" spans="1:18" ht="12.75" customHeight="1">
      <c r="A32" s="175"/>
      <c r="B32" s="162"/>
      <c r="C32" s="146" t="e">
        <f>VLOOKUP(B32,'пр.взв.'!B7:E38,2,FALSE)</f>
        <v>#N/A</v>
      </c>
      <c r="D32" s="148" t="e">
        <f>VLOOKUP(B32,'пр.взв.'!B7:F50,3,FALSE)</f>
        <v>#N/A</v>
      </c>
      <c r="E32" s="148" t="e">
        <f>VLOOKUP(B32,'пр.взв.'!B7:G50,4,FALSE)</f>
        <v>#N/A</v>
      </c>
      <c r="F32" s="150"/>
      <c r="G32" s="150"/>
      <c r="H32" s="152"/>
      <c r="I32" s="152"/>
      <c r="J32" s="175"/>
      <c r="K32" s="162"/>
      <c r="L32" s="146" t="e">
        <f>VLOOKUP(K32,'пр.взв.'!B7:E50,2,FALSE)</f>
        <v>#N/A</v>
      </c>
      <c r="M32" s="148" t="e">
        <f>VLOOKUP(K32,'пр.взв.'!B7:F50,3,FALSE)</f>
        <v>#N/A</v>
      </c>
      <c r="N32" s="148" t="e">
        <f>VLOOKUP(K32,'пр.взв.'!B7:G64,4,FALSE)</f>
        <v>#N/A</v>
      </c>
      <c r="O32" s="150"/>
      <c r="P32" s="150"/>
      <c r="Q32" s="152"/>
      <c r="R32" s="152"/>
    </row>
    <row r="33" spans="1:18" ht="12.75" customHeight="1">
      <c r="A33" s="176"/>
      <c r="B33" s="166"/>
      <c r="C33" s="136"/>
      <c r="D33" s="138"/>
      <c r="E33" s="138"/>
      <c r="F33" s="139"/>
      <c r="G33" s="139"/>
      <c r="H33" s="143"/>
      <c r="I33" s="143"/>
      <c r="J33" s="176"/>
      <c r="K33" s="166"/>
      <c r="L33" s="136"/>
      <c r="M33" s="138"/>
      <c r="N33" s="138"/>
      <c r="O33" s="139"/>
      <c r="P33" s="139"/>
      <c r="Q33" s="143"/>
      <c r="R33" s="143"/>
    </row>
    <row r="35" spans="3:18" ht="15">
      <c r="C35" s="172" t="s">
        <v>34</v>
      </c>
      <c r="D35" s="172"/>
      <c r="E35" s="172"/>
      <c r="F35" s="172"/>
      <c r="G35" s="172"/>
      <c r="H35" s="172"/>
      <c r="I35" s="172"/>
      <c r="L35" s="172" t="s">
        <v>34</v>
      </c>
      <c r="M35" s="172"/>
      <c r="N35" s="172"/>
      <c r="O35" s="172"/>
      <c r="P35" s="172"/>
      <c r="Q35" s="172"/>
      <c r="R35" s="172"/>
    </row>
    <row r="36" spans="2:18" ht="16.5" thickBot="1">
      <c r="B36" s="99" t="s">
        <v>23</v>
      </c>
      <c r="C36" s="103"/>
      <c r="D36" s="103"/>
      <c r="E36" s="103"/>
      <c r="F36" s="103"/>
      <c r="G36" s="103"/>
      <c r="H36" s="103"/>
      <c r="I36" s="103"/>
      <c r="K36" s="99" t="s">
        <v>30</v>
      </c>
      <c r="L36" s="103"/>
      <c r="M36" s="103"/>
      <c r="N36" s="103"/>
      <c r="O36" s="103"/>
      <c r="P36" s="103"/>
      <c r="Q36" s="103"/>
      <c r="R36" s="103"/>
    </row>
    <row r="37" spans="1:18" ht="12.75" customHeight="1">
      <c r="A37" s="167" t="s">
        <v>32</v>
      </c>
      <c r="B37" s="164" t="s">
        <v>4</v>
      </c>
      <c r="C37" s="122" t="s">
        <v>5</v>
      </c>
      <c r="D37" s="122" t="s">
        <v>6</v>
      </c>
      <c r="E37" s="122" t="s">
        <v>15</v>
      </c>
      <c r="F37" s="124" t="s">
        <v>16</v>
      </c>
      <c r="G37" s="125" t="s">
        <v>18</v>
      </c>
      <c r="H37" s="127" t="s">
        <v>19</v>
      </c>
      <c r="I37" s="129" t="s">
        <v>17</v>
      </c>
      <c r="J37" s="167" t="s">
        <v>32</v>
      </c>
      <c r="K37" s="164" t="s">
        <v>4</v>
      </c>
      <c r="L37" s="122" t="s">
        <v>5</v>
      </c>
      <c r="M37" s="122" t="s">
        <v>6</v>
      </c>
      <c r="N37" s="122" t="s">
        <v>15</v>
      </c>
      <c r="O37" s="124" t="s">
        <v>16</v>
      </c>
      <c r="P37" s="125" t="s">
        <v>18</v>
      </c>
      <c r="Q37" s="127" t="s">
        <v>19</v>
      </c>
      <c r="R37" s="129" t="s">
        <v>17</v>
      </c>
    </row>
    <row r="38" spans="1:18" ht="13.5" customHeight="1" thickBot="1">
      <c r="A38" s="168"/>
      <c r="B38" s="173" t="s">
        <v>4</v>
      </c>
      <c r="C38" s="123" t="s">
        <v>5</v>
      </c>
      <c r="D38" s="123" t="s">
        <v>6</v>
      </c>
      <c r="E38" s="123" t="s">
        <v>15</v>
      </c>
      <c r="F38" s="123" t="s">
        <v>16</v>
      </c>
      <c r="G38" s="126"/>
      <c r="H38" s="128"/>
      <c r="I38" s="130" t="s">
        <v>17</v>
      </c>
      <c r="J38" s="168"/>
      <c r="K38" s="173" t="s">
        <v>4</v>
      </c>
      <c r="L38" s="123" t="s">
        <v>5</v>
      </c>
      <c r="M38" s="123" t="s">
        <v>6</v>
      </c>
      <c r="N38" s="123" t="s">
        <v>15</v>
      </c>
      <c r="O38" s="123" t="s">
        <v>16</v>
      </c>
      <c r="P38" s="126"/>
      <c r="Q38" s="128"/>
      <c r="R38" s="130" t="s">
        <v>17</v>
      </c>
    </row>
    <row r="39" spans="1:18" ht="12.75" customHeight="1">
      <c r="A39" s="174">
        <v>1</v>
      </c>
      <c r="B39" s="160"/>
      <c r="C39" s="135" t="e">
        <f>VLOOKUP(B39,'пр.взв.'!B7:E38,2,FALSE)</f>
        <v>#N/A</v>
      </c>
      <c r="D39" s="137" t="e">
        <f>VLOOKUP(B39,'пр.взв.'!B7:F51,3,FALSE)</f>
        <v>#N/A</v>
      </c>
      <c r="E39" s="137" t="e">
        <f>VLOOKUP(B39,'пр.взв.'!B7:G51,4,FALSE)</f>
        <v>#N/A</v>
      </c>
      <c r="F39" s="139"/>
      <c r="G39" s="140"/>
      <c r="H39" s="141"/>
      <c r="I39" s="143"/>
      <c r="J39" s="174">
        <v>2</v>
      </c>
      <c r="K39" s="160"/>
      <c r="L39" s="135" t="e">
        <f>VLOOKUP(K39,'пр.взв.'!B7:E38,2,FALSE)</f>
        <v>#N/A</v>
      </c>
      <c r="M39" s="137" t="e">
        <f>VLOOKUP(K39,'пр.взв.'!B7:F59,3,FALSE)</f>
        <v>#N/A</v>
      </c>
      <c r="N39" s="155" t="e">
        <f>VLOOKUP(K39,'пр.взв.'!B7:G71,4,FALSE)</f>
        <v>#N/A</v>
      </c>
      <c r="O39" s="139"/>
      <c r="P39" s="140"/>
      <c r="Q39" s="141"/>
      <c r="R39" s="143"/>
    </row>
    <row r="40" spans="1:18" ht="12.75" customHeight="1">
      <c r="A40" s="175"/>
      <c r="B40" s="161"/>
      <c r="C40" s="136"/>
      <c r="D40" s="138"/>
      <c r="E40" s="138"/>
      <c r="F40" s="138"/>
      <c r="G40" s="138"/>
      <c r="H40" s="142"/>
      <c r="I40" s="144"/>
      <c r="J40" s="175"/>
      <c r="K40" s="161"/>
      <c r="L40" s="136"/>
      <c r="M40" s="138"/>
      <c r="N40" s="138"/>
      <c r="O40" s="138"/>
      <c r="P40" s="138"/>
      <c r="Q40" s="142"/>
      <c r="R40" s="144"/>
    </row>
    <row r="41" spans="1:18" ht="12.75" customHeight="1">
      <c r="A41" s="175"/>
      <c r="B41" s="162"/>
      <c r="C41" s="146" t="e">
        <f>VLOOKUP(B41,'пр.взв.'!B7:E38,2,FALSE)</f>
        <v>#N/A</v>
      </c>
      <c r="D41" s="148" t="e">
        <f>VLOOKUP(B41,'пр.взв.'!B7:F59,3,FALSE)</f>
        <v>#N/A</v>
      </c>
      <c r="E41" s="148" t="e">
        <f>VLOOKUP(B41,'пр.взв.'!B7:G59,4,FALSE)</f>
        <v>#N/A</v>
      </c>
      <c r="F41" s="150"/>
      <c r="G41" s="150"/>
      <c r="H41" s="152"/>
      <c r="I41" s="152"/>
      <c r="J41" s="175"/>
      <c r="K41" s="162"/>
      <c r="L41" s="146" t="e">
        <f>VLOOKUP(K41,'пр.взв.'!B7:E38,2,FALSE)</f>
        <v>#N/A</v>
      </c>
      <c r="M41" s="148" t="e">
        <f>VLOOKUP(K41,'пр.взв.'!B7:F59,3,FALSE)</f>
        <v>#N/A</v>
      </c>
      <c r="N41" s="148" t="e">
        <f>VLOOKUP(K41,'пр.взв.'!B7:G73,4,FALSE)</f>
        <v>#N/A</v>
      </c>
      <c r="O41" s="150"/>
      <c r="P41" s="150"/>
      <c r="Q41" s="152"/>
      <c r="R41" s="152"/>
    </row>
    <row r="42" spans="1:18" ht="12.75" customHeight="1">
      <c r="A42" s="176"/>
      <c r="B42" s="166"/>
      <c r="C42" s="136"/>
      <c r="D42" s="138"/>
      <c r="E42" s="138"/>
      <c r="F42" s="139"/>
      <c r="G42" s="139"/>
      <c r="H42" s="143"/>
      <c r="I42" s="143"/>
      <c r="J42" s="176"/>
      <c r="K42" s="166"/>
      <c r="L42" s="136"/>
      <c r="M42" s="138"/>
      <c r="N42" s="138"/>
      <c r="O42" s="139"/>
      <c r="P42" s="139"/>
      <c r="Q42" s="143"/>
      <c r="R42" s="143"/>
    </row>
    <row r="45" spans="1:18" ht="15">
      <c r="A45" s="179" t="s">
        <v>33</v>
      </c>
      <c r="B45" s="179"/>
      <c r="C45" s="179"/>
      <c r="D45" s="179"/>
      <c r="E45" s="179"/>
      <c r="F45" s="179"/>
      <c r="G45" s="179"/>
      <c r="H45" s="179"/>
      <c r="I45" s="179"/>
      <c r="J45" s="179" t="s">
        <v>33</v>
      </c>
      <c r="K45" s="179"/>
      <c r="L45" s="179"/>
      <c r="M45" s="179"/>
      <c r="N45" s="179"/>
      <c r="O45" s="179"/>
      <c r="P45" s="179"/>
      <c r="Q45" s="179"/>
      <c r="R45" s="179"/>
    </row>
    <row r="46" spans="2:18" ht="16.5" thickBot="1">
      <c r="B46" s="99" t="s">
        <v>23</v>
      </c>
      <c r="C46" s="103"/>
      <c r="D46" s="103"/>
      <c r="E46" s="103"/>
      <c r="F46" s="103"/>
      <c r="G46" s="103"/>
      <c r="H46" s="103"/>
      <c r="I46" s="103"/>
      <c r="K46" s="99" t="s">
        <v>30</v>
      </c>
      <c r="L46" s="103"/>
      <c r="M46" s="103"/>
      <c r="N46" s="103"/>
      <c r="O46" s="103"/>
      <c r="P46" s="103"/>
      <c r="Q46" s="103"/>
      <c r="R46" s="103"/>
    </row>
    <row r="47" spans="1:18" ht="12.75">
      <c r="A47" s="167" t="s">
        <v>32</v>
      </c>
      <c r="B47" s="164" t="s">
        <v>4</v>
      </c>
      <c r="C47" s="122" t="s">
        <v>5</v>
      </c>
      <c r="D47" s="122" t="s">
        <v>6</v>
      </c>
      <c r="E47" s="122" t="s">
        <v>15</v>
      </c>
      <c r="F47" s="124" t="s">
        <v>16</v>
      </c>
      <c r="G47" s="125" t="s">
        <v>18</v>
      </c>
      <c r="H47" s="127" t="s">
        <v>19</v>
      </c>
      <c r="I47" s="129" t="s">
        <v>17</v>
      </c>
      <c r="J47" s="167" t="s">
        <v>32</v>
      </c>
      <c r="K47" s="164" t="s">
        <v>4</v>
      </c>
      <c r="L47" s="122" t="s">
        <v>5</v>
      </c>
      <c r="M47" s="122" t="s">
        <v>6</v>
      </c>
      <c r="N47" s="122" t="s">
        <v>15</v>
      </c>
      <c r="O47" s="124" t="s">
        <v>16</v>
      </c>
      <c r="P47" s="125" t="s">
        <v>18</v>
      </c>
      <c r="Q47" s="127" t="s">
        <v>19</v>
      </c>
      <c r="R47" s="129" t="s">
        <v>17</v>
      </c>
    </row>
    <row r="48" spans="1:18" ht="13.5" thickBot="1">
      <c r="A48" s="168"/>
      <c r="B48" s="173" t="s">
        <v>4</v>
      </c>
      <c r="C48" s="123" t="s">
        <v>5</v>
      </c>
      <c r="D48" s="123" t="s">
        <v>6</v>
      </c>
      <c r="E48" s="123" t="s">
        <v>15</v>
      </c>
      <c r="F48" s="123" t="s">
        <v>16</v>
      </c>
      <c r="G48" s="126"/>
      <c r="H48" s="128"/>
      <c r="I48" s="130" t="s">
        <v>17</v>
      </c>
      <c r="J48" s="168"/>
      <c r="K48" s="173" t="s">
        <v>4</v>
      </c>
      <c r="L48" s="123" t="s">
        <v>5</v>
      </c>
      <c r="M48" s="123" t="s">
        <v>6</v>
      </c>
      <c r="N48" s="123" t="s">
        <v>15</v>
      </c>
      <c r="O48" s="123" t="s">
        <v>16</v>
      </c>
      <c r="P48" s="126"/>
      <c r="Q48" s="128"/>
      <c r="R48" s="130" t="s">
        <v>17</v>
      </c>
    </row>
    <row r="49" spans="1:18" ht="12.75">
      <c r="A49" s="174">
        <v>1</v>
      </c>
      <c r="B49" s="160"/>
      <c r="C49" s="135" t="e">
        <f>VLOOKUP(B49,'пр.взв.'!B7:E38,2,FALSE)</f>
        <v>#N/A</v>
      </c>
      <c r="D49" s="137" t="e">
        <f>VLOOKUP(B49,'пр.взв.'!B7:F61,3,FALSE)</f>
        <v>#N/A</v>
      </c>
      <c r="E49" s="137" t="e">
        <f>VLOOKUP(B49,'пр.взв.'!B7:G61,4,FALSE)</f>
        <v>#N/A</v>
      </c>
      <c r="F49" s="139"/>
      <c r="G49" s="140"/>
      <c r="H49" s="141"/>
      <c r="I49" s="143"/>
      <c r="J49" s="174">
        <v>2</v>
      </c>
      <c r="K49" s="160"/>
      <c r="L49" s="135" t="e">
        <f>VLOOKUP(K49,'пр.взв.'!B7:E38,2,FALSE)</f>
        <v>#N/A</v>
      </c>
      <c r="M49" s="137" t="e">
        <f>VLOOKUP(K49,'пр.взв.'!B7:F69,3,FALSE)</f>
        <v>#N/A</v>
      </c>
      <c r="N49" s="155" t="e">
        <f>VLOOKUP(K49,'пр.взв.'!B7:G81,4,FALSE)</f>
        <v>#N/A</v>
      </c>
      <c r="O49" s="139"/>
      <c r="P49" s="140"/>
      <c r="Q49" s="141"/>
      <c r="R49" s="143"/>
    </row>
    <row r="50" spans="1:18" ht="12.75">
      <c r="A50" s="175"/>
      <c r="B50" s="161"/>
      <c r="C50" s="136"/>
      <c r="D50" s="138"/>
      <c r="E50" s="138"/>
      <c r="F50" s="138"/>
      <c r="G50" s="138"/>
      <c r="H50" s="142"/>
      <c r="I50" s="144"/>
      <c r="J50" s="175"/>
      <c r="K50" s="161"/>
      <c r="L50" s="136"/>
      <c r="M50" s="138"/>
      <c r="N50" s="138"/>
      <c r="O50" s="138"/>
      <c r="P50" s="138"/>
      <c r="Q50" s="142"/>
      <c r="R50" s="144"/>
    </row>
    <row r="51" spans="1:18" ht="12.75">
      <c r="A51" s="175"/>
      <c r="B51" s="162"/>
      <c r="C51" s="146" t="e">
        <f>VLOOKUP(B51,'пр.взв.'!B7:E38,2,FALSE)</f>
        <v>#N/A</v>
      </c>
      <c r="D51" s="148" t="e">
        <f>VLOOKUP(B51,'пр.взв.'!B7:F69,3,FALSE)</f>
        <v>#N/A</v>
      </c>
      <c r="E51" s="148" t="e">
        <f>VLOOKUP(B51,'пр.взв.'!B7:G69,4,FALSE)</f>
        <v>#N/A</v>
      </c>
      <c r="F51" s="150"/>
      <c r="G51" s="150"/>
      <c r="H51" s="152"/>
      <c r="I51" s="152"/>
      <c r="J51" s="175"/>
      <c r="K51" s="162"/>
      <c r="L51" s="146" t="e">
        <f>VLOOKUP(K51,'пр.взв.'!B7:E38,2,FALSE)</f>
        <v>#N/A</v>
      </c>
      <c r="M51" s="148" t="e">
        <f>VLOOKUP(K51,'пр.взв.'!B7:F69,3,FALSE)</f>
        <v>#N/A</v>
      </c>
      <c r="N51" s="148" t="e">
        <f>VLOOKUP(K51,'пр.взв.'!B7:G83,4,FALSE)</f>
        <v>#N/A</v>
      </c>
      <c r="O51" s="150"/>
      <c r="P51" s="150"/>
      <c r="Q51" s="152"/>
      <c r="R51" s="152"/>
    </row>
    <row r="52" spans="1:18" ht="12.75">
      <c r="A52" s="176"/>
      <c r="B52" s="166"/>
      <c r="C52" s="136"/>
      <c r="D52" s="138"/>
      <c r="E52" s="138"/>
      <c r="F52" s="139"/>
      <c r="G52" s="139"/>
      <c r="H52" s="143"/>
      <c r="I52" s="143"/>
      <c r="J52" s="176"/>
      <c r="K52" s="166"/>
      <c r="L52" s="136"/>
      <c r="M52" s="138"/>
      <c r="N52" s="138"/>
      <c r="O52" s="139"/>
      <c r="P52" s="139"/>
      <c r="Q52" s="143"/>
      <c r="R52" s="143"/>
    </row>
  </sheetData>
  <sheetProtection/>
  <mergeCells count="352">
    <mergeCell ref="R51:R52"/>
    <mergeCell ref="N51:N52"/>
    <mergeCell ref="O51:O52"/>
    <mergeCell ref="P51:P52"/>
    <mergeCell ref="Q51:Q52"/>
    <mergeCell ref="J49:J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K49:K50"/>
    <mergeCell ref="L49:L50"/>
    <mergeCell ref="M49:M50"/>
    <mergeCell ref="L51:L52"/>
    <mergeCell ref="M51:M52"/>
    <mergeCell ref="R47:R48"/>
    <mergeCell ref="N49:N50"/>
    <mergeCell ref="O49:O50"/>
    <mergeCell ref="P49:P50"/>
    <mergeCell ref="Q49:Q50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G37:G38"/>
    <mergeCell ref="H37:H38"/>
    <mergeCell ref="I37:I38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A10:A13"/>
    <mergeCell ref="A14:A17"/>
    <mergeCell ref="A18:A21"/>
    <mergeCell ref="A26:A29"/>
    <mergeCell ref="K28:K29"/>
    <mergeCell ref="K24:K25"/>
    <mergeCell ref="J24:J25"/>
    <mergeCell ref="J26:J29"/>
    <mergeCell ref="K26:K27"/>
    <mergeCell ref="I28:I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H28:H29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L37:L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L32:L33"/>
    <mergeCell ref="O28:O29"/>
    <mergeCell ref="P28:P29"/>
    <mergeCell ref="Q28:Q29"/>
    <mergeCell ref="R28:R29"/>
    <mergeCell ref="P30:P31"/>
    <mergeCell ref="Q30:Q31"/>
    <mergeCell ref="R30:R31"/>
    <mergeCell ref="L26:L27"/>
    <mergeCell ref="M26:M27"/>
    <mergeCell ref="N26:N27"/>
    <mergeCell ref="M28:M29"/>
    <mergeCell ref="N28:N29"/>
    <mergeCell ref="L28:L29"/>
    <mergeCell ref="O24:O25"/>
    <mergeCell ref="P24:P25"/>
    <mergeCell ref="Q24:Q25"/>
    <mergeCell ref="R24:R25"/>
    <mergeCell ref="P26:P27"/>
    <mergeCell ref="Q26:Q27"/>
    <mergeCell ref="R26:R27"/>
    <mergeCell ref="O26:O27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K18:K19"/>
    <mergeCell ref="L18:L19"/>
    <mergeCell ref="M18:M19"/>
    <mergeCell ref="N18:N19"/>
    <mergeCell ref="O18:O19"/>
    <mergeCell ref="P18:P19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4:K15"/>
    <mergeCell ref="L14:L15"/>
    <mergeCell ref="M14:M15"/>
    <mergeCell ref="N14:N15"/>
    <mergeCell ref="O14:O15"/>
    <mergeCell ref="P14:P15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18:B19"/>
    <mergeCell ref="C18:C19"/>
    <mergeCell ref="D18:D19"/>
    <mergeCell ref="E18:E19"/>
    <mergeCell ref="F18:F19"/>
    <mergeCell ref="G18:G19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2:H13"/>
    <mergeCell ref="I12:I13"/>
    <mergeCell ref="K12:K13"/>
    <mergeCell ref="L12:L13"/>
    <mergeCell ref="M12:M13"/>
    <mergeCell ref="N12:N13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0:H11"/>
    <mergeCell ref="I10:I11"/>
    <mergeCell ref="K10:K11"/>
    <mergeCell ref="L10:L11"/>
    <mergeCell ref="M10:M11"/>
    <mergeCell ref="N10:N11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8:H9"/>
    <mergeCell ref="I8:I9"/>
    <mergeCell ref="K8:K9"/>
    <mergeCell ref="L8:L9"/>
    <mergeCell ref="M8:M9"/>
    <mergeCell ref="N8:N9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6:H7"/>
    <mergeCell ref="I6:I7"/>
    <mergeCell ref="K6:K7"/>
    <mergeCell ref="L6:L7"/>
    <mergeCell ref="M6:M7"/>
    <mergeCell ref="N6:N7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4:H5"/>
    <mergeCell ref="I4:I5"/>
    <mergeCell ref="K4:K5"/>
    <mergeCell ref="L4:L5"/>
    <mergeCell ref="M4:M5"/>
    <mergeCell ref="N4:N5"/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'пр.взв.'!A2</f>
        <v>The World SAMBO Championship 2010 /M/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203" t="str">
        <f>'пр.взв.'!A4</f>
        <v>Weight category 57  кg.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27.75" customHeight="1" hidden="1" thickBot="1">
      <c r="A4" s="205" t="s">
        <v>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26.25" hidden="1" thickBot="1">
      <c r="A5" s="78" t="s">
        <v>13</v>
      </c>
      <c r="B5" s="79" t="s">
        <v>4</v>
      </c>
      <c r="C5" s="80" t="s">
        <v>14</v>
      </c>
      <c r="D5" s="79" t="s">
        <v>5</v>
      </c>
      <c r="E5" s="81" t="s">
        <v>6</v>
      </c>
      <c r="F5" s="75" t="s">
        <v>15</v>
      </c>
      <c r="G5" s="82" t="s">
        <v>46</v>
      </c>
      <c r="H5" s="82" t="s">
        <v>18</v>
      </c>
      <c r="I5" s="82" t="s">
        <v>19</v>
      </c>
      <c r="J5" s="80" t="s">
        <v>47</v>
      </c>
      <c r="K5" s="82" t="s">
        <v>20</v>
      </c>
    </row>
    <row r="6" spans="1:11" ht="19.5" customHeight="1" hidden="1">
      <c r="A6" s="194">
        <v>1</v>
      </c>
      <c r="B6" s="180" t="str">
        <f>'пр.хода'!C42</f>
        <v>5</v>
      </c>
      <c r="C6" s="197" t="s">
        <v>21</v>
      </c>
      <c r="D6" s="184" t="e">
        <f>VLOOKUP(B6,'пр.взв.'!B7:E38,2,FALSE)</f>
        <v>#N/A</v>
      </c>
      <c r="E6" s="186" t="e">
        <f>VLOOKUP(B6,'пр.взв.'!B7:E38,3,FALSE)</f>
        <v>#N/A</v>
      </c>
      <c r="F6" s="167" t="e">
        <f>VLOOKUP(B6,'пр.взв.'!B7:E38,4,FALSE)</f>
        <v>#N/A</v>
      </c>
      <c r="G6" s="188"/>
      <c r="H6" s="190"/>
      <c r="I6" s="188"/>
      <c r="J6" s="190"/>
      <c r="K6" s="83" t="s">
        <v>22</v>
      </c>
    </row>
    <row r="7" spans="1:11" ht="19.5" customHeight="1" hidden="1" thickBot="1">
      <c r="A7" s="195"/>
      <c r="B7" s="181"/>
      <c r="C7" s="198"/>
      <c r="D7" s="185"/>
      <c r="E7" s="187"/>
      <c r="F7" s="168"/>
      <c r="G7" s="189"/>
      <c r="H7" s="191"/>
      <c r="I7" s="189"/>
      <c r="J7" s="191"/>
      <c r="K7" s="84" t="s">
        <v>23</v>
      </c>
    </row>
    <row r="8" spans="1:11" ht="19.5" customHeight="1" hidden="1">
      <c r="A8" s="195"/>
      <c r="B8" s="180" t="str">
        <f>'пр.хода'!C46</f>
        <v>7</v>
      </c>
      <c r="C8" s="182" t="s">
        <v>24</v>
      </c>
      <c r="D8" s="199" t="e">
        <f>VLOOKUP(B8,'пр.взв.'!B7:E38,2,FALSE)</f>
        <v>#N/A</v>
      </c>
      <c r="E8" s="186" t="e">
        <f>VLOOKUP(B8,'пр.взв.'!B7:E38,3,FALSE)</f>
        <v>#N/A</v>
      </c>
      <c r="F8" s="186" t="e">
        <f>VLOOKUP(B8,'пр.взв.'!B7:F38,4,FALSE)</f>
        <v>#N/A</v>
      </c>
      <c r="G8" s="192"/>
      <c r="H8" s="190"/>
      <c r="I8" s="188"/>
      <c r="J8" s="190"/>
      <c r="K8" s="84" t="s">
        <v>25</v>
      </c>
    </row>
    <row r="9" spans="1:11" ht="19.5" customHeight="1" hidden="1" thickBot="1">
      <c r="A9" s="196"/>
      <c r="B9" s="181"/>
      <c r="C9" s="183"/>
      <c r="D9" s="200"/>
      <c r="E9" s="187"/>
      <c r="F9" s="187"/>
      <c r="G9" s="189"/>
      <c r="H9" s="191"/>
      <c r="I9" s="189"/>
      <c r="J9" s="191"/>
      <c r="K9" s="85"/>
    </row>
    <row r="10" spans="1:11" ht="13.5" hidden="1" thickBot="1">
      <c r="A10" s="86"/>
      <c r="B10" s="86"/>
      <c r="C10" s="87"/>
      <c r="D10" s="86"/>
      <c r="E10" s="88"/>
      <c r="F10" s="86"/>
      <c r="G10" s="86"/>
      <c r="H10" s="86"/>
      <c r="I10" s="86"/>
      <c r="J10" s="86"/>
      <c r="K10" s="86"/>
    </row>
    <row r="11" spans="1:11" ht="26.25" hidden="1" thickBot="1">
      <c r="A11" s="89" t="s">
        <v>13</v>
      </c>
      <c r="B11" s="79" t="s">
        <v>4</v>
      </c>
      <c r="C11" s="80" t="s">
        <v>14</v>
      </c>
      <c r="D11" s="79" t="s">
        <v>5</v>
      </c>
      <c r="E11" s="81" t="s">
        <v>6</v>
      </c>
      <c r="F11" s="75" t="s">
        <v>15</v>
      </c>
      <c r="G11" s="82" t="s">
        <v>46</v>
      </c>
      <c r="H11" s="82" t="s">
        <v>18</v>
      </c>
      <c r="I11" s="82" t="s">
        <v>19</v>
      </c>
      <c r="J11" s="80" t="s">
        <v>47</v>
      </c>
      <c r="K11" s="82" t="s">
        <v>20</v>
      </c>
    </row>
    <row r="12" spans="1:11" ht="19.5" customHeight="1" hidden="1">
      <c r="A12" s="194">
        <v>2</v>
      </c>
      <c r="B12" s="180" t="str">
        <f>'пр.хода'!C51</f>
        <v>6</v>
      </c>
      <c r="C12" s="197" t="s">
        <v>21</v>
      </c>
      <c r="D12" s="184" t="e">
        <f>VLOOKUP(B12,'пр.взв.'!B13:E44,2,FALSE)</f>
        <v>#N/A</v>
      </c>
      <c r="E12" s="186" t="e">
        <f>VLOOKUP(B12,'пр.взв.'!B13:E44,3,FALSE)</f>
        <v>#N/A</v>
      </c>
      <c r="F12" s="167" t="e">
        <f>VLOOKUP(B12,'пр.взв.'!B13:E44,4,FALSE)</f>
        <v>#N/A</v>
      </c>
      <c r="G12" s="188"/>
      <c r="H12" s="190"/>
      <c r="I12" s="188"/>
      <c r="J12" s="190"/>
      <c r="K12" s="83" t="s">
        <v>22</v>
      </c>
    </row>
    <row r="13" spans="1:11" ht="19.5" customHeight="1" hidden="1" thickBot="1">
      <c r="A13" s="195"/>
      <c r="B13" s="181"/>
      <c r="C13" s="198"/>
      <c r="D13" s="185"/>
      <c r="E13" s="187"/>
      <c r="F13" s="168"/>
      <c r="G13" s="189"/>
      <c r="H13" s="191"/>
      <c r="I13" s="189"/>
      <c r="J13" s="191"/>
      <c r="K13" s="84" t="s">
        <v>23</v>
      </c>
    </row>
    <row r="14" spans="1:11" ht="19.5" customHeight="1" hidden="1">
      <c r="A14" s="195"/>
      <c r="B14" s="180" t="str">
        <f>'пр.хода'!C55</f>
        <v>8</v>
      </c>
      <c r="C14" s="182" t="s">
        <v>24</v>
      </c>
      <c r="D14" s="199" t="e">
        <f>VLOOKUP(B14,'пр.взв.'!B13:E44,2,FALSE)</f>
        <v>#N/A</v>
      </c>
      <c r="E14" s="186" t="e">
        <f>VLOOKUP(B14,'пр.взв.'!B13:E44,3,FALSE)</f>
        <v>#N/A</v>
      </c>
      <c r="F14" s="186" t="e">
        <f>VLOOKUP(B14,'пр.взв.'!B13:F44,4,FALSE)</f>
        <v>#N/A</v>
      </c>
      <c r="G14" s="192"/>
      <c r="H14" s="190"/>
      <c r="I14" s="188"/>
      <c r="J14" s="190"/>
      <c r="K14" s="84" t="s">
        <v>25</v>
      </c>
    </row>
    <row r="15" spans="1:11" ht="19.5" customHeight="1" hidden="1" thickBot="1">
      <c r="A15" s="196"/>
      <c r="B15" s="181"/>
      <c r="C15" s="183"/>
      <c r="D15" s="200"/>
      <c r="E15" s="187"/>
      <c r="F15" s="187"/>
      <c r="G15" s="189"/>
      <c r="H15" s="191"/>
      <c r="I15" s="189"/>
      <c r="J15" s="191"/>
      <c r="K15" s="85"/>
    </row>
    <row r="16" spans="1:11" ht="15.75">
      <c r="A16" s="90"/>
      <c r="B16" s="91"/>
      <c r="C16" s="92"/>
      <c r="D16" s="92"/>
      <c r="E16" s="92"/>
      <c r="F16" s="93"/>
      <c r="G16" s="91"/>
      <c r="H16" s="91"/>
      <c r="I16" s="94"/>
      <c r="J16" s="95"/>
      <c r="K16" s="86"/>
    </row>
    <row r="17" spans="1:11" ht="16.5" thickBot="1">
      <c r="A17" s="193" t="s">
        <v>26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ht="26.25" thickBot="1">
      <c r="A18" s="89" t="s">
        <v>13</v>
      </c>
      <c r="B18" s="79" t="s">
        <v>4</v>
      </c>
      <c r="C18" s="80" t="s">
        <v>14</v>
      </c>
      <c r="D18" s="79" t="s">
        <v>5</v>
      </c>
      <c r="E18" s="81" t="s">
        <v>6</v>
      </c>
      <c r="F18" s="75" t="s">
        <v>15</v>
      </c>
      <c r="G18" s="82" t="s">
        <v>46</v>
      </c>
      <c r="H18" s="82" t="s">
        <v>18</v>
      </c>
      <c r="I18" s="82" t="s">
        <v>19</v>
      </c>
      <c r="J18" s="80" t="s">
        <v>47</v>
      </c>
      <c r="K18" s="82" t="s">
        <v>20</v>
      </c>
    </row>
    <row r="19" spans="1:11" ht="19.5" customHeight="1">
      <c r="A19" s="194"/>
      <c r="B19" s="180">
        <f>'пр.хода'!I12</f>
        <v>1</v>
      </c>
      <c r="C19" s="197" t="s">
        <v>21</v>
      </c>
      <c r="D19" s="184" t="str">
        <f>VLOOKUP(B19,'пр.взв.'!B7:E38,2,FALSE)</f>
        <v>GASIMOV  Islam</v>
      </c>
      <c r="E19" s="186" t="str">
        <f>VLOOKUP(B19,'пр.взв.'!B7:E38,3,FALSE)</f>
        <v>1986</v>
      </c>
      <c r="F19" s="167" t="str">
        <f>VLOOKUP(B19,'пр.взв.'!B7:E38,4,FALSE)</f>
        <v>AZE</v>
      </c>
      <c r="G19" s="188"/>
      <c r="H19" s="190"/>
      <c r="I19" s="188"/>
      <c r="J19" s="190"/>
      <c r="K19" s="83" t="s">
        <v>22</v>
      </c>
    </row>
    <row r="20" spans="1:11" ht="19.5" customHeight="1" thickBot="1">
      <c r="A20" s="195"/>
      <c r="B20" s="181"/>
      <c r="C20" s="198"/>
      <c r="D20" s="185"/>
      <c r="E20" s="187"/>
      <c r="F20" s="168"/>
      <c r="G20" s="189"/>
      <c r="H20" s="191"/>
      <c r="I20" s="189"/>
      <c r="J20" s="191"/>
      <c r="K20" s="84" t="s">
        <v>23</v>
      </c>
    </row>
    <row r="21" spans="1:11" ht="19.5" customHeight="1">
      <c r="A21" s="195"/>
      <c r="B21" s="180">
        <f>'пр.хода'!I30</f>
        <v>14</v>
      </c>
      <c r="C21" s="182" t="s">
        <v>24</v>
      </c>
      <c r="D21" s="184" t="str">
        <f>VLOOKUP(B21,'пр.взв.'!B7:E38,2,FALSE)</f>
        <v>BAYBATYROV Erbolat</v>
      </c>
      <c r="E21" s="167" t="str">
        <f>VLOOKUP(B21,'пр.взв.'!B7:E38,3,FALSE)</f>
        <v>1986</v>
      </c>
      <c r="F21" s="186" t="str">
        <f>VLOOKUP(B21,'пр.взв.'!B7:E38,4,FALSE)</f>
        <v>KAZ</v>
      </c>
      <c r="G21" s="192"/>
      <c r="H21" s="190"/>
      <c r="I21" s="188"/>
      <c r="J21" s="190"/>
      <c r="K21" s="84" t="s">
        <v>25</v>
      </c>
    </row>
    <row r="22" spans="1:11" ht="19.5" customHeight="1" thickBot="1">
      <c r="A22" s="196"/>
      <c r="B22" s="181"/>
      <c r="C22" s="183"/>
      <c r="D22" s="185"/>
      <c r="E22" s="168"/>
      <c r="F22" s="187"/>
      <c r="G22" s="189"/>
      <c r="H22" s="191"/>
      <c r="I22" s="189"/>
      <c r="J22" s="191"/>
      <c r="K22" s="85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2"/>
      <c r="F24" s="55" t="str">
        <f>HYPERLINK('[1]реквизиты'!$G$11)</f>
        <v>E. Rashi</v>
      </c>
      <c r="G24" s="50" t="str">
        <f>HYPERLINK('[1]реквизиты'!$G$12)</f>
        <v>/GEO/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49" t="str">
        <f>HYPERLINK('[1]реквизиты'!$A$13)</f>
        <v>Chiaf secretary</v>
      </c>
      <c r="C26" s="48"/>
      <c r="D26" s="52"/>
      <c r="E26" s="56"/>
      <c r="F26" s="55" t="str">
        <f>HYPERLINK('[1]реквизиты'!$G$13)</f>
        <v>R. Zakirov</v>
      </c>
      <c r="G26" s="53" t="str">
        <f>HYPERLINK('[1]реквизиты'!$G$14)</f>
        <v>/RUS/</v>
      </c>
    </row>
  </sheetData>
  <sheetProtection/>
  <mergeCells count="62">
    <mergeCell ref="F8:F9"/>
    <mergeCell ref="G8:G9"/>
    <mergeCell ref="H8:H9"/>
    <mergeCell ref="I8:I9"/>
    <mergeCell ref="A1:K1"/>
    <mergeCell ref="A2:K2"/>
    <mergeCell ref="A3:K3"/>
    <mergeCell ref="A4:K4"/>
    <mergeCell ref="G6:G7"/>
    <mergeCell ref="H6:H7"/>
    <mergeCell ref="C6:C7"/>
    <mergeCell ref="D6:D7"/>
    <mergeCell ref="A12:A15"/>
    <mergeCell ref="B12:B13"/>
    <mergeCell ref="C12:C13"/>
    <mergeCell ref="D12:D13"/>
    <mergeCell ref="B14:B15"/>
    <mergeCell ref="B8:B9"/>
    <mergeCell ref="C8:C9"/>
    <mergeCell ref="D8:D9"/>
    <mergeCell ref="A6:A9"/>
    <mergeCell ref="B6:B7"/>
    <mergeCell ref="I14:I15"/>
    <mergeCell ref="J14:J15"/>
    <mergeCell ref="J8:J9"/>
    <mergeCell ref="E6:E7"/>
    <mergeCell ref="F6:F7"/>
    <mergeCell ref="G12:G13"/>
    <mergeCell ref="H12:H13"/>
    <mergeCell ref="I6:I7"/>
    <mergeCell ref="J6:J7"/>
    <mergeCell ref="E8:E9"/>
    <mergeCell ref="F19:F20"/>
    <mergeCell ref="G19:G20"/>
    <mergeCell ref="C14:C15"/>
    <mergeCell ref="D14:D15"/>
    <mergeCell ref="I12:I13"/>
    <mergeCell ref="J12:J13"/>
    <mergeCell ref="E14:E15"/>
    <mergeCell ref="F14:F15"/>
    <mergeCell ref="E12:E13"/>
    <mergeCell ref="F12:F13"/>
    <mergeCell ref="A17:K17"/>
    <mergeCell ref="A19:A22"/>
    <mergeCell ref="B19:B20"/>
    <mergeCell ref="C19:C20"/>
    <mergeCell ref="I21:I22"/>
    <mergeCell ref="J21:J22"/>
    <mergeCell ref="H19:H20"/>
    <mergeCell ref="I19:I20"/>
    <mergeCell ref="J19:J20"/>
    <mergeCell ref="G14:G15"/>
    <mergeCell ref="H14:H15"/>
    <mergeCell ref="G21:G22"/>
    <mergeCell ref="H21:H22"/>
    <mergeCell ref="B21:B22"/>
    <mergeCell ref="C21:C22"/>
    <mergeCell ref="D21:D22"/>
    <mergeCell ref="E21:E22"/>
    <mergeCell ref="F21:F22"/>
    <mergeCell ref="D19:D20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21">
      <selection activeCell="E35" sqref="E35:E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6" t="s">
        <v>12</v>
      </c>
      <c r="B1" s="226"/>
      <c r="C1" s="226"/>
      <c r="D1" s="226"/>
      <c r="E1" s="226"/>
      <c r="F1" s="226"/>
    </row>
    <row r="2" spans="1:6" ht="35.25" customHeight="1">
      <c r="A2" s="225" t="str">
        <f>'[3]реквизиты'!$A$2:$J$2</f>
        <v>The World SAMBO Championship 2010 /M/</v>
      </c>
      <c r="B2" s="225"/>
      <c r="C2" s="225"/>
      <c r="D2" s="225"/>
      <c r="E2" s="225"/>
      <c r="F2" s="225"/>
    </row>
    <row r="3" spans="1:6" ht="23.25" customHeight="1">
      <c r="A3" s="227" t="str">
        <f>'[3]реквизиты'!$A$3:$J$3</f>
        <v>November 04 - 08, 2010       Tashkent /Uzbekistan/</v>
      </c>
      <c r="B3" s="227"/>
      <c r="C3" s="227"/>
      <c r="D3" s="227"/>
      <c r="E3" s="227"/>
      <c r="F3" s="227"/>
    </row>
    <row r="4" spans="1:6" ht="27.75" customHeight="1" thickBot="1">
      <c r="A4" s="224" t="s">
        <v>98</v>
      </c>
      <c r="B4" s="224"/>
      <c r="C4" s="224"/>
      <c r="D4" s="224"/>
      <c r="E4" s="224"/>
      <c r="F4" s="224"/>
    </row>
    <row r="5" spans="1:6" ht="12.75" customHeight="1">
      <c r="A5" s="214" t="s">
        <v>11</v>
      </c>
      <c r="B5" s="218" t="s">
        <v>4</v>
      </c>
      <c r="C5" s="214" t="s">
        <v>5</v>
      </c>
      <c r="D5" s="214" t="s">
        <v>38</v>
      </c>
      <c r="E5" s="214" t="s">
        <v>7</v>
      </c>
      <c r="F5" s="214" t="s">
        <v>8</v>
      </c>
    </row>
    <row r="6" spans="1:6" ht="12.75" customHeight="1" thickBot="1">
      <c r="A6" s="215" t="s">
        <v>11</v>
      </c>
      <c r="B6" s="219"/>
      <c r="C6" s="215" t="s">
        <v>5</v>
      </c>
      <c r="D6" s="215" t="s">
        <v>6</v>
      </c>
      <c r="E6" s="215" t="s">
        <v>7</v>
      </c>
      <c r="F6" s="215" t="s">
        <v>8</v>
      </c>
    </row>
    <row r="7" spans="1:6" ht="12.75" customHeight="1">
      <c r="A7" s="206" t="s">
        <v>52</v>
      </c>
      <c r="B7" s="208">
        <v>1</v>
      </c>
      <c r="C7" s="220" t="s">
        <v>53</v>
      </c>
      <c r="D7" s="222" t="s">
        <v>54</v>
      </c>
      <c r="E7" s="216" t="s">
        <v>55</v>
      </c>
      <c r="F7" s="142"/>
    </row>
    <row r="8" spans="1:6" ht="12.75" customHeight="1">
      <c r="A8" s="207"/>
      <c r="B8" s="208"/>
      <c r="C8" s="221"/>
      <c r="D8" s="223"/>
      <c r="E8" s="217"/>
      <c r="F8" s="142"/>
    </row>
    <row r="9" spans="1:6" ht="12.75" customHeight="1">
      <c r="A9" s="206" t="s">
        <v>95</v>
      </c>
      <c r="B9" s="208">
        <v>2</v>
      </c>
      <c r="C9" s="212" t="s">
        <v>88</v>
      </c>
      <c r="D9" s="142" t="s">
        <v>58</v>
      </c>
      <c r="E9" s="144" t="s">
        <v>89</v>
      </c>
      <c r="F9" s="142"/>
    </row>
    <row r="10" spans="1:6" ht="12.75" customHeight="1">
      <c r="A10" s="207"/>
      <c r="B10" s="208"/>
      <c r="C10" s="212"/>
      <c r="D10" s="142"/>
      <c r="E10" s="144"/>
      <c r="F10" s="142"/>
    </row>
    <row r="11" spans="1:6" ht="15" customHeight="1">
      <c r="A11" s="206" t="s">
        <v>60</v>
      </c>
      <c r="B11" s="208">
        <v>3</v>
      </c>
      <c r="C11" s="210" t="s">
        <v>61</v>
      </c>
      <c r="D11" s="211" t="s">
        <v>62</v>
      </c>
      <c r="E11" s="209" t="s">
        <v>63</v>
      </c>
      <c r="F11" s="142"/>
    </row>
    <row r="12" spans="1:6" ht="12.75" customHeight="1">
      <c r="A12" s="207"/>
      <c r="B12" s="208"/>
      <c r="C12" s="210"/>
      <c r="D12" s="211"/>
      <c r="E12" s="209"/>
      <c r="F12" s="142"/>
    </row>
    <row r="13" spans="1:6" ht="15" customHeight="1">
      <c r="A13" s="206" t="s">
        <v>85</v>
      </c>
      <c r="B13" s="208">
        <v>4</v>
      </c>
      <c r="C13" s="212" t="s">
        <v>86</v>
      </c>
      <c r="D13" s="142" t="s">
        <v>69</v>
      </c>
      <c r="E13" s="209" t="s">
        <v>87</v>
      </c>
      <c r="F13" s="142"/>
    </row>
    <row r="14" spans="1:6" ht="15" customHeight="1">
      <c r="A14" s="207"/>
      <c r="B14" s="208"/>
      <c r="C14" s="212"/>
      <c r="D14" s="142"/>
      <c r="E14" s="209"/>
      <c r="F14" s="142"/>
    </row>
    <row r="15" spans="1:6" ht="15.75" customHeight="1">
      <c r="A15" s="206" t="s">
        <v>48</v>
      </c>
      <c r="B15" s="208">
        <v>5</v>
      </c>
      <c r="C15" s="210" t="s">
        <v>49</v>
      </c>
      <c r="D15" s="211" t="s">
        <v>50</v>
      </c>
      <c r="E15" s="209" t="s">
        <v>51</v>
      </c>
      <c r="F15" s="142"/>
    </row>
    <row r="16" spans="1:6" ht="12.75" customHeight="1">
      <c r="A16" s="207"/>
      <c r="B16" s="208"/>
      <c r="C16" s="210"/>
      <c r="D16" s="211"/>
      <c r="E16" s="209"/>
      <c r="F16" s="142"/>
    </row>
    <row r="17" spans="1:6" ht="15" customHeight="1">
      <c r="A17" s="206" t="s">
        <v>74</v>
      </c>
      <c r="B17" s="208">
        <v>6</v>
      </c>
      <c r="C17" s="220" t="s">
        <v>75</v>
      </c>
      <c r="D17" s="222" t="s">
        <v>76</v>
      </c>
      <c r="E17" s="216" t="s">
        <v>77</v>
      </c>
      <c r="F17" s="142"/>
    </row>
    <row r="18" spans="1:6" ht="12.75" customHeight="1">
      <c r="A18" s="207"/>
      <c r="B18" s="208"/>
      <c r="C18" s="221"/>
      <c r="D18" s="223"/>
      <c r="E18" s="217"/>
      <c r="F18" s="142"/>
    </row>
    <row r="19" spans="1:6" ht="15" customHeight="1">
      <c r="A19" s="206" t="s">
        <v>71</v>
      </c>
      <c r="B19" s="208">
        <v>7</v>
      </c>
      <c r="C19" s="210" t="s">
        <v>72</v>
      </c>
      <c r="D19" s="211" t="s">
        <v>58</v>
      </c>
      <c r="E19" s="209" t="s">
        <v>73</v>
      </c>
      <c r="F19" s="142"/>
    </row>
    <row r="20" spans="1:6" ht="12.75" customHeight="1">
      <c r="A20" s="207"/>
      <c r="B20" s="208"/>
      <c r="C20" s="210"/>
      <c r="D20" s="211"/>
      <c r="E20" s="209"/>
      <c r="F20" s="142"/>
    </row>
    <row r="21" spans="1:6" ht="15" customHeight="1">
      <c r="A21" s="206" t="s">
        <v>78</v>
      </c>
      <c r="B21" s="208">
        <v>8</v>
      </c>
      <c r="C21" s="210" t="s">
        <v>79</v>
      </c>
      <c r="D21" s="211" t="s">
        <v>54</v>
      </c>
      <c r="E21" s="209" t="s">
        <v>80</v>
      </c>
      <c r="F21" s="142"/>
    </row>
    <row r="22" spans="1:6" ht="12.75" customHeight="1">
      <c r="A22" s="207"/>
      <c r="B22" s="208"/>
      <c r="C22" s="210"/>
      <c r="D22" s="211"/>
      <c r="E22" s="209"/>
      <c r="F22" s="142"/>
    </row>
    <row r="23" spans="1:6" ht="15" customHeight="1">
      <c r="A23" s="206" t="s">
        <v>96</v>
      </c>
      <c r="B23" s="208">
        <v>9</v>
      </c>
      <c r="C23" s="210" t="s">
        <v>90</v>
      </c>
      <c r="D23" s="211" t="s">
        <v>91</v>
      </c>
      <c r="E23" s="209" t="s">
        <v>92</v>
      </c>
      <c r="F23" s="142"/>
    </row>
    <row r="24" spans="1:6" ht="12.75" customHeight="1">
      <c r="A24" s="207"/>
      <c r="B24" s="208"/>
      <c r="C24" s="210"/>
      <c r="D24" s="211"/>
      <c r="E24" s="209"/>
      <c r="F24" s="142"/>
    </row>
    <row r="25" spans="1:6" ht="15" customHeight="1">
      <c r="A25" s="206" t="s">
        <v>56</v>
      </c>
      <c r="B25" s="208">
        <v>10</v>
      </c>
      <c r="C25" s="210" t="s">
        <v>57</v>
      </c>
      <c r="D25" s="211" t="s">
        <v>58</v>
      </c>
      <c r="E25" s="209" t="s">
        <v>59</v>
      </c>
      <c r="F25" s="142"/>
    </row>
    <row r="26" spans="1:6" ht="12.75" customHeight="1">
      <c r="A26" s="207"/>
      <c r="B26" s="208"/>
      <c r="C26" s="210"/>
      <c r="D26" s="211"/>
      <c r="E26" s="209"/>
      <c r="F26" s="142"/>
    </row>
    <row r="27" spans="1:6" ht="15" customHeight="1">
      <c r="A27" s="206" t="s">
        <v>67</v>
      </c>
      <c r="B27" s="208">
        <v>11</v>
      </c>
      <c r="C27" s="210" t="s">
        <v>68</v>
      </c>
      <c r="D27" s="211" t="s">
        <v>69</v>
      </c>
      <c r="E27" s="209" t="s">
        <v>70</v>
      </c>
      <c r="F27" s="142"/>
    </row>
    <row r="28" spans="1:6" ht="12.75" customHeight="1">
      <c r="A28" s="207"/>
      <c r="B28" s="208"/>
      <c r="C28" s="210"/>
      <c r="D28" s="211"/>
      <c r="E28" s="209"/>
      <c r="F28" s="142"/>
    </row>
    <row r="29" spans="1:6" ht="15" customHeight="1">
      <c r="A29" s="206" t="s">
        <v>81</v>
      </c>
      <c r="B29" s="208">
        <v>12</v>
      </c>
      <c r="C29" s="212" t="s">
        <v>82</v>
      </c>
      <c r="D29" s="142" t="s">
        <v>83</v>
      </c>
      <c r="E29" s="209" t="s">
        <v>84</v>
      </c>
      <c r="F29" s="142"/>
    </row>
    <row r="30" spans="1:6" ht="12.75" customHeight="1">
      <c r="A30" s="207"/>
      <c r="B30" s="208"/>
      <c r="C30" s="212"/>
      <c r="D30" s="142"/>
      <c r="E30" s="209"/>
      <c r="F30" s="142"/>
    </row>
    <row r="31" spans="1:6" ht="15" customHeight="1">
      <c r="A31" s="206" t="s">
        <v>97</v>
      </c>
      <c r="B31" s="208">
        <v>13</v>
      </c>
      <c r="C31" s="210" t="s">
        <v>93</v>
      </c>
      <c r="D31" s="211" t="s">
        <v>91</v>
      </c>
      <c r="E31" s="209" t="s">
        <v>94</v>
      </c>
      <c r="F31" s="142"/>
    </row>
    <row r="32" spans="1:6" ht="15.75" customHeight="1">
      <c r="A32" s="207"/>
      <c r="B32" s="208"/>
      <c r="C32" s="210"/>
      <c r="D32" s="211"/>
      <c r="E32" s="209"/>
      <c r="F32" s="142"/>
    </row>
    <row r="33" spans="1:6" ht="15" customHeight="1">
      <c r="A33" s="206" t="s">
        <v>64</v>
      </c>
      <c r="B33" s="208">
        <v>14</v>
      </c>
      <c r="C33" s="210" t="s">
        <v>65</v>
      </c>
      <c r="D33" s="211" t="s">
        <v>54</v>
      </c>
      <c r="E33" s="209" t="s">
        <v>66</v>
      </c>
      <c r="F33" s="142"/>
    </row>
    <row r="34" spans="1:6" ht="12.75" customHeight="1">
      <c r="A34" s="207"/>
      <c r="B34" s="208"/>
      <c r="C34" s="210"/>
      <c r="D34" s="211"/>
      <c r="E34" s="209"/>
      <c r="F34" s="142"/>
    </row>
    <row r="35" spans="1:6" ht="15" customHeight="1">
      <c r="A35" s="144"/>
      <c r="B35" s="208"/>
      <c r="C35" s="213"/>
      <c r="D35" s="209"/>
      <c r="E35" s="209"/>
      <c r="F35" s="142"/>
    </row>
    <row r="36" spans="1:6" ht="12.75" customHeight="1">
      <c r="A36" s="144"/>
      <c r="B36" s="208"/>
      <c r="C36" s="213"/>
      <c r="D36" s="209"/>
      <c r="E36" s="209"/>
      <c r="F36" s="142"/>
    </row>
    <row r="37" spans="1:6" ht="15" customHeight="1">
      <c r="A37" s="144"/>
      <c r="B37" s="208"/>
      <c r="C37" s="213"/>
      <c r="D37" s="209"/>
      <c r="E37" s="209"/>
      <c r="F37" s="142"/>
    </row>
    <row r="38" spans="1:6" ht="12.75" customHeight="1">
      <c r="A38" s="144"/>
      <c r="B38" s="208"/>
      <c r="C38" s="213"/>
      <c r="D38" s="209"/>
      <c r="E38" s="209"/>
      <c r="F38" s="142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3:A34"/>
    <mergeCell ref="B33:B34"/>
    <mergeCell ref="C33:C34"/>
    <mergeCell ref="D33:D34"/>
    <mergeCell ref="A35:A36"/>
    <mergeCell ref="B35:B36"/>
    <mergeCell ref="C35:C36"/>
    <mergeCell ref="D35:D3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A17:A18"/>
    <mergeCell ref="B17:B18"/>
    <mergeCell ref="A19:A20"/>
    <mergeCell ref="B19:B20"/>
    <mergeCell ref="C19:C20"/>
    <mergeCell ref="D19:D20"/>
    <mergeCell ref="C17:C18"/>
    <mergeCell ref="D17:D18"/>
    <mergeCell ref="D15:D16"/>
    <mergeCell ref="E13:E14"/>
    <mergeCell ref="F13:F14"/>
    <mergeCell ref="E15:E16"/>
    <mergeCell ref="F15:F16"/>
    <mergeCell ref="E19:E20"/>
    <mergeCell ref="F19:F20"/>
    <mergeCell ref="A9:A10"/>
    <mergeCell ref="B9:B10"/>
    <mergeCell ref="C9:C10"/>
    <mergeCell ref="D9:D10"/>
    <mergeCell ref="E9:E10"/>
    <mergeCell ref="F9:F10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E5:E6"/>
    <mergeCell ref="F5:F6"/>
    <mergeCell ref="F7:F8"/>
    <mergeCell ref="E7:E8"/>
    <mergeCell ref="E17:E18"/>
    <mergeCell ref="F17:F18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A15:A16"/>
    <mergeCell ref="D21:D22"/>
    <mergeCell ref="C23:C24"/>
    <mergeCell ref="D23:D24"/>
    <mergeCell ref="E23:E24"/>
    <mergeCell ref="A13:A14"/>
    <mergeCell ref="B13:B14"/>
    <mergeCell ref="C13:C14"/>
    <mergeCell ref="D13:D14"/>
    <mergeCell ref="B15:B16"/>
    <mergeCell ref="C15:C16"/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5" t="str">
        <f>'пр.взв.'!A2</f>
        <v>The World SAMBO Championship 2010 /M/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4"/>
      <c r="M1" s="44"/>
      <c r="N1" s="44"/>
      <c r="O1" s="44"/>
      <c r="P1" s="44"/>
    </row>
    <row r="2" spans="1:19" ht="12.75" customHeight="1">
      <c r="A2" s="229" t="str">
        <f>'пр.взв.'!A3</f>
        <v>November 04 - 08, 2010       Tashkent /Uzbekistan/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45"/>
      <c r="M2" s="45"/>
      <c r="N2" s="45"/>
      <c r="O2" s="45"/>
      <c r="P2" s="45"/>
      <c r="S2" s="8"/>
    </row>
    <row r="3" spans="1:12" ht="15.75">
      <c r="A3" s="230" t="str">
        <f>HYPERLINK('пр.взв.'!A4)</f>
        <v>Weight category 57  кg.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46"/>
    </row>
    <row r="4" spans="1:3" ht="16.5" thickBot="1">
      <c r="A4" s="228" t="s">
        <v>0</v>
      </c>
      <c r="B4" s="228"/>
      <c r="C4" s="4"/>
    </row>
    <row r="5" spans="1:13" ht="12.75" customHeight="1" thickBot="1">
      <c r="A5" s="232">
        <v>1</v>
      </c>
      <c r="B5" s="234" t="str">
        <f>VLOOKUP(A5,'пр.взв.'!B6:F37,2,FALSE)</f>
        <v>GASIMOV  Islam</v>
      </c>
      <c r="C5" s="236" t="str">
        <f>VLOOKUP(A5,'пр.взв.'!B6:F37,3,FALSE)</f>
        <v>1986</v>
      </c>
      <c r="D5" s="236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33"/>
      <c r="B6" s="235"/>
      <c r="C6" s="237"/>
      <c r="D6" s="237"/>
      <c r="E6" s="242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33">
        <v>9</v>
      </c>
      <c r="B7" s="239" t="str">
        <f>VLOOKUP(A7,'пр.взв.'!B6:F37,2,FALSE)</f>
        <v>OSIPIAN Grachyk</v>
      </c>
      <c r="C7" s="237" t="str">
        <f>VLOOKUP(A7,'пр.взв.'!B6:F37,3,FALSE)</f>
        <v>1987</v>
      </c>
      <c r="D7" s="237" t="str">
        <f>VLOOKUP(A7,'пр.взв.'!B6:F37,4,FALSE)</f>
        <v>UKR</v>
      </c>
      <c r="E7" s="24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8"/>
      <c r="B8" s="240"/>
      <c r="C8" s="241"/>
      <c r="D8" s="241"/>
      <c r="E8" s="16"/>
      <c r="F8" s="20"/>
      <c r="G8" s="242"/>
      <c r="H8" s="12"/>
      <c r="I8" s="12"/>
      <c r="J8" s="43"/>
      <c r="K8" s="43"/>
      <c r="L8" s="43"/>
      <c r="M8" s="13"/>
    </row>
    <row r="9" spans="1:13" ht="12.75" customHeight="1" thickBot="1">
      <c r="A9" s="232">
        <v>5</v>
      </c>
      <c r="B9" s="234" t="str">
        <f>VLOOKUP(A9,'пр.взв.'!B6:F37,2,FALSE)</f>
        <v>VARDANYAN Vahan</v>
      </c>
      <c r="C9" s="244" t="str">
        <f>VLOOKUP(A9,'пр.взв.'!B6:F37,3,FALSE)</f>
        <v>1985</v>
      </c>
      <c r="D9" s="244" t="str">
        <f>VLOOKUP(A9,'пр.взв.'!B6:F37,4,FALSE)</f>
        <v>ARM</v>
      </c>
      <c r="E9" s="11"/>
      <c r="F9" s="20"/>
      <c r="G9" s="243"/>
      <c r="H9" s="25"/>
      <c r="I9" s="12"/>
      <c r="J9" s="43"/>
      <c r="K9" s="43"/>
      <c r="L9" s="43"/>
      <c r="M9" s="13"/>
    </row>
    <row r="10" spans="1:13" ht="12.75" customHeight="1">
      <c r="A10" s="233"/>
      <c r="B10" s="235"/>
      <c r="C10" s="245"/>
      <c r="D10" s="245"/>
      <c r="E10" s="242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33">
        <v>13</v>
      </c>
      <c r="B11" s="239" t="str">
        <f>VLOOKUP(A11,'пр.взв.'!B6:F37,2,FALSE)</f>
        <v>KOSEV Marko</v>
      </c>
      <c r="C11" s="237" t="str">
        <f>VLOOKUP(A11,'пр.взв.'!B6:F37,3,FALSE)</f>
        <v>1987</v>
      </c>
      <c r="D11" s="237" t="str">
        <f>VLOOKUP(A11,'пр.взв.'!B6:F37,4,FALSE)</f>
        <v>BUL</v>
      </c>
      <c r="E11" s="24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8"/>
      <c r="B12" s="240"/>
      <c r="C12" s="241"/>
      <c r="D12" s="241"/>
      <c r="E12" s="16"/>
      <c r="F12" s="250"/>
      <c r="G12" s="250"/>
      <c r="H12" s="24"/>
      <c r="I12" s="242"/>
      <c r="J12" s="12"/>
      <c r="K12" s="12"/>
      <c r="L12" s="12"/>
    </row>
    <row r="13" spans="1:12" ht="12.75" customHeight="1" thickBot="1">
      <c r="A13" s="232">
        <v>3</v>
      </c>
      <c r="B13" s="234" t="str">
        <f>VLOOKUP(A13,'пр.взв.'!B6:F37,2,FALSE)</f>
        <v>ITO Yo</v>
      </c>
      <c r="C13" s="244" t="str">
        <f>VLOOKUP(A13,'пр.взв.'!B6:F37,3,FALSE)</f>
        <v>1977</v>
      </c>
      <c r="D13" s="244" t="str">
        <f>VLOOKUP(A13,'пр.взв.'!B6:F37,4,FALSE)</f>
        <v>JPN</v>
      </c>
      <c r="E13" s="11"/>
      <c r="F13" s="14"/>
      <c r="G13" s="14"/>
      <c r="H13" s="24"/>
      <c r="I13" s="243"/>
      <c r="J13" s="42"/>
      <c r="K13" s="25"/>
      <c r="L13" s="12"/>
    </row>
    <row r="14" spans="1:13" ht="12.75" customHeight="1">
      <c r="A14" s="233"/>
      <c r="B14" s="235"/>
      <c r="C14" s="245"/>
      <c r="D14" s="245"/>
      <c r="E14" s="242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33">
        <v>11</v>
      </c>
      <c r="B15" s="239" t="str">
        <f>VLOOKUP(A15,'пр.взв.'!B6:F37,2,FALSE)</f>
        <v>MURADOV Karim</v>
      </c>
      <c r="C15" s="237" t="str">
        <f>VLOOKUP(A15,'пр.взв.'!B6:F37,3,FALSE)</f>
        <v>1990</v>
      </c>
      <c r="D15" s="237" t="str">
        <f>VLOOKUP(A15,'пр.взв.'!B6:F37,4,FALSE)</f>
        <v>LTU</v>
      </c>
      <c r="E15" s="24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8"/>
      <c r="B16" s="240"/>
      <c r="C16" s="241"/>
      <c r="D16" s="241"/>
      <c r="E16" s="16"/>
      <c r="F16" s="20"/>
      <c r="G16" s="242"/>
      <c r="H16" s="26"/>
      <c r="I16" s="12"/>
      <c r="J16" s="12"/>
      <c r="K16" s="24"/>
      <c r="L16" s="12"/>
      <c r="M16" s="13"/>
    </row>
    <row r="17" spans="1:13" ht="12.75" customHeight="1" thickBot="1">
      <c r="A17" s="232">
        <v>7</v>
      </c>
      <c r="B17" s="234" t="str">
        <f>VLOOKUP(A17,'пр.взв.'!B6:F37,2,FALSE)</f>
        <v>OTGON Chinbat</v>
      </c>
      <c r="C17" s="244" t="str">
        <f>VLOOKUP(A17,'пр.взв.'!B6:F37,3,FALSE)</f>
        <v>1983</v>
      </c>
      <c r="D17" s="244" t="str">
        <f>VLOOKUP(A17,'пр.взв.'!B6:F37,4,FALSE)</f>
        <v>MNG</v>
      </c>
      <c r="E17" s="11"/>
      <c r="F17" s="21"/>
      <c r="G17" s="243"/>
      <c r="H17" s="9"/>
      <c r="I17" s="9"/>
      <c r="J17" s="9"/>
      <c r="K17" s="41"/>
      <c r="L17" s="9"/>
      <c r="M17" s="13"/>
    </row>
    <row r="18" spans="1:13" ht="12.75" customHeight="1">
      <c r="A18" s="233"/>
      <c r="B18" s="235"/>
      <c r="C18" s="245"/>
      <c r="D18" s="245"/>
      <c r="E18" s="24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33">
        <v>15</v>
      </c>
      <c r="B19" s="246" t="e">
        <f>VLOOKUP(A19,'пр.взв.'!B6:F37,2,FALSE)</f>
        <v>#N/A</v>
      </c>
      <c r="C19" s="248" t="e">
        <f>VLOOKUP(A19,'пр.взв.'!B6:F37,3,FALSE)</f>
        <v>#N/A</v>
      </c>
      <c r="D19" s="248" t="e">
        <f>VLOOKUP(A19,'пр.взв.'!B6:F37,4,FALSE)</f>
        <v>#N/A</v>
      </c>
      <c r="E19" s="24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8"/>
      <c r="B20" s="247"/>
      <c r="C20" s="249"/>
      <c r="D20" s="24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0"/>
      <c r="E21" s="3"/>
      <c r="F21" s="3"/>
      <c r="G21" s="3"/>
      <c r="J21" s="3"/>
      <c r="K21" s="242"/>
      <c r="M21" s="10"/>
    </row>
    <row r="22" spans="1:11" ht="16.5" thickBot="1">
      <c r="A22" s="232">
        <v>2</v>
      </c>
      <c r="B22" s="234" t="str">
        <f>VLOOKUP(A22,'пр.взв.'!B5:F36,2,FALSE)</f>
        <v>ZUKAEV Olim</v>
      </c>
      <c r="C22" s="236" t="str">
        <f>VLOOKUP(A22,'пр.взв.'!B5:F36,3,FALSE)</f>
        <v>1983</v>
      </c>
      <c r="D22" s="236" t="str">
        <f>VLOOKUP(A22,'пр.взв.'!B5:F36,4,FALSE)</f>
        <v>TJK</v>
      </c>
      <c r="E22" s="11"/>
      <c r="F22" s="12"/>
      <c r="G22" s="12"/>
      <c r="H22" s="12"/>
      <c r="I22" s="12"/>
      <c r="J22" s="3"/>
      <c r="K22" s="243"/>
    </row>
    <row r="23" spans="1:11" ht="12.75">
      <c r="A23" s="233"/>
      <c r="B23" s="235"/>
      <c r="C23" s="237"/>
      <c r="D23" s="237"/>
      <c r="E23" s="242"/>
      <c r="F23" s="14"/>
      <c r="G23" s="14"/>
      <c r="H23" s="12"/>
      <c r="I23" s="12"/>
      <c r="J23" s="3"/>
      <c r="K23" s="31"/>
    </row>
    <row r="24" spans="1:11" ht="13.5" thickBot="1">
      <c r="A24" s="233">
        <v>10</v>
      </c>
      <c r="B24" s="239" t="str">
        <f>VLOOKUP(A24,'пр.взв.'!B5:F36,2,FALSE)</f>
        <v>TSINTSADZE Avtandil</v>
      </c>
      <c r="C24" s="237" t="str">
        <f>VLOOKUP(A24,'пр.взв.'!B5:F36,3,FALSE)</f>
        <v>1983</v>
      </c>
      <c r="D24" s="237" t="str">
        <f>VLOOKUP(A24,'пр.взв.'!B5:F36,4,FALSE)</f>
        <v>GEO</v>
      </c>
      <c r="E24" s="243"/>
      <c r="F24" s="19"/>
      <c r="G24" s="14"/>
      <c r="H24" s="12"/>
      <c r="I24" s="12"/>
      <c r="J24" s="3"/>
      <c r="K24" s="31"/>
    </row>
    <row r="25" spans="1:11" ht="16.5" thickBot="1">
      <c r="A25" s="238"/>
      <c r="B25" s="240"/>
      <c r="C25" s="241"/>
      <c r="D25" s="241"/>
      <c r="E25" s="16"/>
      <c r="F25" s="20"/>
      <c r="G25" s="242"/>
      <c r="H25" s="12"/>
      <c r="I25" s="12"/>
      <c r="J25" s="3"/>
      <c r="K25" s="31"/>
    </row>
    <row r="26" spans="1:11" ht="16.5" thickBot="1">
      <c r="A26" s="232">
        <v>6</v>
      </c>
      <c r="B26" s="234" t="str">
        <f>VLOOKUP(A26,'пр.взв.'!B5:F36,2,FALSE)</f>
        <v>YALUSHEV Sergey</v>
      </c>
      <c r="C26" s="244" t="str">
        <f>VLOOKUP(A26,'пр.взв.'!B5:F36,3,FALSE)</f>
        <v>1982</v>
      </c>
      <c r="D26" s="244" t="str">
        <f>VLOOKUP(A26,'пр.взв.'!B5:F36,4,FALSE)</f>
        <v>RUS</v>
      </c>
      <c r="E26" s="11"/>
      <c r="F26" s="20"/>
      <c r="G26" s="243"/>
      <c r="H26" s="25"/>
      <c r="I26" s="12"/>
      <c r="J26" s="3"/>
      <c r="K26" s="31"/>
    </row>
    <row r="27" spans="1:11" ht="12.75">
      <c r="A27" s="233"/>
      <c r="B27" s="235"/>
      <c r="C27" s="245"/>
      <c r="D27" s="245"/>
      <c r="E27" s="242"/>
      <c r="F27" s="23"/>
      <c r="G27" s="14"/>
      <c r="H27" s="24"/>
      <c r="I27" s="12"/>
      <c r="J27" s="3"/>
      <c r="K27" s="31"/>
    </row>
    <row r="28" spans="1:11" ht="13.5" thickBot="1">
      <c r="A28" s="233">
        <v>14</v>
      </c>
      <c r="B28" s="239" t="str">
        <f>VLOOKUP(A28,'пр.взв.'!B5:F36,2,FALSE)</f>
        <v>BAYBATYROV Erbolat</v>
      </c>
      <c r="C28" s="237" t="str">
        <f>VLOOKUP(A28,'пр.взв.'!B5:F36,3,FALSE)</f>
        <v>1986</v>
      </c>
      <c r="D28" s="237" t="str">
        <f>VLOOKUP(A28,'пр.взв.'!B5:F36,4,FALSE)</f>
        <v>KAZ</v>
      </c>
      <c r="E28" s="243"/>
      <c r="F28" s="14"/>
      <c r="G28" s="14"/>
      <c r="H28" s="24"/>
      <c r="I28" s="27"/>
      <c r="J28" s="3"/>
      <c r="K28" s="31"/>
    </row>
    <row r="29" spans="1:11" ht="16.5" thickBot="1">
      <c r="A29" s="238"/>
      <c r="B29" s="240"/>
      <c r="C29" s="241"/>
      <c r="D29" s="241"/>
      <c r="E29" s="16"/>
      <c r="F29" s="250"/>
      <c r="G29" s="250"/>
      <c r="H29" s="24"/>
      <c r="I29" s="242"/>
      <c r="J29" s="2"/>
      <c r="K29" s="30"/>
    </row>
    <row r="30" spans="1:9" ht="16.5" thickBot="1">
      <c r="A30" s="232">
        <v>4</v>
      </c>
      <c r="B30" s="234" t="str">
        <f>VLOOKUP(A30,'пр.взв.'!B5:F36,2,FALSE)</f>
        <v>MUSA Uulu Tilek</v>
      </c>
      <c r="C30" s="244" t="str">
        <f>VLOOKUP(A30,'пр.взв.'!B5:F36,3,FALSE)</f>
        <v>1990</v>
      </c>
      <c r="D30" s="244" t="str">
        <f>VLOOKUP(A30,'пр.взв.'!B5:F36,4,FALSE)</f>
        <v>KGZ</v>
      </c>
      <c r="E30" s="11"/>
      <c r="F30" s="14"/>
      <c r="G30" s="14"/>
      <c r="H30" s="24"/>
      <c r="I30" s="243"/>
    </row>
    <row r="31" spans="1:9" ht="12.75">
      <c r="A31" s="233"/>
      <c r="B31" s="235"/>
      <c r="C31" s="245"/>
      <c r="D31" s="245"/>
      <c r="E31" s="242"/>
      <c r="F31" s="14"/>
      <c r="G31" s="14"/>
      <c r="H31" s="24"/>
      <c r="I31" s="12"/>
    </row>
    <row r="32" spans="1:9" ht="13.5" thickBot="1">
      <c r="A32" s="233">
        <v>12</v>
      </c>
      <c r="B32" s="239" t="str">
        <f>VLOOKUP(A32,'пр.взв.'!B5:F36,2,FALSE)</f>
        <v>ALLANUROV Kerim</v>
      </c>
      <c r="C32" s="237" t="str">
        <f>VLOOKUP(A32,'пр.взв.'!B5:F36,3,FALSE)</f>
        <v>1992</v>
      </c>
      <c r="D32" s="237" t="str">
        <f>VLOOKUP(A32,'пр.взв.'!B5:F36,4,FALSE)</f>
        <v>TKM</v>
      </c>
      <c r="E32" s="243"/>
      <c r="F32" s="19"/>
      <c r="G32" s="14"/>
      <c r="H32" s="24"/>
      <c r="I32" s="12"/>
    </row>
    <row r="33" spans="1:9" ht="16.5" thickBot="1">
      <c r="A33" s="238"/>
      <c r="B33" s="240"/>
      <c r="C33" s="241"/>
      <c r="D33" s="241"/>
      <c r="E33" s="16"/>
      <c r="F33" s="20"/>
      <c r="G33" s="242"/>
      <c r="H33" s="26"/>
      <c r="I33" s="12"/>
    </row>
    <row r="34" spans="1:9" ht="16.5" thickBot="1">
      <c r="A34" s="232">
        <v>8</v>
      </c>
      <c r="B34" s="234" t="str">
        <f>VLOOKUP(A34,'пр.взв.'!B5:F36,2,FALSE)</f>
        <v>LUTFULLAEV Sharafuddin</v>
      </c>
      <c r="C34" s="244" t="str">
        <f>VLOOKUP(A34,'пр.взв.'!B5:F36,3,FALSE)</f>
        <v>1986</v>
      </c>
      <c r="D34" s="244" t="str">
        <f>VLOOKUP(A34,'пр.взв.'!B5:F36,4,FALSE)</f>
        <v>UZB</v>
      </c>
      <c r="E34" s="11"/>
      <c r="F34" s="21"/>
      <c r="G34" s="243"/>
      <c r="H34" s="9"/>
      <c r="I34" s="9"/>
    </row>
    <row r="35" spans="1:9" ht="15.75">
      <c r="A35" s="233"/>
      <c r="B35" s="235"/>
      <c r="C35" s="245"/>
      <c r="D35" s="245"/>
      <c r="E35" s="242"/>
      <c r="F35" s="22"/>
      <c r="G35" s="16"/>
      <c r="H35" s="17"/>
      <c r="I35" s="17"/>
    </row>
    <row r="36" spans="1:9" ht="16.5" thickBot="1">
      <c r="A36" s="233">
        <v>16</v>
      </c>
      <c r="B36" s="246" t="e">
        <f>VLOOKUP(A36,'пр.взв.'!B5:F36,2,FALSE)</f>
        <v>#N/A</v>
      </c>
      <c r="C36" s="248" t="e">
        <f>VLOOKUP(A36,'пр.взв.'!B5:F36,3,FALSE)</f>
        <v>#N/A</v>
      </c>
      <c r="D36" s="248" t="e">
        <f>VLOOKUP(A36,'пр.взв.'!B5:F36,4,FALSE)</f>
        <v>#N/A</v>
      </c>
      <c r="E36" s="243"/>
      <c r="F36" s="16"/>
      <c r="G36" s="16"/>
      <c r="H36" s="17"/>
      <c r="I36" s="17"/>
    </row>
    <row r="37" spans="1:9" ht="16.5" thickBot="1">
      <c r="A37" s="238"/>
      <c r="B37" s="247"/>
      <c r="C37" s="249"/>
      <c r="D37" s="249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9"/>
      <c r="C40" s="34"/>
      <c r="D40" s="251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51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9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9"/>
      <c r="C49" s="32"/>
      <c r="D49" s="252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52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9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G8:G9"/>
    <mergeCell ref="E10:E11"/>
    <mergeCell ref="I12:I13"/>
    <mergeCell ref="F12:G12"/>
    <mergeCell ref="G16:G17"/>
    <mergeCell ref="E18:E19"/>
    <mergeCell ref="D40:D41"/>
    <mergeCell ref="D49:D50"/>
    <mergeCell ref="B36:B37"/>
    <mergeCell ref="C36:C37"/>
    <mergeCell ref="D36:D37"/>
    <mergeCell ref="E6:E7"/>
    <mergeCell ref="D34:D35"/>
    <mergeCell ref="B22:B23"/>
    <mergeCell ref="C22:C23"/>
    <mergeCell ref="D22:D23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8">
      <selection activeCell="I13" sqref="I13"/>
    </sheetView>
  </sheetViews>
  <sheetFormatPr defaultColWidth="9.140625" defaultRowHeight="12.75"/>
  <sheetData>
    <row r="1" spans="1:8" ht="15.75" thickBot="1">
      <c r="A1" s="257" t="str">
        <f>'пр.взв.'!A2</f>
        <v>The World SAMBO Championship 2010 /M/</v>
      </c>
      <c r="B1" s="258"/>
      <c r="C1" s="258"/>
      <c r="D1" s="258"/>
      <c r="E1" s="258"/>
      <c r="F1" s="258"/>
      <c r="G1" s="258"/>
      <c r="H1" s="259"/>
    </row>
    <row r="2" spans="1:8" ht="12.75">
      <c r="A2" s="260" t="str">
        <f>'пр.взв.'!A3</f>
        <v>November 04 - 08, 2010       Tashkent /Uzbekistan/</v>
      </c>
      <c r="B2" s="260"/>
      <c r="C2" s="260"/>
      <c r="D2" s="260"/>
      <c r="E2" s="260"/>
      <c r="F2" s="260"/>
      <c r="G2" s="260"/>
      <c r="H2" s="260"/>
    </row>
    <row r="3" spans="1:8" ht="18">
      <c r="A3" s="261" t="s">
        <v>39</v>
      </c>
      <c r="B3" s="261"/>
      <c r="C3" s="261"/>
      <c r="D3" s="261"/>
      <c r="E3" s="261"/>
      <c r="F3" s="261"/>
      <c r="G3" s="261"/>
      <c r="H3" s="261"/>
    </row>
    <row r="4" spans="2:8" ht="18">
      <c r="B4" s="111"/>
      <c r="C4" s="262" t="str">
        <f>'пр.взв.'!A4</f>
        <v>Weight category 57  кg.</v>
      </c>
      <c r="D4" s="262"/>
      <c r="E4" s="262"/>
      <c r="F4" s="262"/>
      <c r="G4" s="262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10" ht="18">
      <c r="A6" s="263" t="s">
        <v>40</v>
      </c>
      <c r="B6" s="270" t="str">
        <f>VLOOKUP(J6,'пр.взв.'!B7:F38,2,FALSE)</f>
        <v>BAYBATYROV Erbolat</v>
      </c>
      <c r="C6" s="270"/>
      <c r="D6" s="270"/>
      <c r="E6" s="270"/>
      <c r="F6" s="270"/>
      <c r="G6" s="270"/>
      <c r="H6" s="269" t="str">
        <f>'пр.хода'!N5</f>
        <v>KAZ</v>
      </c>
      <c r="I6" s="112"/>
      <c r="J6" s="113">
        <f>'пр.хода'!I21</f>
        <v>14</v>
      </c>
    </row>
    <row r="7" spans="1:10" ht="18">
      <c r="A7" s="264"/>
      <c r="B7" s="271"/>
      <c r="C7" s="271"/>
      <c r="D7" s="271"/>
      <c r="E7" s="271"/>
      <c r="F7" s="271"/>
      <c r="G7" s="271"/>
      <c r="H7" s="254"/>
      <c r="I7" s="112"/>
      <c r="J7" s="113"/>
    </row>
    <row r="8" spans="1:10" ht="18">
      <c r="A8" s="264"/>
      <c r="B8" s="253" t="str">
        <f>'пр.хода'!C29</f>
        <v>1986</v>
      </c>
      <c r="C8" s="253"/>
      <c r="D8" s="253"/>
      <c r="E8" s="253"/>
      <c r="F8" s="253"/>
      <c r="G8" s="253"/>
      <c r="H8" s="254"/>
      <c r="I8" s="112"/>
      <c r="J8" s="113"/>
    </row>
    <row r="9" spans="1:10" ht="18.75" thickBot="1">
      <c r="A9" s="265"/>
      <c r="B9" s="255"/>
      <c r="C9" s="255"/>
      <c r="D9" s="255"/>
      <c r="E9" s="255"/>
      <c r="F9" s="255"/>
      <c r="G9" s="255"/>
      <c r="H9" s="256"/>
      <c r="I9" s="112"/>
      <c r="J9" s="113"/>
    </row>
    <row r="10" spans="1:10" ht="18.7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8">
      <c r="A11" s="278" t="s">
        <v>41</v>
      </c>
      <c r="B11" s="270" t="str">
        <f>VLOOKUP(J11,'пр.взв.'!B7:F38,2,FALSE)</f>
        <v>GASIMOV  Islam</v>
      </c>
      <c r="C11" s="270"/>
      <c r="D11" s="270"/>
      <c r="E11" s="270"/>
      <c r="F11" s="270"/>
      <c r="G11" s="270"/>
      <c r="H11" s="269" t="str">
        <f>VLOOKUP(J11,'пр.взв.'!B7:F38,3,FALSE)</f>
        <v>1986</v>
      </c>
      <c r="I11" s="112"/>
      <c r="J11" s="113">
        <v>1</v>
      </c>
    </row>
    <row r="12" spans="1:10" ht="18">
      <c r="A12" s="279"/>
      <c r="B12" s="271"/>
      <c r="C12" s="271"/>
      <c r="D12" s="271"/>
      <c r="E12" s="271"/>
      <c r="F12" s="271"/>
      <c r="G12" s="271"/>
      <c r="H12" s="254"/>
      <c r="I12" s="112"/>
      <c r="J12" s="113"/>
    </row>
    <row r="13" spans="1:10" ht="18">
      <c r="A13" s="279"/>
      <c r="B13" s="253" t="str">
        <f>VLOOKUP(J11,'пр.взв.'!B7:F38,4,FALSE)</f>
        <v>AZE</v>
      </c>
      <c r="C13" s="253"/>
      <c r="D13" s="253"/>
      <c r="E13" s="253"/>
      <c r="F13" s="253"/>
      <c r="G13" s="253"/>
      <c r="H13" s="254"/>
      <c r="I13" s="112"/>
      <c r="J13" s="113"/>
    </row>
    <row r="14" spans="1:10" ht="18.75" thickBot="1">
      <c r="A14" s="280"/>
      <c r="B14" s="255"/>
      <c r="C14" s="255"/>
      <c r="D14" s="255"/>
      <c r="E14" s="255"/>
      <c r="F14" s="255"/>
      <c r="G14" s="255"/>
      <c r="H14" s="256"/>
      <c r="I14" s="112"/>
      <c r="J14" s="113"/>
    </row>
    <row r="15" spans="1:10" ht="18.7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18" customHeight="1">
      <c r="A16" s="266" t="s">
        <v>42</v>
      </c>
      <c r="B16" s="270" t="str">
        <f>VLOOKUP(J16,'пр.взв.'!B2:F43,2,FALSE)</f>
        <v>OTGON Chinbat</v>
      </c>
      <c r="C16" s="270"/>
      <c r="D16" s="270"/>
      <c r="E16" s="270"/>
      <c r="F16" s="270"/>
      <c r="G16" s="270"/>
      <c r="H16" s="269" t="str">
        <f>VLOOKUP(J16,'пр.взв.'!B2:F43,3,FALSE)</f>
        <v>1983</v>
      </c>
      <c r="I16" s="112"/>
      <c r="J16" s="113">
        <f>'пр.хода'!E44</f>
        <v>7</v>
      </c>
    </row>
    <row r="17" spans="1:10" ht="18" customHeight="1">
      <c r="A17" s="267"/>
      <c r="B17" s="271"/>
      <c r="C17" s="271"/>
      <c r="D17" s="271"/>
      <c r="E17" s="271"/>
      <c r="F17" s="271"/>
      <c r="G17" s="271"/>
      <c r="H17" s="254"/>
      <c r="I17" s="112"/>
      <c r="J17" s="113"/>
    </row>
    <row r="18" spans="1:10" ht="18">
      <c r="A18" s="267"/>
      <c r="B18" s="253" t="str">
        <f>VLOOKUP(J16,'пр.взв.'!B2:F43,4,FALSE)</f>
        <v>MNG</v>
      </c>
      <c r="C18" s="253"/>
      <c r="D18" s="253"/>
      <c r="E18" s="253"/>
      <c r="F18" s="253"/>
      <c r="G18" s="253"/>
      <c r="H18" s="254"/>
      <c r="I18" s="112"/>
      <c r="J18" s="113"/>
    </row>
    <row r="19" spans="1:10" ht="18.75" thickBot="1">
      <c r="A19" s="268"/>
      <c r="B19" s="255"/>
      <c r="C19" s="255"/>
      <c r="D19" s="255"/>
      <c r="E19" s="255"/>
      <c r="F19" s="255"/>
      <c r="G19" s="255"/>
      <c r="H19" s="256"/>
      <c r="I19" s="112"/>
      <c r="J19" s="113"/>
    </row>
    <row r="20" spans="1:10" ht="18.75" thickBot="1">
      <c r="A20" s="112"/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8" customHeight="1">
      <c r="A21" s="266" t="s">
        <v>42</v>
      </c>
      <c r="B21" s="270" t="str">
        <f>VLOOKUP(J21,'пр.взв.'!B1:F48,2,FALSE)</f>
        <v>YALUSHEV Sergey</v>
      </c>
      <c r="C21" s="270"/>
      <c r="D21" s="270"/>
      <c r="E21" s="270"/>
      <c r="F21" s="270"/>
      <c r="G21" s="270"/>
      <c r="H21" s="269" t="str">
        <f>VLOOKUP(J21,'пр.взв.'!B1:F48,3,FALSE)</f>
        <v>1982</v>
      </c>
      <c r="I21" s="112"/>
      <c r="J21" s="113">
        <f>'пр.хода'!E53</f>
        <v>6</v>
      </c>
    </row>
    <row r="22" spans="1:10" ht="18" customHeight="1">
      <c r="A22" s="267"/>
      <c r="B22" s="271"/>
      <c r="C22" s="271"/>
      <c r="D22" s="271"/>
      <c r="E22" s="271"/>
      <c r="F22" s="271"/>
      <c r="G22" s="271"/>
      <c r="H22" s="254"/>
      <c r="I22" s="112"/>
      <c r="J22" s="113"/>
    </row>
    <row r="23" spans="1:9" ht="18">
      <c r="A23" s="267"/>
      <c r="B23" s="253" t="str">
        <f>VLOOKUP(J21,'пр.взв.'!B1:F48,4,FALSE)</f>
        <v>RUS</v>
      </c>
      <c r="C23" s="253"/>
      <c r="D23" s="253"/>
      <c r="E23" s="253"/>
      <c r="F23" s="253"/>
      <c r="G23" s="253"/>
      <c r="H23" s="254"/>
      <c r="I23" s="112"/>
    </row>
    <row r="24" spans="1:9" ht="18.75" thickBot="1">
      <c r="A24" s="268"/>
      <c r="B24" s="255"/>
      <c r="C24" s="255"/>
      <c r="D24" s="255"/>
      <c r="E24" s="255"/>
      <c r="F24" s="255"/>
      <c r="G24" s="255"/>
      <c r="H24" s="256"/>
      <c r="I24" s="112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43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10" ht="12.75">
      <c r="A28" s="272" t="e">
        <f>VLOOKUP(J28,'пр.взв.'!B7:F38,5,FALSE)</f>
        <v>#N/A</v>
      </c>
      <c r="B28" s="273"/>
      <c r="C28" s="273"/>
      <c r="D28" s="273"/>
      <c r="E28" s="273"/>
      <c r="F28" s="273"/>
      <c r="G28" s="273"/>
      <c r="H28" s="274"/>
      <c r="J28">
        <v>0</v>
      </c>
    </row>
    <row r="29" spans="1:8" ht="13.5" thickBot="1">
      <c r="A29" s="275"/>
      <c r="B29" s="276"/>
      <c r="C29" s="276"/>
      <c r="D29" s="276"/>
      <c r="E29" s="276"/>
      <c r="F29" s="276"/>
      <c r="G29" s="276"/>
      <c r="H29" s="277"/>
    </row>
    <row r="32" spans="1:8" ht="18">
      <c r="A32" s="112" t="s">
        <v>44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C4:G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zoomScalePageLayoutView="0" workbookViewId="0" topLeftCell="A10">
      <selection activeCell="A56" sqref="A1:N5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3"/>
      <c r="C1" s="343" t="s">
        <v>10</v>
      </c>
      <c r="D1" s="344"/>
      <c r="E1" s="344"/>
      <c r="F1" s="344"/>
      <c r="G1" s="344"/>
      <c r="H1" s="345"/>
      <c r="I1" s="337" t="str">
        <f>'пр.взв.'!A2</f>
        <v>The World SAMBO Championship 2010 /M/</v>
      </c>
      <c r="J1" s="338"/>
      <c r="K1" s="338"/>
      <c r="L1" s="338"/>
      <c r="M1" s="338"/>
      <c r="N1" s="339"/>
      <c r="O1" s="45"/>
      <c r="P1" s="45"/>
      <c r="Q1" s="45"/>
      <c r="R1" s="45"/>
      <c r="S1" s="8"/>
    </row>
    <row r="2" spans="1:14" ht="31.5" customHeight="1" thickBot="1">
      <c r="A2" s="3"/>
      <c r="B2" s="64"/>
      <c r="C2" s="346" t="str">
        <f>HYPERLINK('пр.взв.'!A4)</f>
        <v>Weight category 57  кg.</v>
      </c>
      <c r="D2" s="347"/>
      <c r="E2" s="347"/>
      <c r="F2" s="347"/>
      <c r="G2" s="347"/>
      <c r="H2" s="348"/>
      <c r="I2" s="340" t="str">
        <f>'пр.взв.'!A3</f>
        <v>November 04 - 08, 2010       Tashkent /Uzbekistan/</v>
      </c>
      <c r="J2" s="341"/>
      <c r="K2" s="341"/>
      <c r="L2" s="341"/>
      <c r="M2" s="341"/>
      <c r="N2" s="342"/>
    </row>
    <row r="3" spans="1:10" ht="19.5" customHeight="1">
      <c r="A3" s="283" t="s">
        <v>36</v>
      </c>
      <c r="D3" s="96"/>
      <c r="E3" s="96"/>
      <c r="F3" s="96"/>
      <c r="G3" s="96"/>
      <c r="H3" s="96"/>
      <c r="I3" s="96"/>
      <c r="J3" s="96"/>
    </row>
    <row r="4" ht="12.75" customHeight="1" thickBot="1">
      <c r="A4" s="282" t="s">
        <v>23</v>
      </c>
    </row>
    <row r="5" spans="1:14" ht="12.75" customHeight="1" thickBot="1">
      <c r="A5" s="232">
        <v>1</v>
      </c>
      <c r="B5" s="290" t="str">
        <f>VLOOKUP(A5,'пр.взв.'!B7:F38,2,FALSE)</f>
        <v>GASIMOV  Islam</v>
      </c>
      <c r="C5" s="236" t="str">
        <f>VLOOKUP(A5,'пр.взв.'!B7:F38,3,FALSE)</f>
        <v>1986</v>
      </c>
      <c r="D5" s="236" t="str">
        <f>VLOOKUP(A5,'пр.взв.'!B7:F38,4,FALSE)</f>
        <v>AZE</v>
      </c>
      <c r="E5" s="11"/>
      <c r="F5" s="12"/>
      <c r="G5" s="12"/>
      <c r="H5" s="12"/>
      <c r="I5" s="12"/>
      <c r="J5" s="12"/>
      <c r="K5" s="333">
        <v>1</v>
      </c>
      <c r="L5" s="320">
        <f>I21</f>
        <v>14</v>
      </c>
      <c r="M5" s="284" t="str">
        <f>VLOOKUP(L5,'пр.взв.'!B7:E38,2,FALSE)</f>
        <v>BAYBATYROV Erbolat</v>
      </c>
      <c r="N5" s="321" t="str">
        <f>VLOOKUP(L5,'пр.взв.'!B7:F38,4,FALSE)</f>
        <v>KAZ</v>
      </c>
    </row>
    <row r="6" spans="1:14" ht="12.75" customHeight="1">
      <c r="A6" s="233"/>
      <c r="B6" s="291"/>
      <c r="C6" s="237"/>
      <c r="D6" s="237"/>
      <c r="E6" s="301" t="s">
        <v>52</v>
      </c>
      <c r="F6" s="14"/>
      <c r="G6" s="14"/>
      <c r="H6" s="57"/>
      <c r="K6" s="334"/>
      <c r="L6" s="298"/>
      <c r="M6" s="285"/>
      <c r="N6" s="318"/>
    </row>
    <row r="7" spans="1:18" ht="12.75" customHeight="1" thickBot="1">
      <c r="A7" s="233">
        <v>9</v>
      </c>
      <c r="B7" s="292" t="str">
        <f>VLOOKUP(A7,'пр.взв.'!B7:F38,2,FALSE)</f>
        <v>OSIPIAN Grachyk</v>
      </c>
      <c r="C7" s="237" t="str">
        <f>VLOOKUP(A7,'пр.взв.'!B7:F38,3,FALSE)</f>
        <v>1987</v>
      </c>
      <c r="D7" s="237" t="str">
        <f>VLOOKUP(A7,'пр.взв.'!B7:F38,4,FALSE)</f>
        <v>UKR</v>
      </c>
      <c r="E7" s="302"/>
      <c r="F7" s="19"/>
      <c r="G7" s="14"/>
      <c r="H7" s="12"/>
      <c r="K7" s="335">
        <v>2</v>
      </c>
      <c r="L7" s="297">
        <v>1</v>
      </c>
      <c r="M7" s="286" t="str">
        <f>VLOOKUP(L7,'пр.взв.'!B7:E38,2,FALSE)</f>
        <v>GASIMOV  Islam</v>
      </c>
      <c r="N7" s="317" t="str">
        <f>VLOOKUP(L7,'пр.взв.'!B7:E38,4,FALSE)</f>
        <v>AZE</v>
      </c>
      <c r="R7" s="7"/>
    </row>
    <row r="8" spans="1:14" ht="12.75" customHeight="1" thickBot="1">
      <c r="A8" s="238"/>
      <c r="B8" s="293"/>
      <c r="C8" s="241"/>
      <c r="D8" s="241"/>
      <c r="E8" s="16"/>
      <c r="F8" s="20"/>
      <c r="G8" s="301" t="s">
        <v>52</v>
      </c>
      <c r="H8" s="12"/>
      <c r="K8" s="335"/>
      <c r="L8" s="298"/>
      <c r="M8" s="285"/>
      <c r="N8" s="318"/>
    </row>
    <row r="9" spans="1:14" ht="12.75" customHeight="1" thickBot="1">
      <c r="A9" s="232">
        <v>5</v>
      </c>
      <c r="B9" s="290" t="str">
        <f>VLOOKUP(A9,'пр.взв.'!B7:F38,2,FALSE)</f>
        <v>VARDANYAN Vahan</v>
      </c>
      <c r="C9" s="244" t="str">
        <f>VLOOKUP(A9,'пр.взв.'!B7:F38,3,FALSE)</f>
        <v>1985</v>
      </c>
      <c r="D9" s="244" t="str">
        <f>VLOOKUP(A9,'пр.взв.'!B7:F38,4,FALSE)</f>
        <v>ARM</v>
      </c>
      <c r="E9" s="11"/>
      <c r="F9" s="20"/>
      <c r="G9" s="302"/>
      <c r="H9" s="25"/>
      <c r="I9" s="12"/>
      <c r="K9" s="336">
        <v>3</v>
      </c>
      <c r="L9" s="297">
        <f>E44</f>
        <v>7</v>
      </c>
      <c r="M9" s="286" t="str">
        <f>VLOOKUP(L9,'пр.взв.'!B7:E38,2,FALSE)</f>
        <v>OTGON Chinbat</v>
      </c>
      <c r="N9" s="317" t="str">
        <f>VLOOKUP(L9,'пр.взв.'!B7:E38,4,FALSE)</f>
        <v>MNG</v>
      </c>
    </row>
    <row r="10" spans="1:14" ht="12.75" customHeight="1">
      <c r="A10" s="233"/>
      <c r="B10" s="291"/>
      <c r="C10" s="245"/>
      <c r="D10" s="245"/>
      <c r="E10" s="301" t="s">
        <v>95</v>
      </c>
      <c r="F10" s="23"/>
      <c r="G10" s="14"/>
      <c r="H10" s="24"/>
      <c r="I10" s="12"/>
      <c r="J10" s="12"/>
      <c r="K10" s="336"/>
      <c r="L10" s="298"/>
      <c r="M10" s="285"/>
      <c r="N10" s="318"/>
    </row>
    <row r="11" spans="1:14" ht="12.75" customHeight="1" thickBot="1">
      <c r="A11" s="233">
        <v>13</v>
      </c>
      <c r="B11" s="292" t="str">
        <f>VLOOKUP(A11,'пр.взв.'!B7:F38,2,FALSE)</f>
        <v>KOSEV Marko</v>
      </c>
      <c r="C11" s="237" t="str">
        <f>VLOOKUP(A11,'пр.взв.'!B7:F38,3,FALSE)</f>
        <v>1987</v>
      </c>
      <c r="D11" s="237" t="str">
        <f>VLOOKUP(A11,'пр.взв.'!B7:F38,4,FALSE)</f>
        <v>BUL</v>
      </c>
      <c r="E11" s="302"/>
      <c r="F11" s="14"/>
      <c r="G11" s="14"/>
      <c r="H11" s="24"/>
      <c r="I11" s="27"/>
      <c r="J11" s="28"/>
      <c r="K11" s="336">
        <v>3</v>
      </c>
      <c r="L11" s="297">
        <f>E53</f>
        <v>6</v>
      </c>
      <c r="M11" s="286" t="str">
        <f>VLOOKUP(L11,'пр.взв.'!B7:E38,2,FALSE)</f>
        <v>YALUSHEV Sergey</v>
      </c>
      <c r="N11" s="317" t="str">
        <f>VLOOKUP(L11,'пр.взв.'!B7:E38,4,FALSE)</f>
        <v>RUS</v>
      </c>
    </row>
    <row r="12" spans="1:14" ht="12.75" customHeight="1" thickBot="1">
      <c r="A12" s="238"/>
      <c r="B12" s="293"/>
      <c r="C12" s="241"/>
      <c r="D12" s="241"/>
      <c r="E12" s="16"/>
      <c r="F12" s="250"/>
      <c r="G12" s="250"/>
      <c r="H12" s="24"/>
      <c r="I12" s="331">
        <v>1</v>
      </c>
      <c r="J12" s="12"/>
      <c r="K12" s="336"/>
      <c r="L12" s="298"/>
      <c r="M12" s="285"/>
      <c r="N12" s="318"/>
    </row>
    <row r="13" spans="1:18" ht="12.75" customHeight="1" thickBot="1">
      <c r="A13" s="232">
        <v>3</v>
      </c>
      <c r="B13" s="290" t="str">
        <f>VLOOKUP(A13,'пр.взв.'!B7:F38,2,FALSE)</f>
        <v>ITO Yo</v>
      </c>
      <c r="C13" s="244" t="str">
        <f>VLOOKUP(A13,'пр.взв.'!B7:F38,3,FALSE)</f>
        <v>1977</v>
      </c>
      <c r="D13" s="244" t="str">
        <f>VLOOKUP(A13,'пр.взв.'!B7:F38,4,FALSE)</f>
        <v>JPN</v>
      </c>
      <c r="E13" s="11"/>
      <c r="F13" s="14"/>
      <c r="G13" s="14"/>
      <c r="H13" s="24"/>
      <c r="I13" s="302"/>
      <c r="J13" s="12"/>
      <c r="K13" s="294">
        <v>5</v>
      </c>
      <c r="L13" s="297">
        <v>5</v>
      </c>
      <c r="M13" s="287" t="str">
        <f>VLOOKUP(L13,'пр.взв.'!B7:E38,2,FALSE)</f>
        <v>VARDANYAN Vahan</v>
      </c>
      <c r="N13" s="317" t="str">
        <f>VLOOKUP(L13,'пр.взв.'!B7:E38,4,FALSE)</f>
        <v>ARM</v>
      </c>
      <c r="O13" s="104"/>
      <c r="P13" s="104"/>
      <c r="Q13" s="104"/>
      <c r="R13" s="104"/>
    </row>
    <row r="14" spans="1:18" ht="12.75" customHeight="1">
      <c r="A14" s="233"/>
      <c r="B14" s="291"/>
      <c r="C14" s="245"/>
      <c r="D14" s="245"/>
      <c r="E14" s="301" t="s">
        <v>101</v>
      </c>
      <c r="F14" s="14"/>
      <c r="G14" s="14"/>
      <c r="H14" s="24"/>
      <c r="I14" s="73"/>
      <c r="J14" s="12"/>
      <c r="K14" s="294"/>
      <c r="L14" s="298"/>
      <c r="M14" s="288"/>
      <c r="N14" s="318"/>
      <c r="O14" s="104"/>
      <c r="P14" s="104"/>
      <c r="Q14" s="104"/>
      <c r="R14" s="104"/>
    </row>
    <row r="15" spans="1:18" ht="12.75" customHeight="1" thickBot="1">
      <c r="A15" s="233">
        <v>11</v>
      </c>
      <c r="B15" s="292" t="str">
        <f>VLOOKUP(A15,'пр.взв.'!B7:F38,2,FALSE)</f>
        <v>MURADOV Karim</v>
      </c>
      <c r="C15" s="237" t="str">
        <f>VLOOKUP(A15,'пр.взв.'!B7:F38,3,FALSE)</f>
        <v>1990</v>
      </c>
      <c r="D15" s="237" t="str">
        <f>VLOOKUP(A15,'пр.взв.'!B7:F38,4,FALSE)</f>
        <v>LTU</v>
      </c>
      <c r="E15" s="302"/>
      <c r="F15" s="19"/>
      <c r="G15" s="14"/>
      <c r="H15" s="24"/>
      <c r="I15" s="24"/>
      <c r="J15" s="12"/>
      <c r="K15" s="294">
        <v>5</v>
      </c>
      <c r="L15" s="297">
        <v>8</v>
      </c>
      <c r="M15" s="286" t="str">
        <f>VLOOKUP(L15,'пр.взв.'!B7:E38,2,FALSE)</f>
        <v>LUTFULLAEV Sharafuddin</v>
      </c>
      <c r="N15" s="317" t="str">
        <f>VLOOKUP(L15,'пр.взв.'!B7:E38,4,FALSE)</f>
        <v>UZB</v>
      </c>
      <c r="O15" s="104"/>
      <c r="P15" s="104"/>
      <c r="Q15" s="104"/>
      <c r="R15" s="104"/>
    </row>
    <row r="16" spans="1:18" ht="12.75" customHeight="1" thickBot="1">
      <c r="A16" s="238"/>
      <c r="B16" s="293"/>
      <c r="C16" s="241"/>
      <c r="D16" s="241"/>
      <c r="E16" s="16"/>
      <c r="F16" s="20"/>
      <c r="G16" s="301" t="s">
        <v>99</v>
      </c>
      <c r="H16" s="26"/>
      <c r="I16" s="24"/>
      <c r="J16" s="12"/>
      <c r="K16" s="294"/>
      <c r="L16" s="298"/>
      <c r="M16" s="285"/>
      <c r="N16" s="318"/>
      <c r="O16" s="104"/>
      <c r="P16" s="104"/>
      <c r="Q16" s="104"/>
      <c r="R16" s="104"/>
    </row>
    <row r="17" spans="1:18" ht="12.75" customHeight="1" thickBot="1">
      <c r="A17" s="232">
        <v>7</v>
      </c>
      <c r="B17" s="290" t="str">
        <f>VLOOKUP(A17,'пр.взв.'!B7:F38,2,FALSE)</f>
        <v>OTGON Chinbat</v>
      </c>
      <c r="C17" s="244" t="str">
        <f>VLOOKUP(A17,'пр.взв.'!B7:F38,3,FALSE)</f>
        <v>1983</v>
      </c>
      <c r="D17" s="244" t="str">
        <f>VLOOKUP(A17,'пр.взв.'!B7:F38,4,FALSE)</f>
        <v>MNG</v>
      </c>
      <c r="E17" s="11"/>
      <c r="F17" s="21"/>
      <c r="G17" s="302"/>
      <c r="H17" s="9"/>
      <c r="I17" s="41"/>
      <c r="J17" s="9"/>
      <c r="K17" s="289" t="s">
        <v>107</v>
      </c>
      <c r="L17" s="297">
        <v>9</v>
      </c>
      <c r="M17" s="286" t="str">
        <f>VLOOKUP(L17,'пр.взв.'!B7:E38,2,FALSE)</f>
        <v>OSIPIAN Grachyk</v>
      </c>
      <c r="N17" s="317" t="str">
        <f>VLOOKUP(L17,'пр.взв.'!B7:E38,4,FALSE)</f>
        <v>UKR</v>
      </c>
      <c r="O17" s="104"/>
      <c r="P17" s="104"/>
      <c r="Q17" s="104"/>
      <c r="R17" s="104"/>
    </row>
    <row r="18" spans="1:18" ht="12.75" customHeight="1">
      <c r="A18" s="233"/>
      <c r="B18" s="291"/>
      <c r="C18" s="245"/>
      <c r="D18" s="245"/>
      <c r="E18" s="301" t="s">
        <v>99</v>
      </c>
      <c r="F18" s="22"/>
      <c r="G18" s="16"/>
      <c r="H18" s="17"/>
      <c r="I18" s="24"/>
      <c r="J18" s="17"/>
      <c r="K18" s="289"/>
      <c r="L18" s="298"/>
      <c r="M18" s="285"/>
      <c r="N18" s="318"/>
      <c r="O18" s="104"/>
      <c r="P18" s="104"/>
      <c r="Q18" s="104"/>
      <c r="R18" s="104"/>
    </row>
    <row r="19" spans="1:18" ht="13.5" customHeight="1" thickBot="1">
      <c r="A19" s="233">
        <v>15</v>
      </c>
      <c r="B19" s="295" t="e">
        <f>VLOOKUP(A19,'пр.взв.'!B7:F38,2,FALSE)</f>
        <v>#N/A</v>
      </c>
      <c r="C19" s="248" t="e">
        <f>VLOOKUP(A19,'пр.взв.'!B7:F38,3,FALSE)</f>
        <v>#N/A</v>
      </c>
      <c r="D19" s="248" t="e">
        <f>VLOOKUP(A19,'пр.взв.'!B7:F38,4,FALSE)</f>
        <v>#N/A</v>
      </c>
      <c r="E19" s="302"/>
      <c r="F19" s="16"/>
      <c r="G19" s="16"/>
      <c r="H19" s="17"/>
      <c r="I19" s="24"/>
      <c r="J19" s="17"/>
      <c r="K19" s="289" t="s">
        <v>107</v>
      </c>
      <c r="L19" s="297">
        <v>10</v>
      </c>
      <c r="M19" s="286" t="str">
        <f>VLOOKUP(L19,'пр.взв.'!B7:E38,2,FALSE)</f>
        <v>TSINTSADZE Avtandil</v>
      </c>
      <c r="N19" s="317" t="str">
        <f>VLOOKUP(L19,'пр.взв.'!B7:E38,4,FALSE)</f>
        <v>GEO</v>
      </c>
      <c r="O19" s="104"/>
      <c r="P19" s="104"/>
      <c r="Q19" s="104"/>
      <c r="R19" s="104"/>
    </row>
    <row r="20" spans="1:18" ht="12" customHeight="1" thickBot="1">
      <c r="A20" s="238"/>
      <c r="B20" s="296"/>
      <c r="C20" s="249"/>
      <c r="D20" s="249"/>
      <c r="E20" s="16"/>
      <c r="F20" s="11"/>
      <c r="G20" s="11"/>
      <c r="H20" s="17"/>
      <c r="I20" s="24"/>
      <c r="J20" s="17"/>
      <c r="K20" s="289"/>
      <c r="L20" s="298"/>
      <c r="M20" s="285"/>
      <c r="N20" s="318"/>
      <c r="O20" s="104"/>
      <c r="P20" s="104"/>
      <c r="Q20" s="104"/>
      <c r="R20" s="104"/>
    </row>
    <row r="21" spans="1:18" ht="12" customHeight="1">
      <c r="A21" s="281" t="s">
        <v>37</v>
      </c>
      <c r="B21" s="76"/>
      <c r="C21" s="6"/>
      <c r="D21" s="3"/>
      <c r="E21" s="3"/>
      <c r="F21" s="3"/>
      <c r="G21" s="3"/>
      <c r="I21" s="328">
        <v>14</v>
      </c>
      <c r="K21" s="289" t="s">
        <v>108</v>
      </c>
      <c r="L21" s="297">
        <v>3</v>
      </c>
      <c r="M21" s="286" t="str">
        <f>VLOOKUP(L21,'пр.взв.'!B7:E38,2,FALSE)</f>
        <v>ITO Yo</v>
      </c>
      <c r="N21" s="317" t="str">
        <f>VLOOKUP(L21,'пр.взв.'!B7:E38,4,FALSE)</f>
        <v>JPN</v>
      </c>
      <c r="O21" s="104"/>
      <c r="P21" s="104"/>
      <c r="Q21" s="104"/>
      <c r="R21" s="104"/>
    </row>
    <row r="22" spans="1:18" ht="12" customHeight="1" thickBot="1">
      <c r="A22" s="282"/>
      <c r="B22" s="77"/>
      <c r="E22" s="58"/>
      <c r="F22" s="58"/>
      <c r="G22" s="58"/>
      <c r="H22" s="58"/>
      <c r="I22" s="329"/>
      <c r="J22" s="58"/>
      <c r="K22" s="289"/>
      <c r="L22" s="298"/>
      <c r="M22" s="285"/>
      <c r="N22" s="318"/>
      <c r="O22" s="104"/>
      <c r="P22" s="104"/>
      <c r="Q22" s="104"/>
      <c r="R22" s="104"/>
    </row>
    <row r="23" spans="1:14" ht="12" customHeight="1" thickBot="1">
      <c r="A23" s="299">
        <v>2</v>
      </c>
      <c r="B23" s="290" t="str">
        <f>VLOOKUP(A23,'пр.взв.'!B7:F38,2,FALSE)</f>
        <v>ZUKAEV Olim</v>
      </c>
      <c r="C23" s="236" t="str">
        <f>VLOOKUP(A23,'пр.взв.'!B7:F38,3,FALSE)</f>
        <v>1983</v>
      </c>
      <c r="D23" s="236" t="str">
        <f>VLOOKUP(A23,'пр.взв.'!B7:F38,4,FALSE)</f>
        <v>TJK</v>
      </c>
      <c r="E23" s="11"/>
      <c r="F23" s="12"/>
      <c r="G23" s="12"/>
      <c r="H23" s="12"/>
      <c r="I23" s="73"/>
      <c r="K23" s="313" t="s">
        <v>108</v>
      </c>
      <c r="L23" s="306">
        <v>4</v>
      </c>
      <c r="M23" s="314" t="str">
        <f>VLOOKUP(L23,'пр.взв.'!B7:E38,2,FALSE)</f>
        <v>MUSA Uulu Tilek</v>
      </c>
      <c r="N23" s="319" t="str">
        <f>VLOOKUP(L23,'пр.взв.'!B7:E38,4,FALSE)</f>
        <v>KGZ</v>
      </c>
    </row>
    <row r="24" spans="1:14" ht="12" customHeight="1">
      <c r="A24" s="300"/>
      <c r="B24" s="291"/>
      <c r="C24" s="237"/>
      <c r="D24" s="237"/>
      <c r="E24" s="301" t="s">
        <v>102</v>
      </c>
      <c r="F24" s="14"/>
      <c r="G24" s="14"/>
      <c r="H24" s="57"/>
      <c r="I24" s="31"/>
      <c r="K24" s="313"/>
      <c r="L24" s="307"/>
      <c r="M24" s="315"/>
      <c r="N24" s="245"/>
    </row>
    <row r="25" spans="1:14" ht="12" customHeight="1" thickBot="1">
      <c r="A25" s="300">
        <v>10</v>
      </c>
      <c r="B25" s="292" t="str">
        <f>VLOOKUP(A25,'пр.взв.'!B7:F38,2,FALSE)</f>
        <v>TSINTSADZE Avtandil</v>
      </c>
      <c r="C25" s="237" t="str">
        <f>VLOOKUP(A25,'пр.взв.'!B7:F38,3,FALSE)</f>
        <v>1983</v>
      </c>
      <c r="D25" s="237" t="str">
        <f>VLOOKUP(A25,'пр.взв.'!B7:F38,4,FALSE)</f>
        <v>GEO</v>
      </c>
      <c r="E25" s="302"/>
      <c r="F25" s="19"/>
      <c r="G25" s="14"/>
      <c r="H25" s="12"/>
      <c r="I25" s="31"/>
      <c r="K25" s="316" t="s">
        <v>109</v>
      </c>
      <c r="L25" s="306">
        <v>13</v>
      </c>
      <c r="M25" s="314" t="str">
        <f>VLOOKUP(L25,'пр.взв.'!B7:E38,2,FALSE)</f>
        <v>KOSEV Marko</v>
      </c>
      <c r="N25" s="319" t="str">
        <f>VLOOKUP(L25,'пр.взв.'!B7:E38,4,FALSE)</f>
        <v>BUL</v>
      </c>
    </row>
    <row r="26" spans="1:14" ht="12" customHeight="1" thickBot="1">
      <c r="A26" s="303"/>
      <c r="B26" s="293"/>
      <c r="C26" s="241"/>
      <c r="D26" s="241"/>
      <c r="E26" s="16"/>
      <c r="F26" s="20"/>
      <c r="G26" s="301" t="s">
        <v>103</v>
      </c>
      <c r="H26" s="12"/>
      <c r="I26" s="31"/>
      <c r="K26" s="316"/>
      <c r="L26" s="307"/>
      <c r="M26" s="315"/>
      <c r="N26" s="245"/>
    </row>
    <row r="27" spans="1:14" ht="12" customHeight="1" thickBot="1">
      <c r="A27" s="304">
        <v>6</v>
      </c>
      <c r="B27" s="290" t="str">
        <f>VLOOKUP(A27,'пр.взв.'!B7:F38,2,FALSE)</f>
        <v>YALUSHEV Sergey</v>
      </c>
      <c r="C27" s="244" t="str">
        <f>VLOOKUP(A27,'пр.взв.'!B7:F38,3,FALSE)</f>
        <v>1982</v>
      </c>
      <c r="D27" s="244" t="str">
        <f>VLOOKUP(A27,'пр.взв.'!B7:F38,4,FALSE)</f>
        <v>RUS</v>
      </c>
      <c r="E27" s="11"/>
      <c r="F27" s="20"/>
      <c r="G27" s="302"/>
      <c r="H27" s="25"/>
      <c r="I27" s="24"/>
      <c r="K27" s="316" t="s">
        <v>109</v>
      </c>
      <c r="L27" s="306">
        <v>11</v>
      </c>
      <c r="M27" s="314" t="str">
        <f>VLOOKUP(L27,'пр.взв.'!B7:E38,2,FALSE)</f>
        <v>MURADOV Karim</v>
      </c>
      <c r="N27" s="319" t="str">
        <f>VLOOKUP(L27,'пр.взв.'!B7:E38,4,FALSE)</f>
        <v>LTU</v>
      </c>
    </row>
    <row r="28" spans="1:14" ht="12" customHeight="1">
      <c r="A28" s="300"/>
      <c r="B28" s="291"/>
      <c r="C28" s="245"/>
      <c r="D28" s="245"/>
      <c r="E28" s="301" t="s">
        <v>103</v>
      </c>
      <c r="F28" s="23"/>
      <c r="G28" s="14"/>
      <c r="H28" s="24"/>
      <c r="I28" s="24"/>
      <c r="J28" s="12"/>
      <c r="K28" s="316"/>
      <c r="L28" s="307"/>
      <c r="M28" s="315"/>
      <c r="N28" s="245"/>
    </row>
    <row r="29" spans="1:16" ht="12" customHeight="1" thickBot="1">
      <c r="A29" s="300">
        <v>14</v>
      </c>
      <c r="B29" s="292" t="str">
        <f>VLOOKUP(A29,'пр.взв.'!B7:F38,2,FALSE)</f>
        <v>BAYBATYROV Erbolat</v>
      </c>
      <c r="C29" s="237" t="str">
        <f>VLOOKUP(A29,'пр.взв.'!B7:F38,3,FALSE)</f>
        <v>1986</v>
      </c>
      <c r="D29" s="237" t="str">
        <f>VLOOKUP(A29,'пр.взв.'!B7:F38,4,FALSE)</f>
        <v>KAZ</v>
      </c>
      <c r="E29" s="302"/>
      <c r="F29" s="14"/>
      <c r="G29" s="14"/>
      <c r="H29" s="24"/>
      <c r="I29" s="74"/>
      <c r="J29" s="28"/>
      <c r="K29" s="316" t="s">
        <v>109</v>
      </c>
      <c r="L29" s="297">
        <v>2</v>
      </c>
      <c r="M29" s="286" t="str">
        <f>VLOOKUP(L29,'пр.взв.'!B7:E38,2,FALSE)</f>
        <v>ZUKAEV Olim</v>
      </c>
      <c r="N29" s="317" t="str">
        <f>VLOOKUP(L29,'пр.взв.'!B7:E38,4,FALSE)</f>
        <v>TJK</v>
      </c>
      <c r="O29" s="104"/>
      <c r="P29" s="104"/>
    </row>
    <row r="30" spans="1:16" ht="12" customHeight="1" thickBot="1">
      <c r="A30" s="305"/>
      <c r="B30" s="293"/>
      <c r="C30" s="241"/>
      <c r="D30" s="241"/>
      <c r="E30" s="16"/>
      <c r="F30" s="250"/>
      <c r="G30" s="250"/>
      <c r="H30" s="24"/>
      <c r="I30" s="331">
        <v>14</v>
      </c>
      <c r="J30" s="12"/>
      <c r="K30" s="316"/>
      <c r="L30" s="298"/>
      <c r="M30" s="285"/>
      <c r="N30" s="318"/>
      <c r="O30" s="104"/>
      <c r="P30" s="104"/>
    </row>
    <row r="31" spans="1:16" ht="12" customHeight="1" thickBot="1">
      <c r="A31" s="299">
        <v>4</v>
      </c>
      <c r="B31" s="290" t="str">
        <f>VLOOKUP(A31,'пр.взв.'!B7:F38,2,FALSE)</f>
        <v>MUSA Uulu Tilek</v>
      </c>
      <c r="C31" s="244" t="str">
        <f>VLOOKUP(A31,'пр.взв.'!B7:F38,3,FALSE)</f>
        <v>1990</v>
      </c>
      <c r="D31" s="244" t="str">
        <f>VLOOKUP(A31,'пр.взв.'!B7:F38,4,FALSE)</f>
        <v>KGZ</v>
      </c>
      <c r="E31" s="11"/>
      <c r="F31" s="14"/>
      <c r="G31" s="14"/>
      <c r="H31" s="24"/>
      <c r="I31" s="302"/>
      <c r="J31" s="12"/>
      <c r="K31" s="316" t="s">
        <v>109</v>
      </c>
      <c r="L31" s="297">
        <v>12</v>
      </c>
      <c r="M31" s="286" t="str">
        <f>VLOOKUP(L31,'пр.взв.'!B7:E38,2,FALSE)</f>
        <v>ALLANUROV Kerim</v>
      </c>
      <c r="N31" s="317" t="str">
        <f>VLOOKUP(L31,'пр.взв.'!B7:E38,4,FALSE)</f>
        <v>TKM</v>
      </c>
      <c r="O31" s="104"/>
      <c r="P31" s="104"/>
    </row>
    <row r="32" spans="1:16" ht="12" customHeight="1">
      <c r="A32" s="300"/>
      <c r="B32" s="291"/>
      <c r="C32" s="245"/>
      <c r="D32" s="245"/>
      <c r="E32" s="301" t="s">
        <v>104</v>
      </c>
      <c r="F32" s="14"/>
      <c r="G32" s="14"/>
      <c r="H32" s="24"/>
      <c r="I32" s="12"/>
      <c r="J32" s="12"/>
      <c r="K32" s="316"/>
      <c r="L32" s="298"/>
      <c r="M32" s="285"/>
      <c r="N32" s="318"/>
      <c r="O32" s="104"/>
      <c r="P32" s="104"/>
    </row>
    <row r="33" spans="1:16" ht="12" customHeight="1" thickBot="1">
      <c r="A33" s="300">
        <v>12</v>
      </c>
      <c r="B33" s="292" t="str">
        <f>VLOOKUP(A33,'пр.взв.'!B7:F38,2,FALSE)</f>
        <v>ALLANUROV Kerim</v>
      </c>
      <c r="C33" s="237" t="str">
        <f>VLOOKUP(A33,'пр.взв.'!B7:F38,3,FALSE)</f>
        <v>1992</v>
      </c>
      <c r="D33" s="237" t="str">
        <f>VLOOKUP(A33,'пр.взв.'!B7:F38,4,FALSE)</f>
        <v>TKM</v>
      </c>
      <c r="E33" s="302"/>
      <c r="F33" s="19"/>
      <c r="G33" s="14"/>
      <c r="H33" s="24"/>
      <c r="I33" s="12"/>
      <c r="J33" s="12"/>
      <c r="K33" s="308"/>
      <c r="L33" s="311"/>
      <c r="M33" s="309" t="e">
        <f>VLOOKUP(L33,'пр.взв.'!B7:E38,2,FALSE)</f>
        <v>#N/A</v>
      </c>
      <c r="N33" s="322" t="e">
        <f>VLOOKUP(L33,'пр.взв.'!B7:E38,4,FALSE)</f>
        <v>#N/A</v>
      </c>
      <c r="O33" s="104"/>
      <c r="P33" s="104"/>
    </row>
    <row r="34" spans="1:16" ht="12" customHeight="1" thickBot="1">
      <c r="A34" s="303"/>
      <c r="B34" s="293"/>
      <c r="C34" s="241"/>
      <c r="D34" s="241"/>
      <c r="E34" s="16"/>
      <c r="F34" s="20"/>
      <c r="G34" s="301" t="s">
        <v>100</v>
      </c>
      <c r="H34" s="26"/>
      <c r="I34" s="12"/>
      <c r="J34" s="12"/>
      <c r="K34" s="308"/>
      <c r="L34" s="312"/>
      <c r="M34" s="310"/>
      <c r="N34" s="323"/>
      <c r="O34" s="104"/>
      <c r="P34" s="104"/>
    </row>
    <row r="35" spans="1:16" ht="12" customHeight="1" thickBot="1">
      <c r="A35" s="304">
        <v>8</v>
      </c>
      <c r="B35" s="290" t="str">
        <f>VLOOKUP(A35,'пр.взв.'!B7:F38,2,FALSE)</f>
        <v>LUTFULLAEV Sharafuddin</v>
      </c>
      <c r="C35" s="244" t="str">
        <f>VLOOKUP(A35,'пр.взв.'!B7:F38,3,FALSE)</f>
        <v>1986</v>
      </c>
      <c r="D35" s="244" t="str">
        <f>VLOOKUP(A35,'пр.взв.'!B7:F38,4,FALSE)</f>
        <v>UZB</v>
      </c>
      <c r="E35" s="11"/>
      <c r="F35" s="21"/>
      <c r="G35" s="302"/>
      <c r="H35" s="9"/>
      <c r="I35" s="9"/>
      <c r="J35" s="9"/>
      <c r="K35" s="308"/>
      <c r="L35" s="311"/>
      <c r="M35" s="309" t="e">
        <f>VLOOKUP(L35,'пр.взв.'!B7:E38,2,FALSE)</f>
        <v>#N/A</v>
      </c>
      <c r="N35" s="322" t="e">
        <f>VLOOKUP(L35,'пр.взв.'!B7:E38,4,FALSE)</f>
        <v>#N/A</v>
      </c>
      <c r="O35" s="104"/>
      <c r="P35" s="104"/>
    </row>
    <row r="36" spans="1:16" ht="14.25" customHeight="1">
      <c r="A36" s="300"/>
      <c r="B36" s="291"/>
      <c r="C36" s="245"/>
      <c r="D36" s="245"/>
      <c r="E36" s="301" t="s">
        <v>100</v>
      </c>
      <c r="F36" s="22"/>
      <c r="G36" s="16"/>
      <c r="H36" s="17"/>
      <c r="I36" s="12"/>
      <c r="J36" s="17"/>
      <c r="K36" s="308"/>
      <c r="L36" s="312"/>
      <c r="M36" s="310"/>
      <c r="N36" s="323"/>
      <c r="O36" s="86"/>
      <c r="P36" s="86"/>
    </row>
    <row r="37" spans="1:16" ht="13.5" customHeight="1" thickBot="1">
      <c r="A37" s="300">
        <v>16</v>
      </c>
      <c r="B37" s="295" t="e">
        <f>VLOOKUP(A37,'пр.взв.'!B7:F38,2,FALSE)</f>
        <v>#N/A</v>
      </c>
      <c r="C37" s="248" t="e">
        <f>VLOOKUP(A37,'пр.взв.'!B7:F38,3,FALSE)</f>
        <v>#N/A</v>
      </c>
      <c r="D37" s="248" t="e">
        <f>VLOOKUP(A37,'пр.взв.'!B7:F38,4,FALSE)</f>
        <v>#N/A</v>
      </c>
      <c r="E37" s="302"/>
      <c r="F37" s="16"/>
      <c r="G37" s="16"/>
      <c r="H37" s="17"/>
      <c r="I37" s="12"/>
      <c r="J37" s="17"/>
      <c r="K37" s="105"/>
      <c r="L37" s="105"/>
      <c r="M37" s="106"/>
      <c r="N37" s="104"/>
      <c r="O37" s="107"/>
      <c r="P37" s="86"/>
    </row>
    <row r="38" spans="1:16" ht="13.5" customHeight="1" thickBot="1">
      <c r="A38" s="303"/>
      <c r="B38" s="296"/>
      <c r="C38" s="249"/>
      <c r="D38" s="249"/>
      <c r="E38" s="16"/>
      <c r="F38" s="11"/>
      <c r="G38" s="11"/>
      <c r="H38" s="17"/>
      <c r="I38" s="12"/>
      <c r="J38" s="17"/>
      <c r="K38" s="105"/>
      <c r="L38" s="105"/>
      <c r="M38" s="108"/>
      <c r="N38" s="104"/>
      <c r="O38" s="104"/>
      <c r="P38" s="86"/>
    </row>
    <row r="39" spans="1:16" ht="12.75" customHeight="1" thickBot="1">
      <c r="A39" s="54" t="s">
        <v>2</v>
      </c>
      <c r="N39" s="3"/>
      <c r="P39" s="3"/>
    </row>
    <row r="40" spans="1:16" ht="13.5" customHeight="1">
      <c r="A40" s="301" t="s">
        <v>105</v>
      </c>
      <c r="B40" s="3"/>
      <c r="C40" s="3"/>
      <c r="D40" s="68" t="s">
        <v>45</v>
      </c>
      <c r="E40" s="3"/>
      <c r="L40" s="60"/>
      <c r="N40" s="3"/>
      <c r="P40" s="61"/>
    </row>
    <row r="41" spans="1:16" ht="12.75" customHeight="1" thickBot="1">
      <c r="A41" s="302"/>
      <c r="B41" s="5"/>
      <c r="C41" s="59"/>
      <c r="D41" s="3"/>
      <c r="E41" s="3"/>
      <c r="P41" s="61"/>
    </row>
    <row r="42" spans="2:16" ht="12.75">
      <c r="B42" s="3"/>
      <c r="C42" s="301" t="s">
        <v>95</v>
      </c>
      <c r="D42" s="3"/>
      <c r="E42" s="3"/>
      <c r="O42" s="65"/>
      <c r="P42" s="3"/>
    </row>
    <row r="43" spans="2:16" ht="13.5" thickBot="1">
      <c r="B43" s="3"/>
      <c r="C43" s="302"/>
      <c r="D43" s="29"/>
      <c r="E43" s="3"/>
      <c r="O43" s="3"/>
      <c r="P43" s="3"/>
    </row>
    <row r="44" spans="1:16" ht="13.5" customHeight="1">
      <c r="A44" s="301" t="s">
        <v>95</v>
      </c>
      <c r="B44" s="2"/>
      <c r="C44" s="59"/>
      <c r="D44" s="31"/>
      <c r="E44" s="324">
        <v>7</v>
      </c>
      <c r="F44" s="325"/>
      <c r="O44" s="66"/>
      <c r="P44" s="67"/>
    </row>
    <row r="45" spans="1:16" ht="16.5" customHeight="1" thickBot="1">
      <c r="A45" s="302"/>
      <c r="B45" s="3"/>
      <c r="C45" s="3"/>
      <c r="D45" s="31"/>
      <c r="E45" s="326"/>
      <c r="F45" s="327"/>
      <c r="J45" s="60">
        <f>HYPERLINK('[1]реквизиты'!$A$20)</f>
      </c>
      <c r="K45" s="60"/>
      <c r="L45" s="60"/>
      <c r="M45" s="3"/>
      <c r="N45" s="3"/>
      <c r="O45" s="66"/>
      <c r="P45" s="67"/>
    </row>
    <row r="46" spans="3:16" ht="12.75" customHeight="1">
      <c r="C46" s="301" t="s">
        <v>99</v>
      </c>
      <c r="D46" s="30"/>
      <c r="E46" s="3"/>
      <c r="M46" s="3"/>
      <c r="N46" s="3"/>
      <c r="O46" s="3"/>
      <c r="P46" s="3"/>
    </row>
    <row r="47" spans="1:16" ht="15.75" thickBot="1">
      <c r="A47" s="3"/>
      <c r="C47" s="302"/>
      <c r="D47" s="3"/>
      <c r="E47" s="3"/>
      <c r="G47" s="332" t="str">
        <f>'[4]реквизиты'!$A$11</f>
        <v>Chief referee</v>
      </c>
      <c r="H47" s="332"/>
      <c r="I47" s="332"/>
      <c r="J47" s="332"/>
      <c r="M47" s="330" t="str">
        <f>HYPERLINK('[1]реквизиты'!$G$11)</f>
        <v>E. Rashi</v>
      </c>
      <c r="N47" s="330"/>
      <c r="O47" s="3"/>
      <c r="P47" s="3"/>
    </row>
    <row r="48" spans="1:16" ht="15.75" thickBot="1">
      <c r="A48" s="54" t="s">
        <v>9</v>
      </c>
      <c r="G48" s="70"/>
      <c r="H48" s="70"/>
      <c r="I48" s="70"/>
      <c r="J48" s="70"/>
      <c r="N48" s="72" t="str">
        <f>HYPERLINK('[1]реквизиты'!$G$12)</f>
        <v>/GEO/</v>
      </c>
      <c r="O48" s="3"/>
      <c r="P48" s="3"/>
    </row>
    <row r="49" spans="1:16" ht="15">
      <c r="A49" s="301" t="s">
        <v>106</v>
      </c>
      <c r="B49" s="3"/>
      <c r="C49" s="3"/>
      <c r="D49" s="3"/>
      <c r="E49" s="3"/>
      <c r="G49" s="70"/>
      <c r="H49" s="70"/>
      <c r="I49" s="70"/>
      <c r="J49" s="70"/>
      <c r="M49" s="3"/>
      <c r="N49" s="3"/>
      <c r="O49" s="3"/>
      <c r="P49" s="3"/>
    </row>
    <row r="50" spans="1:16" ht="15.75" thickBot="1">
      <c r="A50" s="302"/>
      <c r="B50" s="5"/>
      <c r="C50" s="59"/>
      <c r="D50" s="3"/>
      <c r="E50" s="3"/>
      <c r="G50" s="332" t="str">
        <f>'[4]реквизиты'!$A$13</f>
        <v>Chief secretary</v>
      </c>
      <c r="H50" s="332"/>
      <c r="I50" s="332"/>
      <c r="J50" s="332"/>
      <c r="M50" s="330" t="str">
        <f>HYPERLINK('[1]реквизиты'!$G$13)</f>
        <v>R. Zakirov</v>
      </c>
      <c r="N50" s="330"/>
      <c r="O50" s="3"/>
      <c r="P50" s="3"/>
    </row>
    <row r="51" spans="2:16" ht="12.75">
      <c r="B51" s="3"/>
      <c r="C51" s="301" t="s">
        <v>106</v>
      </c>
      <c r="D51" s="3"/>
      <c r="E51" s="3"/>
      <c r="G51" s="71"/>
      <c r="H51" s="71"/>
      <c r="I51" s="71"/>
      <c r="J51" s="71"/>
      <c r="N51" s="72" t="str">
        <f>HYPERLINK('[1]реквизиты'!$G$14)</f>
        <v>/RUS/</v>
      </c>
      <c r="O51" s="3"/>
      <c r="P51" s="3"/>
    </row>
    <row r="52" spans="2:16" ht="13.5" thickBot="1">
      <c r="B52" s="3"/>
      <c r="C52" s="302"/>
      <c r="D52" s="29"/>
      <c r="E52" s="3"/>
      <c r="M52" s="3"/>
      <c r="N52" s="3"/>
      <c r="O52" s="66"/>
      <c r="P52" s="3"/>
    </row>
    <row r="53" spans="1:16" ht="12.75">
      <c r="A53" s="301" t="s">
        <v>102</v>
      </c>
      <c r="B53" s="2"/>
      <c r="C53" s="59"/>
      <c r="D53" s="31"/>
      <c r="E53" s="324">
        <v>6</v>
      </c>
      <c r="F53" s="325"/>
      <c r="J53" s="69"/>
      <c r="K53" s="60"/>
      <c r="L53" s="60"/>
      <c r="M53" s="3"/>
      <c r="N53" s="3"/>
      <c r="O53" s="66"/>
      <c r="P53" s="3"/>
    </row>
    <row r="54" spans="1:16" ht="13.5" thickBot="1">
      <c r="A54" s="302"/>
      <c r="B54" s="3"/>
      <c r="C54" s="3"/>
      <c r="D54" s="31"/>
      <c r="E54" s="326"/>
      <c r="F54" s="327"/>
      <c r="M54" s="3"/>
      <c r="N54" s="3"/>
      <c r="O54" s="3"/>
      <c r="P54" s="3"/>
    </row>
    <row r="55" spans="3:16" ht="12.75">
      <c r="C55" s="301" t="s">
        <v>100</v>
      </c>
      <c r="D55" s="30"/>
      <c r="E55" s="3"/>
      <c r="N55" s="62">
        <f>HYPERLINK('[1]реквизиты'!$G$22)</f>
      </c>
      <c r="O55" s="3"/>
      <c r="P55" s="3"/>
    </row>
    <row r="56" spans="1:16" ht="13.5" thickBot="1">
      <c r="A56" s="3"/>
      <c r="C56" s="302"/>
      <c r="D56" s="3"/>
      <c r="E56" s="3"/>
      <c r="N56" s="62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165">
    <mergeCell ref="C55:C56"/>
    <mergeCell ref="E53:F54"/>
    <mergeCell ref="I1:N1"/>
    <mergeCell ref="I2:N2"/>
    <mergeCell ref="C1:H1"/>
    <mergeCell ref="C2:H2"/>
    <mergeCell ref="I30:I31"/>
    <mergeCell ref="E32:E33"/>
    <mergeCell ref="G34:G35"/>
    <mergeCell ref="E36:E37"/>
    <mergeCell ref="B33:B34"/>
    <mergeCell ref="C42:C43"/>
    <mergeCell ref="A44:A45"/>
    <mergeCell ref="C46:C47"/>
    <mergeCell ref="A49:A50"/>
    <mergeCell ref="A53:A54"/>
    <mergeCell ref="C51:C52"/>
    <mergeCell ref="A40:A41"/>
    <mergeCell ref="B37:B38"/>
    <mergeCell ref="C37:C38"/>
    <mergeCell ref="D37:D38"/>
    <mergeCell ref="B31:B32"/>
    <mergeCell ref="C31:C32"/>
    <mergeCell ref="K5:K6"/>
    <mergeCell ref="K7:K8"/>
    <mergeCell ref="K19:K20"/>
    <mergeCell ref="C29:C30"/>
    <mergeCell ref="D29:D30"/>
    <mergeCell ref="K9:K10"/>
    <mergeCell ref="K11:K12"/>
    <mergeCell ref="M47:N47"/>
    <mergeCell ref="M50:N50"/>
    <mergeCell ref="E6:E7"/>
    <mergeCell ref="G8:G9"/>
    <mergeCell ref="E10:E11"/>
    <mergeCell ref="I12:I13"/>
    <mergeCell ref="E14:E15"/>
    <mergeCell ref="L35:L36"/>
    <mergeCell ref="G47:J47"/>
    <mergeCell ref="G50:J50"/>
    <mergeCell ref="E44:F45"/>
    <mergeCell ref="K21:K22"/>
    <mergeCell ref="F30:G30"/>
    <mergeCell ref="I21:I22"/>
    <mergeCell ref="E24:E25"/>
    <mergeCell ref="G26:G27"/>
    <mergeCell ref="E28:E29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N23:N24"/>
    <mergeCell ref="N25:N26"/>
    <mergeCell ref="L5:L6"/>
    <mergeCell ref="L7:L8"/>
    <mergeCell ref="L9:L10"/>
    <mergeCell ref="L11:L12"/>
    <mergeCell ref="N5:N6"/>
    <mergeCell ref="N7:N8"/>
    <mergeCell ref="N9:N10"/>
    <mergeCell ref="N11:N12"/>
    <mergeCell ref="N19:N20"/>
    <mergeCell ref="N21:N2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25:A26"/>
    <mergeCell ref="A27:A28"/>
    <mergeCell ref="A29:A30"/>
    <mergeCell ref="A31:A32"/>
    <mergeCell ref="A33:A34"/>
    <mergeCell ref="A35:A36"/>
    <mergeCell ref="L13:L14"/>
    <mergeCell ref="A23:A24"/>
    <mergeCell ref="G16:G17"/>
    <mergeCell ref="E18:E19"/>
    <mergeCell ref="C15:C16"/>
    <mergeCell ref="B17:B18"/>
    <mergeCell ref="C17:C18"/>
    <mergeCell ref="A17:A18"/>
    <mergeCell ref="L15:L16"/>
    <mergeCell ref="L17:L18"/>
    <mergeCell ref="B9:B10"/>
    <mergeCell ref="C9:C10"/>
    <mergeCell ref="A11:A12"/>
    <mergeCell ref="B11:B12"/>
    <mergeCell ref="C11:C12"/>
    <mergeCell ref="A9:A10"/>
    <mergeCell ref="K13:K14"/>
    <mergeCell ref="K15:K16"/>
    <mergeCell ref="A19:A20"/>
    <mergeCell ref="B19:B20"/>
    <mergeCell ref="C19:C20"/>
    <mergeCell ref="A15:A16"/>
    <mergeCell ref="B15:B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2010-11-06T13:45:49Z</cp:lastPrinted>
  <dcterms:created xsi:type="dcterms:W3CDTF">1996-10-08T23:32:33Z</dcterms:created>
  <dcterms:modified xsi:type="dcterms:W3CDTF">2010-11-06T13:52:21Z</dcterms:modified>
  <cp:category/>
  <cp:version/>
  <cp:contentType/>
  <cp:contentStatus/>
</cp:coreProperties>
</file>