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5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<sst xmlns="http://schemas.openxmlformats.org/spreadsheetml/2006/main" count="335" uniqueCount="114">
  <si>
    <t>А1</t>
  </si>
  <si>
    <t>"А"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</si>
  <si>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</si>
  <si>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</si>
  <si>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</si>
  <si>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</si>
  <si>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</si>
  <si>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</si>
  <si>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</si>
  <si>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</si>
  <si>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Meetings for 3 place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</si>
  <si>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</si>
  <si>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</si>
  <si>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</si>
  <si>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</si>
  <si>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</si>
  <si>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</si>
  <si>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</si>
  <si>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</si>
  <si>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</si>
  <si>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</si>
  <si>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</si>
  <si>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</si>
  <si>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</si>
  <si>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</si>
  <si>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</si>
  <si>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</si>
  <si>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</si>
  <si>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"B"</t>
  </si>
  <si>
    <t>7-8</t>
  </si>
  <si>
    <t>STRUCTURE OF PAIRS ON CIRCLES</t>
  </si>
  <si>
    <t>CIRCLE (Круг)</t>
  </si>
  <si>
    <t>1/8</t>
  </si>
  <si>
    <t>№ m</t>
  </si>
  <si>
    <t>Semifinal</t>
  </si>
  <si>
    <t>Consolatory meetings (Утешительные встречи)</t>
  </si>
  <si>
    <t>1/16</t>
  </si>
  <si>
    <t>1/4</t>
  </si>
  <si>
    <t>Year of a birth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</si>
  <si>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</si>
  <si>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</si>
  <si>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</si>
  <si>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</si>
  <si>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</si>
  <si>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</si>
  <si>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Struggle for 3 place</t>
  </si>
  <si>
    <t>Points</t>
  </si>
  <si>
    <t>Time</t>
  </si>
  <si>
    <t>63</t>
  </si>
  <si>
    <t>DANIELYAN Ashot</t>
  </si>
  <si>
    <t>1984</t>
  </si>
  <si>
    <t>ARM</t>
  </si>
  <si>
    <t>36</t>
  </si>
  <si>
    <t>KERIMOV Samir</t>
  </si>
  <si>
    <t>1990</t>
  </si>
  <si>
    <t>AZE</t>
  </si>
  <si>
    <t>32</t>
  </si>
  <si>
    <t>1989</t>
  </si>
  <si>
    <t>BLR</t>
  </si>
  <si>
    <t>37</t>
  </si>
  <si>
    <t>MAMULASHVILI  Kakha</t>
  </si>
  <si>
    <t>GEO</t>
  </si>
  <si>
    <t>49</t>
  </si>
  <si>
    <t>KAMI Toshihiro</t>
  </si>
  <si>
    <t>1970</t>
  </si>
  <si>
    <t>JPN</t>
  </si>
  <si>
    <t>74</t>
  </si>
  <si>
    <t>KURYMBAEV Madi</t>
  </si>
  <si>
    <t>1985</t>
  </si>
  <si>
    <t>KAZ</t>
  </si>
  <si>
    <t>67</t>
  </si>
  <si>
    <t>ODSUREN Bold-Erdene</t>
  </si>
  <si>
    <t>1981</t>
  </si>
  <si>
    <t>MNG</t>
  </si>
  <si>
    <t>4</t>
  </si>
  <si>
    <t>LEBEDEV Dmitry</t>
  </si>
  <si>
    <t>RUS</t>
  </si>
  <si>
    <t>19</t>
  </si>
  <si>
    <t>BOBOEV Shuhrat</t>
  </si>
  <si>
    <t>UZB</t>
  </si>
  <si>
    <t>60</t>
  </si>
  <si>
    <t>DONET Tomas</t>
  </si>
  <si>
    <t>1986</t>
  </si>
  <si>
    <t>SUI</t>
  </si>
  <si>
    <t>43</t>
  </si>
  <si>
    <t xml:space="preserve">LEE Hyunbaek </t>
  </si>
  <si>
    <t>1983</t>
  </si>
  <si>
    <t>KOR</t>
  </si>
  <si>
    <t>69</t>
  </si>
  <si>
    <t>DRISSI Smaili</t>
  </si>
  <si>
    <t>1988</t>
  </si>
  <si>
    <t>MOR</t>
  </si>
  <si>
    <t>77</t>
  </si>
  <si>
    <t>ERALIEV Mirlan</t>
  </si>
  <si>
    <t>1987</t>
  </si>
  <si>
    <t>KGZ</t>
  </si>
  <si>
    <t>27</t>
  </si>
  <si>
    <t>IND</t>
  </si>
  <si>
    <t>20</t>
  </si>
  <si>
    <t>ARFAN Muhammad</t>
  </si>
  <si>
    <t>PAK</t>
  </si>
  <si>
    <t>50</t>
  </si>
  <si>
    <t>KOTANIDIS Aris</t>
  </si>
  <si>
    <t>1980</t>
  </si>
  <si>
    <t>GRE</t>
  </si>
  <si>
    <t xml:space="preserve"> 22</t>
  </si>
  <si>
    <t>SULAYMONOV Sulaymon</t>
  </si>
  <si>
    <t>TJK</t>
  </si>
  <si>
    <t>Weight category 74 кg.</t>
  </si>
  <si>
    <t xml:space="preserve">RAMNIWAS  </t>
  </si>
  <si>
    <t>RAMANCHYK Aleksey</t>
  </si>
  <si>
    <t>9-10</t>
  </si>
  <si>
    <t>11-16</t>
  </si>
  <si>
    <t>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</si>
</sst>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9"/>
      <color indexed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Zapf ChanceC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4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8" xfId="42" applyFont="1" applyBorder="1" applyAlignment="1" applyProtection="1">
      <alignment/>
      <protection/>
    </xf>
    <xf numFmtId="0" fontId="5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6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7" fillId="0" borderId="3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78" fontId="18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3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15" fillId="0" borderId="34" xfId="0" applyFont="1" applyFill="1" applyBorder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17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8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1" fillId="22" borderId="35" xfId="0" applyFont="1" applyFill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22" borderId="35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3" fillId="0" borderId="37" xfId="43" applyNumberFormat="1" applyFont="1" applyBorder="1" applyAlignment="1">
      <alignment horizontal="center" vertical="center" wrapText="1"/>
    </xf>
    <xf numFmtId="0" fontId="13" fillId="0" borderId="38" xfId="43" applyNumberFormat="1" applyFont="1" applyBorder="1" applyAlignment="1">
      <alignment horizontal="center" vertical="center" wrapText="1"/>
    </xf>
    <xf numFmtId="178" fontId="18" fillId="17" borderId="31" xfId="43" applyFont="1" applyFill="1" applyBorder="1" applyAlignment="1">
      <alignment horizontal="center" vertical="center" wrapText="1"/>
    </xf>
    <xf numFmtId="178" fontId="18" fillId="17" borderId="36" xfId="43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178" fontId="13" fillId="0" borderId="41" xfId="43" applyFont="1" applyBorder="1" applyAlignment="1">
      <alignment horizontal="center" vertical="center" wrapText="1"/>
    </xf>
    <xf numFmtId="178" fontId="13" fillId="0" borderId="42" xfId="43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78" fontId="13" fillId="0" borderId="31" xfId="43" applyFont="1" applyBorder="1" applyAlignment="1">
      <alignment horizontal="center" vertical="center" wrapText="1"/>
    </xf>
    <xf numFmtId="178" fontId="13" fillId="0" borderId="36" xfId="43" applyFont="1" applyBorder="1" applyAlignment="1">
      <alignment horizontal="center" vertical="center" wrapText="1"/>
    </xf>
    <xf numFmtId="178" fontId="18" fillId="24" borderId="43" xfId="43" applyFont="1" applyFill="1" applyBorder="1" applyAlignment="1">
      <alignment horizontal="center" vertical="center" wrapText="1"/>
    </xf>
    <xf numFmtId="178" fontId="18" fillId="24" borderId="36" xfId="43" applyFont="1" applyFill="1" applyBorder="1" applyAlignment="1">
      <alignment horizontal="center" vertical="center" wrapText="1"/>
    </xf>
    <xf numFmtId="178" fontId="13" fillId="0" borderId="18" xfId="43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42" applyNumberFormat="1" applyFont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5" fillId="0" borderId="43" xfId="42" applyFont="1" applyBorder="1" applyAlignment="1" applyProtection="1">
      <alignment horizontal="left" vertical="center" wrapText="1"/>
      <protection/>
    </xf>
    <xf numFmtId="0" fontId="55" fillId="0" borderId="3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5" fillId="0" borderId="43" xfId="42" applyFont="1" applyBorder="1" applyAlignment="1" applyProtection="1">
      <alignment horizontal="center" vertical="center" wrapText="1"/>
      <protection/>
    </xf>
    <xf numFmtId="0" fontId="55" fillId="0" borderId="36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33" xfId="42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1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33" xfId="42" applyFont="1" applyBorder="1" applyAlignment="1" applyProtection="1">
      <alignment horizontal="left" vertical="center" wrapText="1"/>
      <protection/>
    </xf>
    <xf numFmtId="0" fontId="6" fillId="0" borderId="43" xfId="42" applyFont="1" applyBorder="1" applyAlignment="1" applyProtection="1">
      <alignment horizontal="left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center" vertical="center" wrapText="1"/>
    </xf>
    <xf numFmtId="0" fontId="1" fillId="0" borderId="48" xfId="42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8" fillId="0" borderId="56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1" fillId="25" borderId="57" xfId="42" applyFont="1" applyFill="1" applyBorder="1" applyAlignment="1" applyProtection="1">
      <alignment horizontal="center" vertical="center" wrapText="1"/>
      <protection/>
    </xf>
    <xf numFmtId="0" fontId="31" fillId="25" borderId="28" xfId="42" applyFont="1" applyFill="1" applyBorder="1" applyAlignment="1" applyProtection="1">
      <alignment horizontal="center" vertical="center" wrapText="1"/>
      <protection/>
    </xf>
    <xf numFmtId="0" fontId="31" fillId="25" borderId="58" xfId="42" applyFont="1" applyFill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33" fillId="24" borderId="0" xfId="42" applyFont="1" applyFill="1" applyBorder="1" applyAlignment="1" applyProtection="1">
      <alignment horizontal="center" vertical="center"/>
      <protection/>
    </xf>
    <xf numFmtId="0" fontId="34" fillId="24" borderId="27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59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4" fillId="17" borderId="27" xfId="0" applyFont="1" applyFill="1" applyBorder="1" applyAlignment="1">
      <alignment horizontal="center" vertical="center"/>
    </xf>
    <xf numFmtId="0" fontId="34" fillId="17" borderId="10" xfId="0" applyFont="1" applyFill="1" applyBorder="1" applyAlignment="1">
      <alignment horizontal="center" vertical="center"/>
    </xf>
    <xf numFmtId="0" fontId="34" fillId="17" borderId="5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34" fillId="26" borderId="59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7" fillId="4" borderId="26" xfId="0" applyNumberFormat="1" applyFont="1" applyFill="1" applyBorder="1" applyAlignment="1">
      <alignment horizontal="center" vertical="center" wrapText="1"/>
    </xf>
    <xf numFmtId="0" fontId="17" fillId="4" borderId="3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7" fillId="3" borderId="26" xfId="0" applyNumberFormat="1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17" fillId="0" borderId="62" xfId="0" applyNumberFormat="1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7" fillId="4" borderId="45" xfId="0" applyNumberFormat="1" applyFont="1" applyFill="1" applyBorder="1" applyAlignment="1">
      <alignment horizontal="center" vertical="center" wrapText="1"/>
    </xf>
    <xf numFmtId="0" fontId="7" fillId="4" borderId="43" xfId="0" applyNumberFormat="1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0" fontId="37" fillId="0" borderId="44" xfId="0" applyNumberFormat="1" applyFont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left" vertical="center" wrapText="1"/>
    </xf>
    <xf numFmtId="0" fontId="37" fillId="0" borderId="44" xfId="0" applyNumberFormat="1" applyFont="1" applyFill="1" applyBorder="1" applyAlignment="1">
      <alignment horizontal="center" vertical="center" wrapText="1"/>
    </xf>
    <xf numFmtId="0" fontId="7" fillId="3" borderId="26" xfId="0" applyNumberFormat="1" applyFont="1" applyFill="1" applyBorder="1" applyAlignment="1">
      <alignment horizontal="center" vertical="center" wrapText="1"/>
    </xf>
    <xf numFmtId="0" fontId="7" fillId="3" borderId="43" xfId="0" applyNumberFormat="1" applyFont="1" applyFill="1" applyBorder="1" applyAlignment="1">
      <alignment horizontal="center" vertical="center" wrapText="1"/>
    </xf>
    <xf numFmtId="0" fontId="7" fillId="25" borderId="45" xfId="0" applyNumberFormat="1" applyFont="1" applyFill="1" applyBorder="1" applyAlignment="1">
      <alignment horizontal="center" vertical="center" wrapText="1"/>
    </xf>
    <xf numFmtId="0" fontId="7" fillId="25" borderId="43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5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37" fillId="0" borderId="3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0" xfId="42" applyFont="1" applyFill="1" applyAlignment="1" applyProtection="1">
      <alignment horizontal="left" vertical="center"/>
      <protection/>
    </xf>
    <xf numFmtId="0" fontId="7" fillId="0" borderId="0" xfId="42" applyFont="1" applyFill="1" applyAlignment="1" applyProtection="1">
      <alignment horizontal="left" vertical="center"/>
      <protection/>
    </xf>
    <xf numFmtId="0" fontId="19" fillId="0" borderId="0" xfId="42" applyFont="1" applyFill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/>
    </xf>
    <xf numFmtId="0" fontId="0" fillId="0" borderId="0" xfId="42" applyFont="1" applyFill="1" applyAlignment="1" applyProtection="1">
      <alignment horizontal="left"/>
      <protection/>
    </xf>
    <xf numFmtId="0" fontId="5" fillId="22" borderId="57" xfId="42" applyNumberFormat="1" applyFont="1" applyFill="1" applyBorder="1" applyAlignment="1" applyProtection="1">
      <alignment horizontal="center" vertical="center" wrapText="1"/>
      <protection/>
    </xf>
    <xf numFmtId="0" fontId="5" fillId="22" borderId="28" xfId="42" applyNumberFormat="1" applyFont="1" applyFill="1" applyBorder="1" applyAlignment="1" applyProtection="1">
      <alignment horizontal="center" vertical="center" wrapText="1"/>
      <protection/>
    </xf>
    <xf numFmtId="0" fontId="5" fillId="22" borderId="58" xfId="42" applyNumberFormat="1" applyFont="1" applyFill="1" applyBorder="1" applyAlignment="1" applyProtection="1">
      <alignment horizontal="center" vertical="center" wrapText="1"/>
      <protection/>
    </xf>
    <xf numFmtId="0" fontId="3" fillId="25" borderId="57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5" borderId="58" xfId="0" applyFont="1" applyFill="1" applyBorder="1" applyAlignment="1">
      <alignment horizontal="center" vertical="center"/>
    </xf>
    <xf numFmtId="0" fontId="36" fillId="0" borderId="57" xfId="42" applyNumberFormat="1" applyFont="1" applyFill="1" applyBorder="1" applyAlignment="1" applyProtection="1">
      <alignment horizontal="center" vertical="center" wrapText="1"/>
      <protection/>
    </xf>
    <xf numFmtId="0" fontId="36" fillId="0" borderId="28" xfId="42" applyNumberFormat="1" applyFont="1" applyFill="1" applyBorder="1" applyAlignment="1" applyProtection="1">
      <alignment horizontal="center" vertical="center" wrapText="1"/>
      <protection/>
    </xf>
    <xf numFmtId="0" fontId="36" fillId="0" borderId="58" xfId="42" applyNumberFormat="1" applyFont="1" applyFill="1" applyBorder="1" applyAlignment="1" applyProtection="1">
      <alignment horizontal="center" vertical="center" wrapText="1"/>
      <protection/>
    </xf>
    <xf numFmtId="0" fontId="22" fillId="0" borderId="57" xfId="42" applyNumberFormat="1" applyFont="1" applyBorder="1" applyAlignment="1" applyProtection="1">
      <alignment horizontal="center" vertical="center" wrapText="1"/>
      <protection/>
    </xf>
    <xf numFmtId="0" fontId="22" fillId="0" borderId="28" xfId="42" applyNumberFormat="1" applyFont="1" applyBorder="1" applyAlignment="1" applyProtection="1">
      <alignment horizontal="center" vertical="center" wrapText="1"/>
      <protection/>
    </xf>
    <xf numFmtId="0" fontId="22" fillId="0" borderId="58" xfId="42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1152525</xdr:colOff>
      <xdr:row>3</xdr:row>
      <xdr:rowOff>38100</xdr:rowOff>
    </xdr:to>
    <xdr:grpSp>
      <xdr:nvGrpSpPr>
        <xdr:cNvPr id="2" name="Group 70"/>
        <xdr:cNvGrpSpPr>
          <a:grpSpLocks/>
        </xdr:cNvGrpSpPr>
      </xdr:nvGrpSpPr>
      <xdr:grpSpPr>
        <a:xfrm>
          <a:off x="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3" name="Picture 71" descr="фед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2" descr="fias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3" descr="img053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N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N\&#1055;&#1088;&#1086;&#1090;&#1086;&#1082;&#1086;&#1083;&#1099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N\&#1055;&#1088;&#1086;&#1090;&#1086;&#1082;&#1086;&#1083;&#1099;\&#1056;&#1077;&#1075;&#1080;&#1089;&#1090;&#1088;&#1072;&#1094;&#1080;&#1103;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/M/</v>
          </cell>
        </row>
        <row r="3">
          <cell r="A3" t="str">
            <v>November 04 - 08, 2010       Tashkent /Uzbekistan/</v>
          </cell>
        </row>
        <row r="11">
          <cell r="A11" t="str">
            <v>Chiaf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Chiaf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/M/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</row>
        <row r="13">
          <cell r="A13" t="str">
            <v>Chief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84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47" t="s">
        <v>26</v>
      </c>
      <c r="B1" s="147"/>
      <c r="C1" s="147"/>
      <c r="D1" s="147"/>
      <c r="E1" s="147"/>
      <c r="F1" s="147"/>
    </row>
    <row r="2" spans="1:6" ht="24" customHeight="1">
      <c r="A2" s="148" t="str">
        <f>'[3]реквизиты'!$A$2:$J$2</f>
        <v>The World SAMBO Championship 2010 /M/</v>
      </c>
      <c r="B2" s="148"/>
      <c r="C2" s="148"/>
      <c r="D2" s="148"/>
      <c r="E2" s="148"/>
      <c r="F2" s="148"/>
    </row>
    <row r="3" spans="1:6" ht="12.75" customHeight="1">
      <c r="A3" s="149" t="str">
        <f>'[3]реквизиты'!$A$3:$J$3</f>
        <v>November 04 - 08, 2010       Tashkent /Uzbekistan/</v>
      </c>
      <c r="B3" s="149"/>
      <c r="C3" s="149"/>
      <c r="D3" s="149"/>
      <c r="E3" s="149"/>
      <c r="F3" s="149"/>
    </row>
    <row r="4" spans="1:6" ht="18.75" customHeight="1" thickBot="1">
      <c r="A4" s="150" t="s">
        <v>108</v>
      </c>
      <c r="B4" s="150"/>
      <c r="C4" s="150"/>
      <c r="D4" s="150"/>
      <c r="E4" s="150"/>
      <c r="F4" s="150"/>
    </row>
    <row r="5" spans="1:6" ht="12.75" customHeight="1">
      <c r="A5" s="131" t="s">
        <v>8</v>
      </c>
      <c r="B5" s="144" t="s">
        <v>3</v>
      </c>
      <c r="C5" s="131" t="s">
        <v>4</v>
      </c>
      <c r="D5" s="131" t="s">
        <v>38</v>
      </c>
      <c r="E5" s="131" t="s">
        <v>6</v>
      </c>
      <c r="F5" s="131" t="s">
        <v>7</v>
      </c>
    </row>
    <row r="6" spans="1:6" ht="12.75" customHeight="1" thickBot="1">
      <c r="A6" s="129" t="s">
        <v>8</v>
      </c>
      <c r="B6" s="145"/>
      <c r="C6" s="129" t="s">
        <v>4</v>
      </c>
      <c r="D6" s="129" t="s">
        <v>5</v>
      </c>
      <c r="E6" s="129" t="s">
        <v>6</v>
      </c>
      <c r="F6" s="129" t="s">
        <v>7</v>
      </c>
    </row>
    <row r="7" spans="1:6" ht="12.75" customHeight="1">
      <c r="A7" s="137" t="s">
        <v>74</v>
      </c>
      <c r="B7" s="132">
        <v>1</v>
      </c>
      <c r="C7" s="138" t="s">
        <v>75</v>
      </c>
      <c r="D7" s="130">
        <v>1982</v>
      </c>
      <c r="E7" s="130" t="s">
        <v>76</v>
      </c>
      <c r="F7" s="134"/>
    </row>
    <row r="8" spans="1:6" ht="15" customHeight="1">
      <c r="A8" s="135"/>
      <c r="B8" s="132"/>
      <c r="C8" s="139"/>
      <c r="D8" s="136"/>
      <c r="E8" s="136"/>
      <c r="F8" s="134"/>
    </row>
    <row r="9" spans="1:6" ht="12.75" customHeight="1">
      <c r="A9" s="137" t="s">
        <v>77</v>
      </c>
      <c r="B9" s="132">
        <v>2</v>
      </c>
      <c r="C9" s="141" t="s">
        <v>78</v>
      </c>
      <c r="D9" s="143" t="s">
        <v>68</v>
      </c>
      <c r="E9" s="140" t="s">
        <v>79</v>
      </c>
      <c r="F9" s="134"/>
    </row>
    <row r="10" spans="1:6" ht="15" customHeight="1">
      <c r="A10" s="135"/>
      <c r="B10" s="132"/>
      <c r="C10" s="141"/>
      <c r="D10" s="143"/>
      <c r="E10" s="140"/>
      <c r="F10" s="134"/>
    </row>
    <row r="11" spans="1:6" ht="15" customHeight="1">
      <c r="A11" s="135" t="s">
        <v>98</v>
      </c>
      <c r="B11" s="132">
        <v>3</v>
      </c>
      <c r="C11" s="142" t="s">
        <v>99</v>
      </c>
      <c r="D11" s="134" t="s">
        <v>50</v>
      </c>
      <c r="E11" s="146" t="s">
        <v>100</v>
      </c>
      <c r="F11" s="134"/>
    </row>
    <row r="12" spans="1:6" ht="15.75" customHeight="1">
      <c r="A12" s="135"/>
      <c r="B12" s="132"/>
      <c r="C12" s="142"/>
      <c r="D12" s="134"/>
      <c r="E12" s="146"/>
      <c r="F12" s="134"/>
    </row>
    <row r="13" spans="1:6" ht="12.75" customHeight="1">
      <c r="A13" s="135" t="s">
        <v>105</v>
      </c>
      <c r="B13" s="132">
        <v>4</v>
      </c>
      <c r="C13" s="142" t="s">
        <v>106</v>
      </c>
      <c r="D13" s="134" t="s">
        <v>90</v>
      </c>
      <c r="E13" s="146" t="s">
        <v>107</v>
      </c>
      <c r="F13" s="134"/>
    </row>
    <row r="14" spans="1:6" ht="15" customHeight="1">
      <c r="A14" s="135"/>
      <c r="B14" s="132"/>
      <c r="C14" s="142"/>
      <c r="D14" s="134"/>
      <c r="E14" s="146"/>
      <c r="F14" s="134"/>
    </row>
    <row r="15" spans="1:6" ht="12.75" customHeight="1">
      <c r="A15" s="135" t="s">
        <v>96</v>
      </c>
      <c r="B15" s="132">
        <v>5</v>
      </c>
      <c r="C15" s="142" t="s">
        <v>109</v>
      </c>
      <c r="D15" s="134" t="s">
        <v>50</v>
      </c>
      <c r="E15" s="146" t="s">
        <v>97</v>
      </c>
      <c r="F15" s="134"/>
    </row>
    <row r="16" spans="1:6" ht="15" customHeight="1">
      <c r="A16" s="135"/>
      <c r="B16" s="132"/>
      <c r="C16" s="142"/>
      <c r="D16" s="134"/>
      <c r="E16" s="146"/>
      <c r="F16" s="134"/>
    </row>
    <row r="17" spans="1:6" ht="12.75" customHeight="1">
      <c r="A17" s="137" t="s">
        <v>56</v>
      </c>
      <c r="B17" s="132">
        <v>6</v>
      </c>
      <c r="C17" s="141" t="s">
        <v>110</v>
      </c>
      <c r="D17" s="143" t="s">
        <v>57</v>
      </c>
      <c r="E17" s="140" t="s">
        <v>58</v>
      </c>
      <c r="F17" s="134"/>
    </row>
    <row r="18" spans="1:6" ht="15" customHeight="1">
      <c r="A18" s="135"/>
      <c r="B18" s="132"/>
      <c r="C18" s="141"/>
      <c r="D18" s="143"/>
      <c r="E18" s="140"/>
      <c r="F18" s="134"/>
    </row>
    <row r="19" spans="1:6" ht="12.75" customHeight="1">
      <c r="A19" s="137" t="s">
        <v>52</v>
      </c>
      <c r="B19" s="132">
        <v>7</v>
      </c>
      <c r="C19" s="141" t="s">
        <v>53</v>
      </c>
      <c r="D19" s="143" t="s">
        <v>54</v>
      </c>
      <c r="E19" s="140" t="s">
        <v>55</v>
      </c>
      <c r="F19" s="134"/>
    </row>
    <row r="20" spans="1:6" ht="15" customHeight="1">
      <c r="A20" s="135"/>
      <c r="B20" s="132"/>
      <c r="C20" s="141"/>
      <c r="D20" s="143"/>
      <c r="E20" s="140"/>
      <c r="F20" s="134"/>
    </row>
    <row r="21" spans="1:6" ht="12.75" customHeight="1">
      <c r="A21" s="137" t="s">
        <v>59</v>
      </c>
      <c r="B21" s="132">
        <v>8</v>
      </c>
      <c r="C21" s="138" t="s">
        <v>60</v>
      </c>
      <c r="D21" s="130">
        <v>1985</v>
      </c>
      <c r="E21" s="130" t="s">
        <v>61</v>
      </c>
      <c r="F21" s="134"/>
    </row>
    <row r="22" spans="1:6" ht="15" customHeight="1">
      <c r="A22" s="135"/>
      <c r="B22" s="132"/>
      <c r="C22" s="139"/>
      <c r="D22" s="136"/>
      <c r="E22" s="136"/>
      <c r="F22" s="134"/>
    </row>
    <row r="23" spans="1:6" ht="12.75" customHeight="1">
      <c r="A23" s="137" t="s">
        <v>84</v>
      </c>
      <c r="B23" s="132">
        <v>9</v>
      </c>
      <c r="C23" s="141" t="s">
        <v>85</v>
      </c>
      <c r="D23" s="143" t="s">
        <v>86</v>
      </c>
      <c r="E23" s="140" t="s">
        <v>87</v>
      </c>
      <c r="F23" s="134"/>
    </row>
    <row r="24" spans="1:6" ht="15" customHeight="1">
      <c r="A24" s="135"/>
      <c r="B24" s="132"/>
      <c r="C24" s="141"/>
      <c r="D24" s="143"/>
      <c r="E24" s="140"/>
      <c r="F24" s="134"/>
    </row>
    <row r="25" spans="1:6" ht="12.75" customHeight="1">
      <c r="A25" s="137" t="s">
        <v>62</v>
      </c>
      <c r="B25" s="132">
        <v>10</v>
      </c>
      <c r="C25" s="141" t="s">
        <v>63</v>
      </c>
      <c r="D25" s="143" t="s">
        <v>64</v>
      </c>
      <c r="E25" s="140" t="s">
        <v>65</v>
      </c>
      <c r="F25" s="134"/>
    </row>
    <row r="26" spans="1:6" ht="15" customHeight="1">
      <c r="A26" s="135"/>
      <c r="B26" s="132"/>
      <c r="C26" s="141"/>
      <c r="D26" s="143"/>
      <c r="E26" s="140"/>
      <c r="F26" s="134"/>
    </row>
    <row r="27" spans="1:6" ht="12.75" customHeight="1">
      <c r="A27" s="135" t="s">
        <v>101</v>
      </c>
      <c r="B27" s="132">
        <v>11</v>
      </c>
      <c r="C27" s="142" t="s">
        <v>102</v>
      </c>
      <c r="D27" s="134" t="s">
        <v>103</v>
      </c>
      <c r="E27" s="146" t="s">
        <v>104</v>
      </c>
      <c r="F27" s="134"/>
    </row>
    <row r="28" spans="1:6" ht="15" customHeight="1">
      <c r="A28" s="135"/>
      <c r="B28" s="132"/>
      <c r="C28" s="142"/>
      <c r="D28" s="134"/>
      <c r="E28" s="146"/>
      <c r="F28" s="134"/>
    </row>
    <row r="29" spans="1:6" ht="15.75" customHeight="1">
      <c r="A29" s="135" t="s">
        <v>80</v>
      </c>
      <c r="B29" s="132">
        <v>12</v>
      </c>
      <c r="C29" s="141" t="s">
        <v>81</v>
      </c>
      <c r="D29" s="143" t="s">
        <v>82</v>
      </c>
      <c r="E29" s="140" t="s">
        <v>83</v>
      </c>
      <c r="F29" s="134"/>
    </row>
    <row r="30" spans="1:6" ht="15" customHeight="1">
      <c r="A30" s="135"/>
      <c r="B30" s="132"/>
      <c r="C30" s="141"/>
      <c r="D30" s="143"/>
      <c r="E30" s="140"/>
      <c r="F30" s="134"/>
    </row>
    <row r="31" spans="1:6" ht="12.75" customHeight="1">
      <c r="A31" s="137" t="s">
        <v>48</v>
      </c>
      <c r="B31" s="132">
        <v>13</v>
      </c>
      <c r="C31" s="141" t="s">
        <v>49</v>
      </c>
      <c r="D31" s="143" t="s">
        <v>50</v>
      </c>
      <c r="E31" s="140" t="s">
        <v>51</v>
      </c>
      <c r="F31" s="134"/>
    </row>
    <row r="32" spans="1:6" ht="15" customHeight="1">
      <c r="A32" s="135"/>
      <c r="B32" s="132"/>
      <c r="C32" s="141"/>
      <c r="D32" s="143"/>
      <c r="E32" s="140"/>
      <c r="F32" s="134"/>
    </row>
    <row r="33" spans="1:6" ht="12.75" customHeight="1">
      <c r="A33" s="137" t="s">
        <v>70</v>
      </c>
      <c r="B33" s="132">
        <v>14</v>
      </c>
      <c r="C33" s="141" t="s">
        <v>71</v>
      </c>
      <c r="D33" s="143" t="s">
        <v>72</v>
      </c>
      <c r="E33" s="140" t="s">
        <v>73</v>
      </c>
      <c r="F33" s="134"/>
    </row>
    <row r="34" spans="1:6" ht="15" customHeight="1">
      <c r="A34" s="135"/>
      <c r="B34" s="132"/>
      <c r="C34" s="141"/>
      <c r="D34" s="143"/>
      <c r="E34" s="140"/>
      <c r="F34" s="134"/>
    </row>
    <row r="35" spans="1:6" ht="12.75" customHeight="1">
      <c r="A35" s="137" t="s">
        <v>88</v>
      </c>
      <c r="B35" s="132">
        <v>15</v>
      </c>
      <c r="C35" s="141" t="s">
        <v>89</v>
      </c>
      <c r="D35" s="143" t="s">
        <v>90</v>
      </c>
      <c r="E35" s="140" t="s">
        <v>91</v>
      </c>
      <c r="F35" s="134"/>
    </row>
    <row r="36" spans="1:6" ht="15" customHeight="1">
      <c r="A36" s="135"/>
      <c r="B36" s="132"/>
      <c r="C36" s="141"/>
      <c r="D36" s="143"/>
      <c r="E36" s="140"/>
      <c r="F36" s="134"/>
    </row>
    <row r="37" spans="1:6" ht="15.75" customHeight="1">
      <c r="A37" s="137" t="s">
        <v>66</v>
      </c>
      <c r="B37" s="132">
        <v>16</v>
      </c>
      <c r="C37" s="141" t="s">
        <v>67</v>
      </c>
      <c r="D37" s="143" t="s">
        <v>68</v>
      </c>
      <c r="E37" s="140" t="s">
        <v>69</v>
      </c>
      <c r="F37" s="134"/>
    </row>
    <row r="38" spans="1:6" ht="12.75" customHeight="1">
      <c r="A38" s="135"/>
      <c r="B38" s="132"/>
      <c r="C38" s="141"/>
      <c r="D38" s="143"/>
      <c r="E38" s="140"/>
      <c r="F38" s="134"/>
    </row>
    <row r="39" spans="1:6" ht="12.75" customHeight="1">
      <c r="A39" s="137" t="s">
        <v>92</v>
      </c>
      <c r="B39" s="132">
        <v>17</v>
      </c>
      <c r="C39" s="142" t="s">
        <v>93</v>
      </c>
      <c r="D39" s="134" t="s">
        <v>94</v>
      </c>
      <c r="E39" s="140" t="s">
        <v>95</v>
      </c>
      <c r="F39" s="134"/>
    </row>
    <row r="40" spans="1:6" ht="12.75" customHeight="1">
      <c r="A40" s="135"/>
      <c r="B40" s="132"/>
      <c r="C40" s="142"/>
      <c r="D40" s="134"/>
      <c r="E40" s="140"/>
      <c r="F40" s="134"/>
    </row>
    <row r="41" spans="1:6" ht="12.75" customHeight="1">
      <c r="A41" s="135"/>
      <c r="B41" s="132"/>
      <c r="C41" s="133"/>
      <c r="D41" s="140"/>
      <c r="E41" s="140"/>
      <c r="F41" s="134"/>
    </row>
    <row r="42" spans="1:6" ht="12.75" customHeight="1">
      <c r="A42" s="135"/>
      <c r="B42" s="132"/>
      <c r="C42" s="133"/>
      <c r="D42" s="140"/>
      <c r="E42" s="140"/>
      <c r="F42" s="134"/>
    </row>
    <row r="43" spans="1:6" ht="12.75" customHeight="1">
      <c r="A43" s="135"/>
      <c r="B43" s="132"/>
      <c r="C43" s="133"/>
      <c r="D43" s="140"/>
      <c r="E43" s="140"/>
      <c r="F43" s="134"/>
    </row>
    <row r="44" spans="1:6" ht="12.75" customHeight="1">
      <c r="A44" s="135"/>
      <c r="B44" s="132"/>
      <c r="C44" s="133"/>
      <c r="D44" s="140"/>
      <c r="E44" s="140"/>
      <c r="F44" s="134"/>
    </row>
    <row r="45" spans="1:6" ht="12.75" customHeight="1">
      <c r="A45" s="135"/>
      <c r="B45" s="132"/>
      <c r="C45" s="133"/>
      <c r="D45" s="140"/>
      <c r="E45" s="140"/>
      <c r="F45" s="134"/>
    </row>
    <row r="46" spans="1:6" ht="12.75" customHeight="1">
      <c r="A46" s="135"/>
      <c r="B46" s="132"/>
      <c r="C46" s="133"/>
      <c r="D46" s="140"/>
      <c r="E46" s="140"/>
      <c r="F46" s="134"/>
    </row>
    <row r="47" spans="1:6" ht="12.75" customHeight="1">
      <c r="A47" s="135"/>
      <c r="B47" s="132"/>
      <c r="C47" s="133"/>
      <c r="D47" s="140"/>
      <c r="E47" s="140"/>
      <c r="F47" s="134"/>
    </row>
    <row r="48" spans="1:6" ht="12.75" customHeight="1">
      <c r="A48" s="135"/>
      <c r="B48" s="132"/>
      <c r="C48" s="133"/>
      <c r="D48" s="140"/>
      <c r="E48" s="140"/>
      <c r="F48" s="134"/>
    </row>
    <row r="49" spans="1:6" ht="12.75" customHeight="1">
      <c r="A49" s="135"/>
      <c r="B49" s="132"/>
      <c r="C49" s="133"/>
      <c r="D49" s="140"/>
      <c r="E49" s="140"/>
      <c r="F49" s="134"/>
    </row>
    <row r="50" spans="1:6" ht="12.75" customHeight="1">
      <c r="A50" s="135"/>
      <c r="B50" s="132"/>
      <c r="C50" s="133"/>
      <c r="D50" s="140"/>
      <c r="E50" s="140"/>
      <c r="F50" s="134"/>
    </row>
    <row r="51" spans="1:6" ht="12.75" customHeight="1">
      <c r="A51" s="135"/>
      <c r="B51" s="132"/>
      <c r="C51" s="133"/>
      <c r="D51" s="140"/>
      <c r="E51" s="140"/>
      <c r="F51" s="134"/>
    </row>
    <row r="52" spans="1:6" ht="12.75" customHeight="1">
      <c r="A52" s="135"/>
      <c r="B52" s="132"/>
      <c r="C52" s="133"/>
      <c r="D52" s="140"/>
      <c r="E52" s="140"/>
      <c r="F52" s="134"/>
    </row>
    <row r="53" spans="1:6" ht="12.75" customHeight="1">
      <c r="A53" s="135"/>
      <c r="B53" s="132"/>
      <c r="C53" s="133"/>
      <c r="D53" s="140"/>
      <c r="E53" s="140"/>
      <c r="F53" s="134"/>
    </row>
    <row r="54" spans="1:6" ht="12.75" customHeight="1">
      <c r="A54" s="135"/>
      <c r="B54" s="132"/>
      <c r="C54" s="133"/>
      <c r="D54" s="140"/>
      <c r="E54" s="140"/>
      <c r="F54" s="134"/>
    </row>
    <row r="55" spans="1:6" ht="12.75" customHeight="1">
      <c r="A55" s="135"/>
      <c r="B55" s="132"/>
      <c r="C55" s="133"/>
      <c r="D55" s="140"/>
      <c r="E55" s="140"/>
      <c r="F55" s="134"/>
    </row>
    <row r="56" spans="1:6" ht="12.75" customHeight="1">
      <c r="A56" s="135"/>
      <c r="B56" s="132"/>
      <c r="C56" s="133"/>
      <c r="D56" s="140"/>
      <c r="E56" s="140"/>
      <c r="F56" s="134"/>
    </row>
    <row r="57" spans="1:6" ht="12.75" customHeight="1">
      <c r="A57" s="135"/>
      <c r="B57" s="132"/>
      <c r="C57" s="133"/>
      <c r="D57" s="140"/>
      <c r="E57" s="140"/>
      <c r="F57" s="134"/>
    </row>
    <row r="58" spans="1:6" ht="12.75" customHeight="1">
      <c r="A58" s="135"/>
      <c r="B58" s="132"/>
      <c r="C58" s="133"/>
      <c r="D58" s="140"/>
      <c r="E58" s="140"/>
      <c r="F58" s="134"/>
    </row>
    <row r="59" spans="1:6" ht="12.75" customHeight="1">
      <c r="A59" s="135"/>
      <c r="B59" s="132"/>
      <c r="C59" s="133"/>
      <c r="D59" s="140"/>
      <c r="E59" s="140"/>
      <c r="F59" s="134"/>
    </row>
    <row r="60" spans="1:6" ht="12.75" customHeight="1">
      <c r="A60" s="135"/>
      <c r="B60" s="132"/>
      <c r="C60" s="133"/>
      <c r="D60" s="140"/>
      <c r="E60" s="140"/>
      <c r="F60" s="134"/>
    </row>
    <row r="61" spans="1:6" ht="12.75" customHeight="1">
      <c r="A61" s="135"/>
      <c r="B61" s="132"/>
      <c r="C61" s="133"/>
      <c r="D61" s="140"/>
      <c r="E61" s="140"/>
      <c r="F61" s="134"/>
    </row>
    <row r="62" spans="1:6" ht="12.75" customHeight="1">
      <c r="A62" s="135"/>
      <c r="B62" s="132"/>
      <c r="C62" s="133"/>
      <c r="D62" s="140"/>
      <c r="E62" s="140"/>
      <c r="F62" s="134"/>
    </row>
    <row r="63" spans="1:6" ht="12.75" customHeight="1">
      <c r="A63" s="135"/>
      <c r="B63" s="132"/>
      <c r="C63" s="133"/>
      <c r="D63" s="140"/>
      <c r="E63" s="140"/>
      <c r="F63" s="134"/>
    </row>
    <row r="64" spans="1:6" ht="12.75" customHeight="1">
      <c r="A64" s="135"/>
      <c r="B64" s="132"/>
      <c r="C64" s="133"/>
      <c r="D64" s="140"/>
      <c r="E64" s="140"/>
      <c r="F64" s="134"/>
    </row>
    <row r="65" spans="1:6" ht="12.75" customHeight="1">
      <c r="A65" s="135"/>
      <c r="B65" s="132"/>
      <c r="C65" s="133"/>
      <c r="D65" s="140"/>
      <c r="E65" s="140"/>
      <c r="F65" s="134"/>
    </row>
    <row r="66" spans="1:6" ht="12.75" customHeight="1">
      <c r="A66" s="135"/>
      <c r="B66" s="132"/>
      <c r="C66" s="133"/>
      <c r="D66" s="140"/>
      <c r="E66" s="140"/>
      <c r="F66" s="134"/>
    </row>
    <row r="67" spans="1:6" ht="12.75">
      <c r="A67" s="135"/>
      <c r="B67" s="132"/>
      <c r="C67" s="133"/>
      <c r="D67" s="140"/>
      <c r="E67" s="140"/>
      <c r="F67" s="134"/>
    </row>
    <row r="68" spans="1:6" ht="12.75">
      <c r="A68" s="135"/>
      <c r="B68" s="132"/>
      <c r="C68" s="133"/>
      <c r="D68" s="140"/>
      <c r="E68" s="140"/>
      <c r="F68" s="134"/>
    </row>
    <row r="69" spans="1:6" ht="12.75">
      <c r="A69" s="135"/>
      <c r="B69" s="132"/>
      <c r="C69" s="133"/>
      <c r="D69" s="140"/>
      <c r="E69" s="140"/>
      <c r="F69" s="134"/>
    </row>
    <row r="70" spans="1:6" ht="12.75">
      <c r="A70" s="135"/>
      <c r="B70" s="132"/>
      <c r="C70" s="141"/>
      <c r="D70" s="140"/>
      <c r="E70" s="140"/>
      <c r="F70" s="134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</sheetData>
  <sheetProtection/>
  <mergeCells count="202">
    <mergeCell ref="F21:F22"/>
    <mergeCell ref="A1:F1"/>
    <mergeCell ref="A2:F2"/>
    <mergeCell ref="A3:F3"/>
    <mergeCell ref="A4:F4"/>
    <mergeCell ref="E21:E22"/>
    <mergeCell ref="C29:C30"/>
    <mergeCell ref="D29:D30"/>
    <mergeCell ref="C23:C24"/>
    <mergeCell ref="D23:D24"/>
    <mergeCell ref="E27:E28"/>
    <mergeCell ref="C27:C28"/>
    <mergeCell ref="D27:D28"/>
    <mergeCell ref="D33:D34"/>
    <mergeCell ref="E29:E30"/>
    <mergeCell ref="E31:E32"/>
    <mergeCell ref="F27:F28"/>
    <mergeCell ref="E33:E34"/>
    <mergeCell ref="F31:F32"/>
    <mergeCell ref="D31:D32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A25:A26"/>
    <mergeCell ref="B25:B26"/>
    <mergeCell ref="F23:F24"/>
    <mergeCell ref="F25:F26"/>
    <mergeCell ref="E23:E24"/>
    <mergeCell ref="E25:E26"/>
    <mergeCell ref="A23:A24"/>
    <mergeCell ref="B23:B24"/>
    <mergeCell ref="C25:C26"/>
    <mergeCell ref="D25:D26"/>
    <mergeCell ref="E19:E20"/>
    <mergeCell ref="A17:A18"/>
    <mergeCell ref="B17:B18"/>
    <mergeCell ref="A19:A20"/>
    <mergeCell ref="B19:B20"/>
    <mergeCell ref="C19:C20"/>
    <mergeCell ref="A21:A22"/>
    <mergeCell ref="B21:B22"/>
    <mergeCell ref="C21:C22"/>
    <mergeCell ref="D21:D22"/>
    <mergeCell ref="D19:D20"/>
    <mergeCell ref="C17:C18"/>
    <mergeCell ref="D17:D18"/>
    <mergeCell ref="A15:A16"/>
    <mergeCell ref="B15:B16"/>
    <mergeCell ref="C15:C16"/>
    <mergeCell ref="D15:D16"/>
    <mergeCell ref="B9:B10"/>
    <mergeCell ref="C9:C10"/>
    <mergeCell ref="B11:B12"/>
    <mergeCell ref="E17:E18"/>
    <mergeCell ref="E13:E14"/>
    <mergeCell ref="E15:E16"/>
    <mergeCell ref="D11:D12"/>
    <mergeCell ref="E11:E12"/>
    <mergeCell ref="E5:E6"/>
    <mergeCell ref="F13:F14"/>
    <mergeCell ref="C11:C12"/>
    <mergeCell ref="A13:A14"/>
    <mergeCell ref="B13:B14"/>
    <mergeCell ref="C13:C14"/>
    <mergeCell ref="D13:D14"/>
    <mergeCell ref="E9:E10"/>
    <mergeCell ref="D9:D10"/>
    <mergeCell ref="A9:A10"/>
    <mergeCell ref="D7:D8"/>
    <mergeCell ref="B5:B6"/>
    <mergeCell ref="C5:C6"/>
    <mergeCell ref="D5:D6"/>
    <mergeCell ref="E35:E36"/>
    <mergeCell ref="F35:F36"/>
    <mergeCell ref="C37:C38"/>
    <mergeCell ref="D37:D38"/>
    <mergeCell ref="E37:E38"/>
    <mergeCell ref="F37:F38"/>
    <mergeCell ref="E39:E40"/>
    <mergeCell ref="C41:C42"/>
    <mergeCell ref="D41:D42"/>
    <mergeCell ref="E41:E42"/>
    <mergeCell ref="A35:A36"/>
    <mergeCell ref="A37:A38"/>
    <mergeCell ref="A39:A40"/>
    <mergeCell ref="A41:A42"/>
    <mergeCell ref="D43:D44"/>
    <mergeCell ref="B35:B36"/>
    <mergeCell ref="B37:B38"/>
    <mergeCell ref="B39:B40"/>
    <mergeCell ref="B41:B42"/>
    <mergeCell ref="C39:C40"/>
    <mergeCell ref="D39:D40"/>
    <mergeCell ref="C35:C36"/>
    <mergeCell ref="D35:D36"/>
    <mergeCell ref="E47:E48"/>
    <mergeCell ref="E43:E44"/>
    <mergeCell ref="A45:A46"/>
    <mergeCell ref="B45:B46"/>
    <mergeCell ref="C45:C46"/>
    <mergeCell ref="D45:D46"/>
    <mergeCell ref="E45:E46"/>
    <mergeCell ref="A43:A44"/>
    <mergeCell ref="B43:B44"/>
    <mergeCell ref="C43:C44"/>
    <mergeCell ref="A47:A48"/>
    <mergeCell ref="B47:B48"/>
    <mergeCell ref="C47:C48"/>
    <mergeCell ref="D47:D48"/>
    <mergeCell ref="C49:C50"/>
    <mergeCell ref="D49:D50"/>
    <mergeCell ref="A51:A52"/>
    <mergeCell ref="B51:B52"/>
    <mergeCell ref="C51:C52"/>
    <mergeCell ref="D51:D52"/>
    <mergeCell ref="A57:A58"/>
    <mergeCell ref="E49:E50"/>
    <mergeCell ref="F47:F48"/>
    <mergeCell ref="F49:F50"/>
    <mergeCell ref="E51:E52"/>
    <mergeCell ref="E53:E54"/>
    <mergeCell ref="F51:F52"/>
    <mergeCell ref="F53:F54"/>
    <mergeCell ref="A49:A50"/>
    <mergeCell ref="B49:B50"/>
    <mergeCell ref="C53:C54"/>
    <mergeCell ref="D53:D54"/>
    <mergeCell ref="A53:A54"/>
    <mergeCell ref="B53:B54"/>
    <mergeCell ref="A55:A56"/>
    <mergeCell ref="B55:B56"/>
    <mergeCell ref="C55:C56"/>
    <mergeCell ref="D55:D56"/>
    <mergeCell ref="A59:A60"/>
    <mergeCell ref="B59:B60"/>
    <mergeCell ref="C59:C60"/>
    <mergeCell ref="D59:D60"/>
    <mergeCell ref="D63:D64"/>
    <mergeCell ref="C61:C62"/>
    <mergeCell ref="D61:D62"/>
    <mergeCell ref="B57:B58"/>
    <mergeCell ref="D57:D58"/>
    <mergeCell ref="F59:F60"/>
    <mergeCell ref="F61:F62"/>
    <mergeCell ref="E55:E56"/>
    <mergeCell ref="C57:C58"/>
    <mergeCell ref="F55:F56"/>
    <mergeCell ref="F57:F58"/>
    <mergeCell ref="E59:E60"/>
    <mergeCell ref="A61:A62"/>
    <mergeCell ref="B61:B62"/>
    <mergeCell ref="A63:A64"/>
    <mergeCell ref="E67:E68"/>
    <mergeCell ref="A65:A66"/>
    <mergeCell ref="B65:B66"/>
    <mergeCell ref="C65:C66"/>
    <mergeCell ref="D65:D66"/>
    <mergeCell ref="A67:A68"/>
    <mergeCell ref="B67:B68"/>
    <mergeCell ref="C67:C68"/>
    <mergeCell ref="D67:D68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E63:E64"/>
    <mergeCell ref="E57:E58"/>
    <mergeCell ref="F65:F66"/>
    <mergeCell ref="F41:F42"/>
    <mergeCell ref="E61:E62"/>
    <mergeCell ref="A11:A12"/>
    <mergeCell ref="A5:A6"/>
    <mergeCell ref="F15:F16"/>
    <mergeCell ref="F29:F30"/>
    <mergeCell ref="F5:F6"/>
    <mergeCell ref="F7:F8"/>
    <mergeCell ref="E7:E8"/>
    <mergeCell ref="A7:A8"/>
    <mergeCell ref="B7:B8"/>
    <mergeCell ref="C7:C8"/>
    <mergeCell ref="B63:B64"/>
    <mergeCell ref="C63:C64"/>
    <mergeCell ref="F9:F10"/>
    <mergeCell ref="F11:F12"/>
    <mergeCell ref="F17:F18"/>
    <mergeCell ref="F19:F20"/>
    <mergeCell ref="F63:F64"/>
    <mergeCell ref="F43:F44"/>
    <mergeCell ref="F45:F46"/>
    <mergeCell ref="F39:F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E1">
      <selection activeCell="A27" sqref="A1:K2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51" t="s">
        <v>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33" customHeight="1">
      <c r="A2" s="151" t="str">
        <f>HYPERLINK('[1]реквизиты'!$A$2)</f>
        <v>The World SAMBO Championship  /M/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30" customHeight="1">
      <c r="A3" s="174" t="str">
        <f>HYPERLINK('пр.взв.'!A4)</f>
        <v>Weight category 74 кg.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30.75" customHeight="1" hidden="1" thickBot="1">
      <c r="A4" s="176" t="s">
        <v>10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26.25" hidden="1" thickBot="1">
      <c r="A5" s="67" t="s">
        <v>12</v>
      </c>
      <c r="B5" s="68" t="s">
        <v>3</v>
      </c>
      <c r="C5" s="69" t="s">
        <v>13</v>
      </c>
      <c r="D5" s="68" t="s">
        <v>4</v>
      </c>
      <c r="E5" s="70" t="s">
        <v>5</v>
      </c>
      <c r="F5" s="65" t="s">
        <v>14</v>
      </c>
      <c r="G5" s="71" t="s">
        <v>46</v>
      </c>
      <c r="H5" s="71" t="s">
        <v>17</v>
      </c>
      <c r="I5" s="71" t="s">
        <v>18</v>
      </c>
      <c r="J5" s="69" t="s">
        <v>47</v>
      </c>
      <c r="K5" s="71" t="s">
        <v>19</v>
      </c>
    </row>
    <row r="6" spans="1:11" ht="19.5" customHeight="1" hidden="1">
      <c r="A6" s="153">
        <v>1</v>
      </c>
      <c r="B6" s="156">
        <f>'пр.хода'!K8</f>
        <v>1</v>
      </c>
      <c r="C6" s="158" t="s">
        <v>20</v>
      </c>
      <c r="D6" s="160" t="str">
        <f>VLOOKUP(B6,'пр.взв.'!B7:E70,2,FALSE)</f>
        <v>LEBEDEV Dmitry</v>
      </c>
      <c r="E6" s="164">
        <f>VLOOKUP(B6,'пр.взв.'!B7:E70,3,FALSE)</f>
        <v>1982</v>
      </c>
      <c r="F6" s="164" t="str">
        <f>VLOOKUP(B6,'пр.взв.'!B7:E70,4,FALSE)</f>
        <v>RUS</v>
      </c>
      <c r="G6" s="162"/>
      <c r="H6" s="166"/>
      <c r="I6" s="162"/>
      <c r="J6" s="166"/>
      <c r="K6" s="72" t="s">
        <v>21</v>
      </c>
    </row>
    <row r="7" spans="1:11" ht="19.5" customHeight="1" hidden="1" thickBot="1">
      <c r="A7" s="154"/>
      <c r="B7" s="157"/>
      <c r="C7" s="159"/>
      <c r="D7" s="161"/>
      <c r="E7" s="165"/>
      <c r="F7" s="165"/>
      <c r="G7" s="163"/>
      <c r="H7" s="167"/>
      <c r="I7" s="163"/>
      <c r="J7" s="167"/>
      <c r="K7" s="73" t="s">
        <v>22</v>
      </c>
    </row>
    <row r="8" spans="1:11" ht="19.5" customHeight="1" hidden="1">
      <c r="A8" s="154"/>
      <c r="B8" s="156">
        <f>'пр.хода'!K12</f>
        <v>11</v>
      </c>
      <c r="C8" s="168" t="s">
        <v>23</v>
      </c>
      <c r="D8" s="160" t="str">
        <f>VLOOKUP(B8,'пр.взв.'!B7:E70,2,FALSE)</f>
        <v>KOTANIDIS Aris</v>
      </c>
      <c r="E8" s="164" t="str">
        <f>VLOOKUP(B8,'пр.взв.'!B7:E70,3,FALSE)</f>
        <v>1980</v>
      </c>
      <c r="F8" s="164" t="str">
        <f>VLOOKUP(B8,'пр.взв.'!B7:E70,4,FALSE)</f>
        <v>GRE</v>
      </c>
      <c r="G8" s="170"/>
      <c r="H8" s="166"/>
      <c r="I8" s="162"/>
      <c r="J8" s="166"/>
      <c r="K8" s="73" t="s">
        <v>24</v>
      </c>
    </row>
    <row r="9" spans="1:11" ht="19.5" customHeight="1" hidden="1" thickBot="1">
      <c r="A9" s="155"/>
      <c r="B9" s="157"/>
      <c r="C9" s="169"/>
      <c r="D9" s="161"/>
      <c r="E9" s="165"/>
      <c r="F9" s="165"/>
      <c r="G9" s="163"/>
      <c r="H9" s="167"/>
      <c r="I9" s="163"/>
      <c r="J9" s="167"/>
      <c r="K9" s="74"/>
    </row>
    <row r="10" spans="1:11" ht="13.5" hidden="1" thickBot="1">
      <c r="A10" s="75"/>
      <c r="B10" s="75"/>
      <c r="C10" s="76"/>
      <c r="D10" s="75"/>
      <c r="E10" s="77"/>
      <c r="F10" s="85"/>
      <c r="G10" s="75"/>
      <c r="H10" s="75"/>
      <c r="I10" s="75"/>
      <c r="J10" s="75"/>
      <c r="K10" s="75"/>
    </row>
    <row r="11" spans="1:11" ht="26.25" hidden="1" thickBot="1">
      <c r="A11" s="78" t="s">
        <v>12</v>
      </c>
      <c r="B11" s="68" t="s">
        <v>3</v>
      </c>
      <c r="C11" s="69" t="s">
        <v>13</v>
      </c>
      <c r="D11" s="68" t="s">
        <v>4</v>
      </c>
      <c r="E11" s="70" t="s">
        <v>5</v>
      </c>
      <c r="F11" s="65" t="s">
        <v>14</v>
      </c>
      <c r="G11" s="71" t="s">
        <v>46</v>
      </c>
      <c r="H11" s="71" t="s">
        <v>17</v>
      </c>
      <c r="I11" s="71" t="s">
        <v>18</v>
      </c>
      <c r="J11" s="69" t="s">
        <v>47</v>
      </c>
      <c r="K11" s="71" t="s">
        <v>19</v>
      </c>
    </row>
    <row r="12" spans="1:11" ht="19.5" customHeight="1" hidden="1">
      <c r="A12" s="153">
        <v>2</v>
      </c>
      <c r="B12" s="156">
        <f>'пр.хода'!L78</f>
        <v>2</v>
      </c>
      <c r="C12" s="158" t="s">
        <v>20</v>
      </c>
      <c r="D12" s="160" t="str">
        <f>VLOOKUP(B12,'пр.взв.'!B7:E70,2,FALSE)</f>
        <v>BOBOEV Shuhrat</v>
      </c>
      <c r="E12" s="164" t="str">
        <f>VLOOKUP(B12,'пр.взв.'!B7:E70,3,FALSE)</f>
        <v>1985</v>
      </c>
      <c r="F12" s="164" t="str">
        <f>VLOOKUP(B12,'пр.взв.'!B7:E70,4,FALSE)</f>
        <v>UZB</v>
      </c>
      <c r="G12" s="162"/>
      <c r="H12" s="166"/>
      <c r="I12" s="162"/>
      <c r="J12" s="166"/>
      <c r="K12" s="72" t="s">
        <v>21</v>
      </c>
    </row>
    <row r="13" spans="1:11" ht="19.5" customHeight="1" hidden="1" thickBot="1">
      <c r="A13" s="154"/>
      <c r="B13" s="157"/>
      <c r="C13" s="159"/>
      <c r="D13" s="161"/>
      <c r="E13" s="165"/>
      <c r="F13" s="165"/>
      <c r="G13" s="163"/>
      <c r="H13" s="167"/>
      <c r="I13" s="163"/>
      <c r="J13" s="167"/>
      <c r="K13" s="73" t="s">
        <v>22</v>
      </c>
    </row>
    <row r="14" spans="1:11" ht="19.5" customHeight="1" hidden="1">
      <c r="A14" s="154"/>
      <c r="B14" s="156">
        <f>'пр.хода'!L82</f>
        <v>8</v>
      </c>
      <c r="C14" s="168" t="s">
        <v>23</v>
      </c>
      <c r="D14" s="160" t="str">
        <f>VLOOKUP(B14,'пр.взв.'!B7:E70,2,FALSE)</f>
        <v>MAMULASHVILI  Kakha</v>
      </c>
      <c r="E14" s="171">
        <f>VLOOKUP(B14,'пр.взв.'!B7:E70,3,FALSE)</f>
        <v>1985</v>
      </c>
      <c r="F14" s="171" t="str">
        <f>VLOOKUP(B14,'пр.взв.'!B7:E70,4,FALSE)</f>
        <v>GEO</v>
      </c>
      <c r="G14" s="170"/>
      <c r="H14" s="166"/>
      <c r="I14" s="162"/>
      <c r="J14" s="166"/>
      <c r="K14" s="73" t="s">
        <v>24</v>
      </c>
    </row>
    <row r="15" spans="1:11" ht="19.5" customHeight="1" hidden="1" thickBot="1">
      <c r="A15" s="155"/>
      <c r="B15" s="157"/>
      <c r="C15" s="169"/>
      <c r="D15" s="161"/>
      <c r="E15" s="172"/>
      <c r="F15" s="172"/>
      <c r="G15" s="163"/>
      <c r="H15" s="167"/>
      <c r="I15" s="163"/>
      <c r="J15" s="167"/>
      <c r="K15" s="74"/>
    </row>
    <row r="16" spans="1:11" ht="15.75">
      <c r="A16" s="79"/>
      <c r="B16" s="80"/>
      <c r="C16" s="81"/>
      <c r="D16" s="81"/>
      <c r="E16" s="81"/>
      <c r="F16" s="82"/>
      <c r="G16" s="80"/>
      <c r="H16" s="80"/>
      <c r="I16" s="83"/>
      <c r="J16" s="84"/>
      <c r="K16" s="75"/>
    </row>
    <row r="17" spans="1:11" ht="16.5" thickBot="1">
      <c r="A17" s="173" t="s">
        <v>25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26.25" thickBot="1">
      <c r="A18" s="78" t="s">
        <v>12</v>
      </c>
      <c r="B18" s="68" t="s">
        <v>3</v>
      </c>
      <c r="C18" s="69" t="s">
        <v>13</v>
      </c>
      <c r="D18" s="68" t="s">
        <v>4</v>
      </c>
      <c r="E18" s="70" t="s">
        <v>5</v>
      </c>
      <c r="F18" s="65" t="s">
        <v>14</v>
      </c>
      <c r="G18" s="71" t="s">
        <v>46</v>
      </c>
      <c r="H18" s="71" t="s">
        <v>17</v>
      </c>
      <c r="I18" s="71" t="s">
        <v>18</v>
      </c>
      <c r="J18" s="69" t="s">
        <v>47</v>
      </c>
      <c r="K18" s="71" t="s">
        <v>19</v>
      </c>
    </row>
    <row r="19" spans="1:11" ht="19.5" customHeight="1">
      <c r="A19" s="153"/>
      <c r="B19" s="156">
        <f>'пр.хода'!K25</f>
        <v>13</v>
      </c>
      <c r="C19" s="158" t="s">
        <v>20</v>
      </c>
      <c r="D19" s="160" t="str">
        <f>VLOOKUP(B19,'пр.взв.'!B7:E70,2,FALSE)</f>
        <v>DANIELYAN Ashot</v>
      </c>
      <c r="E19" s="164" t="str">
        <f>VLOOKUP(B19,'пр.взв.'!B7:E70,3,FALSE)</f>
        <v>1984</v>
      </c>
      <c r="F19" s="164" t="str">
        <f>VLOOKUP(B19,'пр.взв.'!B7:E70,4,FALSE)</f>
        <v>ARM</v>
      </c>
      <c r="G19" s="162"/>
      <c r="H19" s="166"/>
      <c r="I19" s="162"/>
      <c r="J19" s="166"/>
      <c r="K19" s="72" t="s">
        <v>21</v>
      </c>
    </row>
    <row r="20" spans="1:11" ht="19.5" customHeight="1" thickBot="1">
      <c r="A20" s="154"/>
      <c r="B20" s="157"/>
      <c r="C20" s="159"/>
      <c r="D20" s="161"/>
      <c r="E20" s="165"/>
      <c r="F20" s="165"/>
      <c r="G20" s="163"/>
      <c r="H20" s="167"/>
      <c r="I20" s="163"/>
      <c r="J20" s="167"/>
      <c r="K20" s="73" t="s">
        <v>22</v>
      </c>
    </row>
    <row r="21" spans="1:11" ht="19.5" customHeight="1">
      <c r="A21" s="154"/>
      <c r="B21" s="156">
        <f>'пр.хода'!K59</f>
        <v>6</v>
      </c>
      <c r="C21" s="168" t="s">
        <v>23</v>
      </c>
      <c r="D21" s="160" t="str">
        <f>VLOOKUP(B21,'пр.взв.'!B7:E70,2,FALSE)</f>
        <v>RAMANCHYK Aleksey</v>
      </c>
      <c r="E21" s="164" t="str">
        <f>VLOOKUP(B21,'пр.взв.'!B7:E70,3,FALSE)</f>
        <v>1989</v>
      </c>
      <c r="F21" s="164" t="str">
        <f>VLOOKUP(B21,'пр.взв.'!B7:E70,4,FALSE)</f>
        <v>BLR</v>
      </c>
      <c r="G21" s="170"/>
      <c r="H21" s="166"/>
      <c r="I21" s="162"/>
      <c r="J21" s="166"/>
      <c r="K21" s="73" t="s">
        <v>24</v>
      </c>
    </row>
    <row r="22" spans="1:11" ht="19.5" customHeight="1" thickBot="1">
      <c r="A22" s="155"/>
      <c r="B22" s="157"/>
      <c r="C22" s="169"/>
      <c r="D22" s="161"/>
      <c r="E22" s="165"/>
      <c r="F22" s="165"/>
      <c r="G22" s="163"/>
      <c r="H22" s="167"/>
      <c r="I22" s="163"/>
      <c r="J22" s="167"/>
      <c r="K22" s="74"/>
    </row>
    <row r="23" ht="21.75" customHeight="1"/>
    <row r="24" spans="1:7" ht="21.75" customHeight="1">
      <c r="A24" s="31" t="str">
        <f>HYPERLINK('[1]реквизиты'!$A$11)</f>
        <v>Chiaf referee</v>
      </c>
      <c r="B24" s="35"/>
      <c r="C24" s="35"/>
      <c r="D24" s="35"/>
      <c r="E24" s="14"/>
      <c r="F24" s="52" t="str">
        <f>HYPERLINK('[1]реквизиты'!$G$11)</f>
        <v>E. Rashi</v>
      </c>
      <c r="G24" s="33" t="str">
        <f>HYPERLINK('[1]реквизиты'!$G$12)</f>
        <v>/GEO/</v>
      </c>
    </row>
    <row r="25" spans="1:7" ht="16.5" customHeight="1">
      <c r="A25" s="35"/>
      <c r="B25" s="35"/>
      <c r="C25" s="35"/>
      <c r="D25" s="36"/>
      <c r="E25" s="15"/>
      <c r="F25" s="53"/>
      <c r="G25" s="15"/>
    </row>
    <row r="26" spans="1:7" ht="24" customHeight="1">
      <c r="A26" s="32" t="str">
        <f>HYPERLINK('[1]реквизиты'!$A$13)</f>
        <v>Chiaf secretary</v>
      </c>
      <c r="C26" s="35"/>
      <c r="D26" s="37"/>
      <c r="E26" s="54"/>
      <c r="F26" s="52" t="str">
        <f>HYPERLINK('[1]реквизиты'!$G$13)</f>
        <v>R. Zakirov</v>
      </c>
      <c r="G26" s="34" t="str">
        <f>HYPERLINK('[1]реквизиты'!$G$14)</f>
        <v>/RUS/</v>
      </c>
    </row>
  </sheetData>
  <sheetProtection/>
  <mergeCells count="62">
    <mergeCell ref="D14:D15"/>
    <mergeCell ref="E14:E15"/>
    <mergeCell ref="F21:F22"/>
    <mergeCell ref="G21:G22"/>
    <mergeCell ref="A2:K2"/>
    <mergeCell ref="A3:K3"/>
    <mergeCell ref="A4:K4"/>
    <mergeCell ref="J19:J20"/>
    <mergeCell ref="I19:I20"/>
    <mergeCell ref="J12:J13"/>
    <mergeCell ref="B14:B15"/>
    <mergeCell ref="C14:C15"/>
    <mergeCell ref="B21:B22"/>
    <mergeCell ref="C21:C22"/>
    <mergeCell ref="D21:D22"/>
    <mergeCell ref="E21:E22"/>
    <mergeCell ref="I14:I15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G19:G20"/>
    <mergeCell ref="H19:H20"/>
    <mergeCell ref="F14:F15"/>
    <mergeCell ref="G14:G15"/>
    <mergeCell ref="H14:H15"/>
    <mergeCell ref="F19:F20"/>
    <mergeCell ref="J14:J15"/>
    <mergeCell ref="J8:J9"/>
    <mergeCell ref="A12:A15"/>
    <mergeCell ref="B12:B13"/>
    <mergeCell ref="C12:C13"/>
    <mergeCell ref="D12:D13"/>
    <mergeCell ref="E12:E13"/>
    <mergeCell ref="F12:F13"/>
    <mergeCell ref="G12:G13"/>
    <mergeCell ref="H12:H13"/>
    <mergeCell ref="I12:I13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U59"/>
  <sheetViews>
    <sheetView zoomScalePageLayoutView="0" workbookViewId="0" topLeftCell="A1">
      <selection activeCell="A47" sqref="A1:G4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06" t="str">
        <f>'пр.взв.'!A2</f>
        <v>The World SAMBO Championship 2010 /M/</v>
      </c>
      <c r="B1" s="206"/>
      <c r="C1" s="206"/>
      <c r="D1" s="206"/>
      <c r="E1" s="206"/>
      <c r="F1" s="206"/>
      <c r="G1" s="206"/>
      <c r="H1" s="206" t="str">
        <f>'пр.взв.'!A2</f>
        <v>The World SAMBO Championship 2010 /M/</v>
      </c>
      <c r="I1" s="206"/>
      <c r="J1" s="206"/>
      <c r="K1" s="206"/>
      <c r="L1" s="206"/>
      <c r="M1" s="206"/>
      <c r="N1" s="206"/>
      <c r="O1" s="60"/>
      <c r="P1" s="60"/>
      <c r="Q1" s="60"/>
      <c r="R1" s="60"/>
      <c r="S1" s="60"/>
      <c r="T1" s="60"/>
      <c r="U1" s="60"/>
    </row>
    <row r="2" spans="1:21" ht="15" customHeight="1">
      <c r="A2" s="149" t="str">
        <f>'пр.взв.'!A3</f>
        <v>November 04 - 08, 2010       Tashkent /Uzbekistan/</v>
      </c>
      <c r="B2" s="149"/>
      <c r="C2" s="149"/>
      <c r="D2" s="149"/>
      <c r="E2" s="149"/>
      <c r="F2" s="149"/>
      <c r="G2" s="149"/>
      <c r="H2" s="149" t="str">
        <f>'пр.взв.'!A3</f>
        <v>November 04 - 08, 2010       Tashkent /Uzbekistan/</v>
      </c>
      <c r="I2" s="149"/>
      <c r="J2" s="149"/>
      <c r="K2" s="149"/>
      <c r="L2" s="149"/>
      <c r="M2" s="149"/>
      <c r="N2" s="149"/>
      <c r="O2" s="61"/>
      <c r="P2" s="61"/>
      <c r="Q2" s="61"/>
      <c r="R2" s="61"/>
      <c r="S2" s="61"/>
      <c r="T2" s="61"/>
      <c r="U2" s="61"/>
    </row>
    <row r="3" spans="1:21" ht="15" customHeight="1">
      <c r="A3" s="204" t="str">
        <f>HYPERLINK('пр.взв.'!A4)</f>
        <v>Weight category 74 кg.</v>
      </c>
      <c r="B3" s="173"/>
      <c r="C3" s="173"/>
      <c r="D3" s="173"/>
      <c r="E3" s="173"/>
      <c r="F3" s="173"/>
      <c r="G3" s="173"/>
      <c r="H3" s="204" t="str">
        <f>HYPERLINK('пр.взв.'!A4)</f>
        <v>Weight category 74 кg.</v>
      </c>
      <c r="I3" s="173"/>
      <c r="J3" s="173"/>
      <c r="K3" s="173"/>
      <c r="L3" s="173"/>
      <c r="M3" s="173"/>
      <c r="N3" s="173"/>
      <c r="O3" s="59"/>
      <c r="P3" s="59"/>
      <c r="Q3" s="59"/>
      <c r="R3" s="59"/>
      <c r="S3" s="59"/>
      <c r="T3" s="59"/>
      <c r="U3" s="59"/>
    </row>
    <row r="4" spans="1:2" ht="16.5" thickBot="1">
      <c r="A4" s="205"/>
      <c r="B4" s="205"/>
    </row>
    <row r="5" spans="1:11" ht="12.75" customHeight="1">
      <c r="A5" s="189">
        <v>1</v>
      </c>
      <c r="B5" s="187" t="str">
        <f>VLOOKUP(A5,'пр.взв.'!B7:C70,2,FALSE)</f>
        <v>LEBEDEV Dmitry</v>
      </c>
      <c r="C5" s="190">
        <f>VLOOKUP(B5,'пр.взв.'!C7:D70,2,FALSE)</f>
        <v>1982</v>
      </c>
      <c r="D5" s="192" t="str">
        <f>VLOOKUP(A5,'пр.взв.'!B7:E70,4,FALSE)</f>
        <v>RUS</v>
      </c>
      <c r="G5" s="19"/>
      <c r="H5" s="194">
        <v>2</v>
      </c>
      <c r="I5" s="187" t="str">
        <f>VLOOKUP(H5,'пр.взв.'!B7:C70,2,FALSE)</f>
        <v>BOBOEV Shuhrat</v>
      </c>
      <c r="J5" s="203" t="str">
        <f>VLOOKUP(H5,'пр.взв.'!B7:E70,3,FALSE)</f>
        <v>1985</v>
      </c>
      <c r="K5" s="203" t="str">
        <f>VLOOKUP(H5,'пр.взв.'!B7:E70,4,FALSE)</f>
        <v>UZB</v>
      </c>
    </row>
    <row r="6" spans="1:11" ht="15.75">
      <c r="A6" s="179"/>
      <c r="B6" s="188"/>
      <c r="C6" s="191"/>
      <c r="D6" s="193"/>
      <c r="E6" s="2"/>
      <c r="F6" s="2"/>
      <c r="G6" s="12"/>
      <c r="H6" s="195"/>
      <c r="I6" s="188"/>
      <c r="J6" s="200"/>
      <c r="K6" s="200"/>
    </row>
    <row r="7" spans="1:13" ht="15.75">
      <c r="A7" s="179">
        <v>17</v>
      </c>
      <c r="B7" s="200" t="str">
        <f>VLOOKUP(A7,'пр.взв.'!B9:C70,2,FALSE)</f>
        <v>ERALIEV Mirlan</v>
      </c>
      <c r="C7" s="193" t="str">
        <f>VLOOKUP(B7,'пр.взв.'!C9:D70,2,FALSE)</f>
        <v>1987</v>
      </c>
      <c r="D7" s="201" t="str">
        <f>VLOOKUP(A7,'пр.взв.'!B7:E70,4,FALSE)</f>
        <v>KGZ</v>
      </c>
      <c r="E7" s="4"/>
      <c r="F7" s="2"/>
      <c r="G7" s="2"/>
      <c r="H7" s="185">
        <v>18</v>
      </c>
      <c r="I7" s="177" t="e">
        <f>VLOOKUP(H7,'пр.взв.'!B9:C70,2,FALSE)</f>
        <v>#N/A</v>
      </c>
      <c r="J7" s="198" t="e">
        <f>VLOOKUP(H7,'пр.взв.'!B9:E70,3,FALSE)</f>
        <v>#N/A</v>
      </c>
      <c r="K7" s="177" t="e">
        <f>VLOOKUP(H7,'пр.взв.'!B9:E70,4,FALSE)</f>
        <v>#N/A</v>
      </c>
      <c r="L7" s="42"/>
      <c r="M7" s="44"/>
    </row>
    <row r="8" spans="1:13" ht="16.5" thickBot="1">
      <c r="A8" s="180"/>
      <c r="B8" s="188"/>
      <c r="C8" s="191"/>
      <c r="D8" s="202"/>
      <c r="E8" s="5"/>
      <c r="F8" s="9"/>
      <c r="G8" s="2"/>
      <c r="H8" s="195"/>
      <c r="I8" s="196"/>
      <c r="J8" s="199"/>
      <c r="K8" s="196"/>
      <c r="L8" s="43"/>
      <c r="M8" s="44"/>
    </row>
    <row r="9" spans="1:13" ht="15.75">
      <c r="A9" s="189">
        <v>9</v>
      </c>
      <c r="B9" s="187" t="str">
        <f>VLOOKUP(A9,'пр.взв.'!B11:C70,2,FALSE)</f>
        <v>LEE Hyunbaek </v>
      </c>
      <c r="C9" s="190" t="str">
        <f>VLOOKUP(B9,'пр.взв.'!C11:D70,2,FALSE)</f>
        <v>1983</v>
      </c>
      <c r="D9" s="192" t="str">
        <f>VLOOKUP(A9,'пр.взв.'!B7:E70,4,FALSE)</f>
        <v>KOR</v>
      </c>
      <c r="E9" s="5"/>
      <c r="F9" s="6"/>
      <c r="G9" s="2"/>
      <c r="H9" s="194">
        <v>10</v>
      </c>
      <c r="I9" s="187" t="str">
        <f>VLOOKUP(H9,'пр.взв.'!B11:C70,2,FALSE)</f>
        <v>KAMI Toshihiro</v>
      </c>
      <c r="J9" s="187" t="str">
        <f>VLOOKUP(H9,'пр.взв.'!B11:E70,3,FALSE)</f>
        <v>1970</v>
      </c>
      <c r="K9" s="187" t="str">
        <f>VLOOKUP(H9,'пр.взв.'!B11:E70,4,FALSE)</f>
        <v>JPN</v>
      </c>
      <c r="L9" s="43"/>
      <c r="M9" s="45"/>
    </row>
    <row r="10" spans="1:13" ht="15.75">
      <c r="A10" s="179"/>
      <c r="B10" s="188"/>
      <c r="C10" s="191"/>
      <c r="D10" s="193"/>
      <c r="E10" s="10"/>
      <c r="F10" s="7"/>
      <c r="G10" s="2"/>
      <c r="H10" s="195"/>
      <c r="I10" s="188"/>
      <c r="J10" s="188"/>
      <c r="K10" s="188"/>
      <c r="L10" s="40"/>
      <c r="M10" s="46"/>
    </row>
    <row r="11" spans="1:13" ht="15.75">
      <c r="A11" s="179">
        <v>25</v>
      </c>
      <c r="B11" s="177" t="e">
        <f>VLOOKUP(A11,'пр.взв.'!B13:C70,2,FALSE)</f>
        <v>#N/A</v>
      </c>
      <c r="C11" s="181" t="e">
        <f>VLOOKUP(B11,'пр.взв.'!C13:D70,2,FALSE)</f>
        <v>#N/A</v>
      </c>
      <c r="D11" s="183" t="e">
        <f>VLOOKUP(A11,'пр.взв.'!B7:E70,4,FALSE)</f>
        <v>#N/A</v>
      </c>
      <c r="E11" s="3"/>
      <c r="F11" s="7"/>
      <c r="G11" s="2"/>
      <c r="H11" s="185">
        <v>26</v>
      </c>
      <c r="I11" s="177" t="e">
        <f>VLOOKUP(H11,'пр.взв.'!B13:C70,2,FALSE)</f>
        <v>#N/A</v>
      </c>
      <c r="J11" s="177" t="e">
        <f>VLOOKUP(H11,'пр.взв.'!B13:E70,3,FALSE)</f>
        <v>#N/A</v>
      </c>
      <c r="K11" s="177" t="e">
        <f>VLOOKUP(H11,'пр.взв.'!B13:E70,4,FALSE)</f>
        <v>#N/A</v>
      </c>
      <c r="M11" s="47"/>
    </row>
    <row r="12" spans="1:13" ht="16.5" thickBot="1">
      <c r="A12" s="180"/>
      <c r="B12" s="196"/>
      <c r="C12" s="197"/>
      <c r="D12" s="184"/>
      <c r="E12" s="2"/>
      <c r="F12" s="7"/>
      <c r="G12" s="9"/>
      <c r="H12" s="195"/>
      <c r="I12" s="196"/>
      <c r="J12" s="196"/>
      <c r="K12" s="196"/>
      <c r="M12" s="47"/>
    </row>
    <row r="13" spans="1:14" ht="15.75">
      <c r="A13" s="189">
        <v>5</v>
      </c>
      <c r="B13" s="187" t="str">
        <f>VLOOKUP(A13,'пр.взв.'!B15:C70,2,FALSE)</f>
        <v>RAMNIWAS  </v>
      </c>
      <c r="C13" s="190" t="str">
        <f>VLOOKUP(B13,'пр.взв.'!C15:D70,2,FALSE)</f>
        <v>1984</v>
      </c>
      <c r="D13" s="192" t="str">
        <f>VLOOKUP(A13,'пр.взв.'!B7:E70,4,FALSE)</f>
        <v>IND</v>
      </c>
      <c r="E13" s="2"/>
      <c r="F13" s="7"/>
      <c r="G13" s="13"/>
      <c r="H13" s="194">
        <v>6</v>
      </c>
      <c r="I13" s="187" t="str">
        <f>VLOOKUP(H13,'пр.взв.'!B15:C70,2,FALSE)</f>
        <v>RAMANCHYK Aleksey</v>
      </c>
      <c r="J13" s="187" t="str">
        <f>VLOOKUP(H13,'пр.взв.'!B15:E70,3,FALSE)</f>
        <v>1989</v>
      </c>
      <c r="K13" s="187" t="str">
        <f>VLOOKUP(H13,'пр.взв.'!B15:E70,4,FALSE)</f>
        <v>BLR</v>
      </c>
      <c r="M13" s="47"/>
      <c r="N13" s="49"/>
    </row>
    <row r="14" spans="1:14" ht="15.75">
      <c r="A14" s="179"/>
      <c r="B14" s="188"/>
      <c r="C14" s="191"/>
      <c r="D14" s="193"/>
      <c r="E14" s="8"/>
      <c r="F14" s="7"/>
      <c r="G14" s="2"/>
      <c r="H14" s="195"/>
      <c r="I14" s="188"/>
      <c r="J14" s="188"/>
      <c r="K14" s="188"/>
      <c r="L14" s="42"/>
      <c r="M14" s="46"/>
      <c r="N14" s="47"/>
    </row>
    <row r="15" spans="1:14" ht="15.75">
      <c r="A15" s="179">
        <v>21</v>
      </c>
      <c r="B15" s="177" t="e">
        <f>VLOOKUP(A15,'пр.взв.'!B17:C70,2,FALSE)</f>
        <v>#N/A</v>
      </c>
      <c r="C15" s="181" t="e">
        <f>VLOOKUP(B15,'пр.взв.'!C17:D70,2,FALSE)</f>
        <v>#N/A</v>
      </c>
      <c r="D15" s="183" t="e">
        <f>VLOOKUP(A15,'пр.взв.'!B7:E70,4,FALSE)</f>
        <v>#N/A</v>
      </c>
      <c r="E15" s="4"/>
      <c r="F15" s="7"/>
      <c r="G15" s="2"/>
      <c r="H15" s="185">
        <v>22</v>
      </c>
      <c r="I15" s="177" t="e">
        <f>VLOOKUP(H15,'пр.взв.'!B17:C70,2,FALSE)</f>
        <v>#N/A</v>
      </c>
      <c r="J15" s="177" t="e">
        <f>VLOOKUP(H15,'пр.взв.'!B17:E70,3,FALSE)</f>
        <v>#N/A</v>
      </c>
      <c r="K15" s="177" t="e">
        <f>VLOOKUP(H15,'пр.взв.'!B17:E70,4,FALSE)</f>
        <v>#N/A</v>
      </c>
      <c r="L15" s="43"/>
      <c r="M15" s="46"/>
      <c r="N15" s="47"/>
    </row>
    <row r="16" spans="1:14" ht="16.5" thickBot="1">
      <c r="A16" s="180"/>
      <c r="B16" s="196"/>
      <c r="C16" s="197"/>
      <c r="D16" s="184"/>
      <c r="E16" s="5"/>
      <c r="F16" s="11"/>
      <c r="G16" s="2"/>
      <c r="H16" s="195"/>
      <c r="I16" s="196"/>
      <c r="J16" s="196"/>
      <c r="K16" s="196"/>
      <c r="L16" s="43"/>
      <c r="M16" s="48"/>
      <c r="N16" s="47"/>
    </row>
    <row r="17" spans="1:14" ht="15.75">
      <c r="A17" s="189">
        <v>13</v>
      </c>
      <c r="B17" s="187" t="str">
        <f>VLOOKUP(A17,'пр.взв.'!B19:C70,2,FALSE)</f>
        <v>DANIELYAN Ashot</v>
      </c>
      <c r="C17" s="190" t="str">
        <f>VLOOKUP(B17,'пр.взв.'!C19:D70,2,FALSE)</f>
        <v>1984</v>
      </c>
      <c r="D17" s="192" t="str">
        <f>VLOOKUP(A17,'пр.взв.'!B7:E68,4,FALSE)</f>
        <v>ARM</v>
      </c>
      <c r="E17" s="5"/>
      <c r="F17" s="2"/>
      <c r="G17" s="2"/>
      <c r="H17" s="194">
        <v>14</v>
      </c>
      <c r="I17" s="187" t="str">
        <f>VLOOKUP(H17,'пр.взв.'!B19:C70,2,FALSE)</f>
        <v>ODSUREN Bold-Erdene</v>
      </c>
      <c r="J17" s="187" t="str">
        <f>VLOOKUP(H17,'пр.взв.'!B19:E70,3,FALSE)</f>
        <v>1981</v>
      </c>
      <c r="K17" s="187" t="str">
        <f>VLOOKUP(H17,'пр.взв.'!B19:E70,4,FALSE)</f>
        <v>MNG</v>
      </c>
      <c r="L17" s="43"/>
      <c r="M17" s="44"/>
      <c r="N17" s="47"/>
    </row>
    <row r="18" spans="1:14" ht="15.75">
      <c r="A18" s="179"/>
      <c r="B18" s="188"/>
      <c r="C18" s="191"/>
      <c r="D18" s="193"/>
      <c r="E18" s="10"/>
      <c r="F18" s="2"/>
      <c r="G18" s="2"/>
      <c r="H18" s="195"/>
      <c r="I18" s="188"/>
      <c r="J18" s="188"/>
      <c r="K18" s="188"/>
      <c r="L18" s="40"/>
      <c r="M18" s="44"/>
      <c r="N18" s="47"/>
    </row>
    <row r="19" spans="1:14" ht="15.75">
      <c r="A19" s="179">
        <v>29</v>
      </c>
      <c r="B19" s="177" t="e">
        <f>VLOOKUP(A19,'пр.взв.'!B21:C72,2,FALSE)</f>
        <v>#N/A</v>
      </c>
      <c r="C19" s="181" t="e">
        <f>VLOOKUP(B19,'пр.взв.'!C21:D72,2,FALSE)</f>
        <v>#N/A</v>
      </c>
      <c r="D19" s="183" t="e">
        <f>VLOOKUP(A19,'пр.взв.'!B7:E70,4,FALSE)</f>
        <v>#N/A</v>
      </c>
      <c r="E19" s="3"/>
      <c r="F19" s="2"/>
      <c r="G19" s="2"/>
      <c r="H19" s="185">
        <v>30</v>
      </c>
      <c r="I19" s="177" t="e">
        <f>VLOOKUP(H19,'пр.взв.'!B21:C72,2,FALSE)</f>
        <v>#N/A</v>
      </c>
      <c r="J19" s="177" t="e">
        <f>VLOOKUP(H19,'пр.взв.'!B21:E72,3,FALSE)</f>
        <v>#N/A</v>
      </c>
      <c r="K19" s="177" t="e">
        <f>VLOOKUP(H19,'пр.взв.'!B21:E72,4,FALSE)</f>
        <v>#N/A</v>
      </c>
      <c r="N19" s="47"/>
    </row>
    <row r="20" spans="1:14" ht="16.5" thickBot="1">
      <c r="A20" s="180"/>
      <c r="B20" s="196"/>
      <c r="C20" s="197"/>
      <c r="D20" s="184"/>
      <c r="E20" s="2"/>
      <c r="F20" s="2"/>
      <c r="G20" s="39"/>
      <c r="H20" s="195"/>
      <c r="I20" s="196"/>
      <c r="J20" s="196"/>
      <c r="K20" s="196"/>
      <c r="N20" s="50"/>
    </row>
    <row r="21" spans="1:14" ht="15.75">
      <c r="A21" s="189">
        <v>3</v>
      </c>
      <c r="B21" s="187" t="str">
        <f>VLOOKUP(A21,'пр.взв.'!B7:C70,2,FALSE)</f>
        <v>ARFAN Muhammad</v>
      </c>
      <c r="C21" s="190" t="str">
        <f>VLOOKUP(B21,'пр.взв.'!C7:D70,2,FALSE)</f>
        <v>1984</v>
      </c>
      <c r="D21" s="192" t="str">
        <f>VLOOKUP(A21,'пр.взв.'!B7:E70,4,FALSE)</f>
        <v>PAK</v>
      </c>
      <c r="E21" s="2"/>
      <c r="F21" s="2"/>
      <c r="G21" s="2"/>
      <c r="H21" s="194">
        <v>4</v>
      </c>
      <c r="I21" s="187" t="str">
        <f>VLOOKUP(H21,'пр.взв.'!B7:C70,2,FALSE)</f>
        <v>SULAYMONOV Sulaymon</v>
      </c>
      <c r="J21" s="187" t="str">
        <f>VLOOKUP(H21,'пр.взв.'!B7:E70,3,FALSE)</f>
        <v>1988</v>
      </c>
      <c r="K21" s="187" t="str">
        <f>VLOOKUP(H21,'пр.взв.'!B7:E70,4,FALSE)</f>
        <v>TJK</v>
      </c>
      <c r="N21" s="47"/>
    </row>
    <row r="22" spans="1:14" ht="15.75">
      <c r="A22" s="179"/>
      <c r="B22" s="188"/>
      <c r="C22" s="191"/>
      <c r="D22" s="193"/>
      <c r="E22" s="8"/>
      <c r="F22" s="2"/>
      <c r="G22" s="2"/>
      <c r="H22" s="195"/>
      <c r="I22" s="188"/>
      <c r="J22" s="188"/>
      <c r="K22" s="188"/>
      <c r="N22" s="47"/>
    </row>
    <row r="23" spans="1:14" ht="15.75">
      <c r="A23" s="179">
        <v>19</v>
      </c>
      <c r="B23" s="177" t="e">
        <f>VLOOKUP(A23,'пр.взв.'!B25:C76,2,FALSE)</f>
        <v>#N/A</v>
      </c>
      <c r="C23" s="181" t="e">
        <f>VLOOKUP(B23,'пр.взв.'!C25:D76,2,FALSE)</f>
        <v>#N/A</v>
      </c>
      <c r="D23" s="183" t="e">
        <f>VLOOKUP(A23,'пр.взв.'!B7:E70,4,FALSE)</f>
        <v>#N/A</v>
      </c>
      <c r="E23" s="4"/>
      <c r="F23" s="2"/>
      <c r="G23" s="2"/>
      <c r="H23" s="185">
        <v>20</v>
      </c>
      <c r="I23" s="177" t="e">
        <f>VLOOKUP(H23,'пр.взв.'!B25:C76,2,FALSE)</f>
        <v>#N/A</v>
      </c>
      <c r="J23" s="177" t="e">
        <f>VLOOKUP(H23,'пр.взв.'!B25:E76,3,FALSE)</f>
        <v>#N/A</v>
      </c>
      <c r="K23" s="177" t="e">
        <f>VLOOKUP(H23,'пр.взв.'!B25:E76,4,FALSE)</f>
        <v>#N/A</v>
      </c>
      <c r="L23" s="42"/>
      <c r="M23" s="44"/>
      <c r="N23" s="47"/>
    </row>
    <row r="24" spans="1:14" ht="16.5" thickBot="1">
      <c r="A24" s="180"/>
      <c r="B24" s="196"/>
      <c r="C24" s="197"/>
      <c r="D24" s="184"/>
      <c r="E24" s="5"/>
      <c r="F24" s="9"/>
      <c r="G24" s="2"/>
      <c r="H24" s="195"/>
      <c r="I24" s="196"/>
      <c r="J24" s="196"/>
      <c r="K24" s="196"/>
      <c r="L24" s="43"/>
      <c r="M24" s="44"/>
      <c r="N24" s="47"/>
    </row>
    <row r="25" spans="1:14" ht="15.75">
      <c r="A25" s="189">
        <v>11</v>
      </c>
      <c r="B25" s="187" t="str">
        <f>VLOOKUP(A25,'пр.взв.'!B27:C78,2,FALSE)</f>
        <v>KOTANIDIS Aris</v>
      </c>
      <c r="C25" s="190" t="str">
        <f>VLOOKUP(B25,'пр.взв.'!C27:D78,2,FALSE)</f>
        <v>1980</v>
      </c>
      <c r="D25" s="192" t="str">
        <f>VLOOKUP(A25,'пр.взв.'!B7:E70,4,FALSE)</f>
        <v>GRE</v>
      </c>
      <c r="E25" s="5"/>
      <c r="F25" s="6"/>
      <c r="G25" s="2"/>
      <c r="H25" s="194">
        <v>12</v>
      </c>
      <c r="I25" s="187" t="str">
        <f>VLOOKUP(H25,'пр.взв.'!B27:C78,2,FALSE)</f>
        <v>DONET Tomas</v>
      </c>
      <c r="J25" s="187" t="str">
        <f>VLOOKUP(H25,'пр.взв.'!B27:E78,3,FALSE)</f>
        <v>1986</v>
      </c>
      <c r="K25" s="187" t="str">
        <f>VLOOKUP(H25,'пр.взв.'!B27:E78,4,FALSE)</f>
        <v>SUI</v>
      </c>
      <c r="L25" s="43"/>
      <c r="M25" s="45"/>
      <c r="N25" s="47"/>
    </row>
    <row r="26" spans="1:14" ht="15.75">
      <c r="A26" s="179"/>
      <c r="B26" s="188"/>
      <c r="C26" s="191"/>
      <c r="D26" s="193"/>
      <c r="E26" s="10"/>
      <c r="F26" s="7"/>
      <c r="G26" s="2"/>
      <c r="H26" s="195"/>
      <c r="I26" s="188"/>
      <c r="J26" s="188"/>
      <c r="K26" s="188"/>
      <c r="L26" s="40"/>
      <c r="M26" s="46"/>
      <c r="N26" s="47"/>
    </row>
    <row r="27" spans="1:14" ht="15.75">
      <c r="A27" s="179">
        <v>27</v>
      </c>
      <c r="B27" s="177" t="e">
        <f>VLOOKUP(A27,'пр.взв.'!B29:C80,2,FALSE)</f>
        <v>#N/A</v>
      </c>
      <c r="C27" s="181" t="e">
        <f>VLOOKUP(B27,'пр.взв.'!C29:D80,2,FALSE)</f>
        <v>#N/A</v>
      </c>
      <c r="D27" s="183" t="e">
        <f>VLOOKUP(A27,'пр.взв.'!B7:E70,4,FALSE)</f>
        <v>#N/A</v>
      </c>
      <c r="E27" s="3"/>
      <c r="F27" s="7"/>
      <c r="G27" s="2"/>
      <c r="H27" s="185">
        <v>28</v>
      </c>
      <c r="I27" s="177" t="e">
        <f>VLOOKUP(H27,'пр.взв.'!B29:C80,2,FALSE)</f>
        <v>#N/A</v>
      </c>
      <c r="J27" s="177" t="e">
        <f>VLOOKUP(H27,'пр.взв.'!B29:E80,3,FALSE)</f>
        <v>#N/A</v>
      </c>
      <c r="K27" s="177" t="e">
        <f>VLOOKUP(H27,'пр.взв.'!B29:E80,4,FALSE)</f>
        <v>#N/A</v>
      </c>
      <c r="M27" s="47"/>
      <c r="N27" s="47"/>
    </row>
    <row r="28" spans="1:14" ht="16.5" thickBot="1">
      <c r="A28" s="180"/>
      <c r="B28" s="196"/>
      <c r="C28" s="197"/>
      <c r="D28" s="184"/>
      <c r="E28" s="2"/>
      <c r="F28" s="7"/>
      <c r="G28" s="2"/>
      <c r="H28" s="195"/>
      <c r="I28" s="196"/>
      <c r="J28" s="196"/>
      <c r="K28" s="196"/>
      <c r="M28" s="47"/>
      <c r="N28" s="47"/>
    </row>
    <row r="29" spans="1:14" ht="15.75">
      <c r="A29" s="189">
        <v>7</v>
      </c>
      <c r="B29" s="187" t="str">
        <f>VLOOKUP(A29,'пр.взв.'!B7:C70,2,FALSE)</f>
        <v>KERIMOV Samir</v>
      </c>
      <c r="C29" s="190" t="str">
        <f>VLOOKUP(B29,'пр.взв.'!C7:D70,2,FALSE)</f>
        <v>1990</v>
      </c>
      <c r="D29" s="192" t="str">
        <f>VLOOKUP(A29,'пр.взв.'!B7:E70,4,FALSE)</f>
        <v>AZE</v>
      </c>
      <c r="E29" s="2"/>
      <c r="F29" s="7"/>
      <c r="G29" s="51"/>
      <c r="H29" s="194">
        <v>8</v>
      </c>
      <c r="I29" s="187" t="str">
        <f>VLOOKUP(H29,'пр.взв.'!B7:C70,2,FALSE)</f>
        <v>MAMULASHVILI  Kakha</v>
      </c>
      <c r="J29" s="187">
        <f>VLOOKUP(H29,'пр.взв.'!B7:E70,3,FALSE)</f>
        <v>1985</v>
      </c>
      <c r="K29" s="187" t="str">
        <f>VLOOKUP(H29,'пр.взв.'!B7:E70,4,FALSE)</f>
        <v>GEO</v>
      </c>
      <c r="M29" s="47"/>
      <c r="N29" s="50"/>
    </row>
    <row r="30" spans="1:13" ht="15.75">
      <c r="A30" s="179"/>
      <c r="B30" s="188"/>
      <c r="C30" s="191"/>
      <c r="D30" s="193"/>
      <c r="E30" s="8"/>
      <c r="F30" s="7"/>
      <c r="G30" s="2"/>
      <c r="H30" s="195"/>
      <c r="I30" s="188"/>
      <c r="J30" s="188"/>
      <c r="K30" s="188"/>
      <c r="M30" s="47"/>
    </row>
    <row r="31" spans="1:13" ht="15.75">
      <c r="A31" s="179">
        <v>23</v>
      </c>
      <c r="B31" s="177" t="e">
        <f>VLOOKUP(A31,'пр.взв.'!B33:C84,2,FALSE)</f>
        <v>#N/A</v>
      </c>
      <c r="C31" s="181" t="e">
        <f>VLOOKUP(B31,'пр.взв.'!C33:D84,2,FALSE)</f>
        <v>#N/A</v>
      </c>
      <c r="D31" s="183" t="e">
        <f>VLOOKUP(A31,'пр.взв.'!B7:E70,4,FALSE)</f>
        <v>#N/A</v>
      </c>
      <c r="E31" s="4"/>
      <c r="F31" s="7"/>
      <c r="G31" s="2"/>
      <c r="H31" s="185">
        <v>24</v>
      </c>
      <c r="I31" s="177" t="e">
        <f>VLOOKUP(H31,'пр.взв.'!B33:C84,2,FALSE)</f>
        <v>#N/A</v>
      </c>
      <c r="J31" s="177" t="e">
        <f>VLOOKUP(H31,'пр.взв.'!B33:E84,3,FALSE)</f>
        <v>#N/A</v>
      </c>
      <c r="K31" s="177" t="e">
        <f>VLOOKUP(H31,'пр.взв.'!B33:E84,4,FALSE)</f>
        <v>#N/A</v>
      </c>
      <c r="L31" s="42"/>
      <c r="M31" s="46"/>
    </row>
    <row r="32" spans="1:13" ht="16.5" thickBot="1">
      <c r="A32" s="180"/>
      <c r="B32" s="196"/>
      <c r="C32" s="197"/>
      <c r="D32" s="184"/>
      <c r="E32" s="5"/>
      <c r="F32" s="11"/>
      <c r="G32" s="2"/>
      <c r="H32" s="195"/>
      <c r="I32" s="196"/>
      <c r="J32" s="196"/>
      <c r="K32" s="196"/>
      <c r="L32" s="43"/>
      <c r="M32" s="48"/>
    </row>
    <row r="33" spans="1:13" ht="15.75">
      <c r="A33" s="189">
        <v>15</v>
      </c>
      <c r="B33" s="187" t="str">
        <f>VLOOKUP(A33,'пр.взв.'!B35:C86,2,FALSE)</f>
        <v>DRISSI Smaili</v>
      </c>
      <c r="C33" s="190" t="str">
        <f>VLOOKUP(B33,'пр.взв.'!C35:D86,2,FALSE)</f>
        <v>1988</v>
      </c>
      <c r="D33" s="192" t="str">
        <f>VLOOKUP(A33,'пр.взв.'!B7:E70,4,FALSE)</f>
        <v>MOR</v>
      </c>
      <c r="E33" s="5"/>
      <c r="F33" s="2"/>
      <c r="G33" s="2"/>
      <c r="H33" s="194">
        <v>16</v>
      </c>
      <c r="I33" s="187" t="str">
        <f>VLOOKUP(H33,'пр.взв.'!B35:C86,2,FALSE)</f>
        <v>KURYMBAEV Madi</v>
      </c>
      <c r="J33" s="187" t="str">
        <f>VLOOKUP(H33,'пр.взв.'!B35:E86,3,FALSE)</f>
        <v>1985</v>
      </c>
      <c r="K33" s="187" t="str">
        <f>VLOOKUP(H33,'пр.взв.'!B35:E86,4,FALSE)</f>
        <v>KAZ</v>
      </c>
      <c r="L33" s="43"/>
      <c r="M33" s="44"/>
    </row>
    <row r="34" spans="1:13" ht="15.75">
      <c r="A34" s="179"/>
      <c r="B34" s="188"/>
      <c r="C34" s="191"/>
      <c r="D34" s="193"/>
      <c r="E34" s="10"/>
      <c r="F34" s="2"/>
      <c r="G34" s="2"/>
      <c r="H34" s="195"/>
      <c r="I34" s="188"/>
      <c r="J34" s="188"/>
      <c r="K34" s="188"/>
      <c r="L34" s="40"/>
      <c r="M34" s="44"/>
    </row>
    <row r="35" spans="1:11" ht="15.75">
      <c r="A35" s="179">
        <v>31</v>
      </c>
      <c r="B35" s="177" t="e">
        <f>VLOOKUP(A35,'пр.взв.'!B37:C88,2,FALSE)</f>
        <v>#N/A</v>
      </c>
      <c r="C35" s="181" t="e">
        <f>VLOOKUP(B35,'пр.взв.'!C37:D88,2,FALSE)</f>
        <v>#N/A</v>
      </c>
      <c r="D35" s="183" t="e">
        <f>VLOOKUP(A35,'пр.взв.'!B7:E70,4,FALSE)</f>
        <v>#N/A</v>
      </c>
      <c r="E35" s="3"/>
      <c r="F35" s="2"/>
      <c r="G35" s="2"/>
      <c r="H35" s="185">
        <v>32</v>
      </c>
      <c r="I35" s="177" t="e">
        <f>VLOOKUP(H35,'пр.взв.'!B37:C88,2,FALSE)</f>
        <v>#N/A</v>
      </c>
      <c r="J35" s="177" t="e">
        <f>VLOOKUP(H35,'пр.взв.'!B37:E88,3,FALSE)</f>
        <v>#N/A</v>
      </c>
      <c r="K35" s="177" t="e">
        <f>VLOOKUP(H35,'пр.взв.'!B37:E88,4,FALSE)</f>
        <v>#N/A</v>
      </c>
    </row>
    <row r="36" spans="1:11" ht="13.5" customHeight="1" thickBot="1">
      <c r="A36" s="180"/>
      <c r="B36" s="178"/>
      <c r="C36" s="182"/>
      <c r="D36" s="184"/>
      <c r="H36" s="186"/>
      <c r="I36" s="178"/>
      <c r="J36" s="178"/>
      <c r="K36" s="178"/>
    </row>
    <row r="37" spans="1:16" ht="15.75">
      <c r="A37" s="1"/>
      <c r="B37" s="1"/>
      <c r="C37" s="1"/>
      <c r="E37" s="2"/>
      <c r="F37" s="2"/>
      <c r="G37" s="2"/>
      <c r="P37" s="30"/>
    </row>
    <row r="38" spans="1:14" ht="12.75">
      <c r="A38" s="38" t="s">
        <v>0</v>
      </c>
      <c r="B38" s="15"/>
      <c r="C38" s="29"/>
      <c r="D38" s="16"/>
      <c r="E38" s="21"/>
      <c r="F38" s="21"/>
      <c r="H38" s="38" t="s">
        <v>2</v>
      </c>
      <c r="I38" s="15"/>
      <c r="J38" s="29"/>
      <c r="K38" s="57"/>
      <c r="L38" s="26"/>
      <c r="M38" s="26"/>
      <c r="N38" s="15"/>
    </row>
    <row r="39" spans="1:16" ht="12.75">
      <c r="A39" s="1"/>
      <c r="B39" s="20"/>
      <c r="C39" s="22"/>
      <c r="D39" s="21"/>
      <c r="E39" s="21"/>
      <c r="I39" s="20"/>
      <c r="J39" s="22"/>
      <c r="K39" s="21"/>
      <c r="L39" s="21"/>
      <c r="N39" s="15"/>
      <c r="P39" s="15"/>
    </row>
    <row r="40" spans="2:14" ht="12.75">
      <c r="B40" s="15"/>
      <c r="C40" s="25"/>
      <c r="D40" s="16"/>
      <c r="E40" s="21"/>
      <c r="I40" s="15"/>
      <c r="J40" s="25"/>
      <c r="K40" s="16"/>
      <c r="L40" s="21"/>
      <c r="N40" s="15"/>
    </row>
    <row r="41" spans="2:14" ht="12.75">
      <c r="B41" s="15"/>
      <c r="C41" s="26"/>
      <c r="D41" s="27"/>
      <c r="E41" s="26"/>
      <c r="I41" s="15"/>
      <c r="J41" s="26"/>
      <c r="K41" s="27"/>
      <c r="L41" s="26"/>
      <c r="N41" s="15"/>
    </row>
    <row r="42" spans="2:14" ht="12.75">
      <c r="B42" s="14"/>
      <c r="C42" s="17"/>
      <c r="D42" s="28"/>
      <c r="E42" s="55"/>
      <c r="I42" s="14"/>
      <c r="J42" s="17"/>
      <c r="K42" s="28"/>
      <c r="L42" s="55"/>
      <c r="N42" s="15"/>
    </row>
    <row r="43" spans="2:14" ht="12.75">
      <c r="B43" s="15"/>
      <c r="C43" s="24"/>
      <c r="D43" s="25"/>
      <c r="E43" s="22"/>
      <c r="I43" s="15"/>
      <c r="J43" s="24"/>
      <c r="K43" s="25"/>
      <c r="L43" s="22"/>
      <c r="N43" s="15"/>
    </row>
    <row r="44" spans="2:14" ht="12.75">
      <c r="B44" s="15"/>
      <c r="C44" s="21"/>
      <c r="D44" s="18"/>
      <c r="E44" s="25"/>
      <c r="F44" s="56"/>
      <c r="I44" s="15"/>
      <c r="J44" s="21"/>
      <c r="K44" s="18"/>
      <c r="L44" s="25"/>
      <c r="M44" s="56"/>
      <c r="N44" s="15"/>
    </row>
    <row r="45" spans="5:14" ht="12.75">
      <c r="E45" s="47"/>
      <c r="G45" s="15"/>
      <c r="L45" s="47"/>
      <c r="N45" s="15"/>
    </row>
    <row r="46" spans="2:14" ht="12.75">
      <c r="B46" s="15"/>
      <c r="C46" s="57"/>
      <c r="D46" s="26"/>
      <c r="E46" s="23"/>
      <c r="G46" s="15"/>
      <c r="I46" s="15"/>
      <c r="J46" s="57"/>
      <c r="K46" s="26"/>
      <c r="L46" s="23"/>
      <c r="N46" s="15"/>
    </row>
    <row r="47" spans="2:14" ht="12.75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26"/>
      <c r="N47" s="15"/>
    </row>
    <row r="48" spans="2:14" ht="12.75">
      <c r="B48" s="15"/>
      <c r="C48" s="29"/>
      <c r="D48" s="26"/>
      <c r="E48" s="57"/>
      <c r="F48" s="26"/>
      <c r="G48" s="15"/>
      <c r="I48" s="15"/>
      <c r="J48" s="29"/>
      <c r="K48" s="26"/>
      <c r="L48" s="57"/>
      <c r="M48" s="26"/>
      <c r="N48" s="15"/>
    </row>
    <row r="49" spans="2:14" ht="12.75">
      <c r="B49" s="15"/>
      <c r="C49" s="57"/>
      <c r="D49" s="26"/>
      <c r="E49" s="29"/>
      <c r="F49" s="26"/>
      <c r="G49" s="15"/>
      <c r="I49" s="15"/>
      <c r="J49" s="57"/>
      <c r="K49" s="26"/>
      <c r="L49" s="29"/>
      <c r="M49" s="26"/>
      <c r="N49" s="15"/>
    </row>
    <row r="50" spans="2:14" ht="12.75">
      <c r="B50" s="15"/>
      <c r="C50" s="26"/>
      <c r="D50" s="57"/>
      <c r="E50" s="26"/>
      <c r="F50" s="57"/>
      <c r="G50" s="15"/>
      <c r="I50" s="15"/>
      <c r="J50" s="26"/>
      <c r="K50" s="57"/>
      <c r="L50" s="26"/>
      <c r="M50" s="57"/>
      <c r="N50" s="15"/>
    </row>
    <row r="51" spans="2:14" ht="12.75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2:14" ht="12.75">
      <c r="B52" s="15"/>
      <c r="C52" s="29"/>
      <c r="D52" s="26"/>
      <c r="E52" s="57"/>
      <c r="F52" s="26"/>
      <c r="G52" s="15"/>
      <c r="I52" s="15"/>
      <c r="J52" s="29"/>
      <c r="K52" s="26"/>
      <c r="L52" s="57"/>
      <c r="M52" s="26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31"/>
    </row>
  </sheetData>
  <sheetProtection/>
  <mergeCells count="135"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K5:K6"/>
    <mergeCell ref="H5:H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7:A28"/>
    <mergeCell ref="B27:B28"/>
    <mergeCell ref="C27:C28"/>
    <mergeCell ref="D27:D28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zoomScalePageLayoutView="0" workbookViewId="0" topLeftCell="A1">
      <selection activeCell="G10" sqref="G10:G11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72" t="s">
        <v>30</v>
      </c>
      <c r="C1" s="272"/>
      <c r="D1" s="272"/>
      <c r="E1" s="272"/>
      <c r="F1" s="272"/>
      <c r="G1" s="272"/>
      <c r="H1" s="272"/>
      <c r="I1" s="272"/>
      <c r="J1" s="88"/>
      <c r="K1" s="272" t="s">
        <v>30</v>
      </c>
      <c r="L1" s="272"/>
      <c r="M1" s="272"/>
      <c r="N1" s="272"/>
      <c r="O1" s="272"/>
      <c r="P1" s="272"/>
      <c r="Q1" s="272"/>
      <c r="R1" s="272"/>
    </row>
    <row r="2" spans="2:18" ht="15.75">
      <c r="B2" s="273" t="str">
        <f>HYPERLINK('[2]пр.взв.'!A4)</f>
        <v>Weight category   кg.</v>
      </c>
      <c r="C2" s="274"/>
      <c r="D2" s="274"/>
      <c r="E2" s="274"/>
      <c r="F2" s="274"/>
      <c r="G2" s="274"/>
      <c r="H2" s="274"/>
      <c r="I2" s="274"/>
      <c r="J2" s="89"/>
      <c r="K2" s="273" t="str">
        <f>HYPERLINK('[2]пр.взв.'!A4)</f>
        <v>Weight category   кg.</v>
      </c>
      <c r="L2" s="274"/>
      <c r="M2" s="274"/>
      <c r="N2" s="274"/>
      <c r="O2" s="274"/>
      <c r="P2" s="274"/>
      <c r="Q2" s="274"/>
      <c r="R2" s="274"/>
    </row>
    <row r="3" spans="2:18" ht="16.5" thickBot="1">
      <c r="B3" s="90" t="s">
        <v>22</v>
      </c>
      <c r="C3" s="91" t="s">
        <v>31</v>
      </c>
      <c r="D3" s="92" t="s">
        <v>36</v>
      </c>
      <c r="E3" s="93"/>
      <c r="F3" s="90"/>
      <c r="G3" s="93"/>
      <c r="H3" s="93"/>
      <c r="I3" s="93"/>
      <c r="J3" s="93"/>
      <c r="K3" s="90" t="s">
        <v>27</v>
      </c>
      <c r="L3" s="91" t="s">
        <v>31</v>
      </c>
      <c r="M3" s="92" t="s">
        <v>36</v>
      </c>
      <c r="N3" s="93"/>
      <c r="O3" s="90"/>
      <c r="P3" s="93"/>
      <c r="Q3" s="93"/>
      <c r="R3" s="93"/>
    </row>
    <row r="4" spans="1:18" ht="12.75">
      <c r="A4" s="247" t="s">
        <v>33</v>
      </c>
      <c r="B4" s="265" t="s">
        <v>3</v>
      </c>
      <c r="C4" s="238" t="s">
        <v>4</v>
      </c>
      <c r="D4" s="238" t="s">
        <v>5</v>
      </c>
      <c r="E4" s="238" t="s">
        <v>14</v>
      </c>
      <c r="F4" s="240" t="s">
        <v>15</v>
      </c>
      <c r="G4" s="241" t="s">
        <v>17</v>
      </c>
      <c r="H4" s="243" t="s">
        <v>18</v>
      </c>
      <c r="I4" s="245" t="s">
        <v>16</v>
      </c>
      <c r="J4" s="247" t="s">
        <v>33</v>
      </c>
      <c r="K4" s="263" t="s">
        <v>3</v>
      </c>
      <c r="L4" s="238" t="s">
        <v>4</v>
      </c>
      <c r="M4" s="238" t="s">
        <v>5</v>
      </c>
      <c r="N4" s="238" t="s">
        <v>14</v>
      </c>
      <c r="O4" s="240" t="s">
        <v>15</v>
      </c>
      <c r="P4" s="241" t="s">
        <v>17</v>
      </c>
      <c r="Q4" s="243" t="s">
        <v>18</v>
      </c>
      <c r="R4" s="245" t="s">
        <v>16</v>
      </c>
    </row>
    <row r="5" spans="1:18" ht="13.5" thickBot="1">
      <c r="A5" s="248"/>
      <c r="B5" s="266" t="s">
        <v>3</v>
      </c>
      <c r="C5" s="239" t="s">
        <v>4</v>
      </c>
      <c r="D5" s="239" t="s">
        <v>5</v>
      </c>
      <c r="E5" s="239" t="s">
        <v>14</v>
      </c>
      <c r="F5" s="239" t="s">
        <v>15</v>
      </c>
      <c r="G5" s="242"/>
      <c r="H5" s="244"/>
      <c r="I5" s="246" t="s">
        <v>16</v>
      </c>
      <c r="J5" s="248"/>
      <c r="K5" s="264" t="s">
        <v>3</v>
      </c>
      <c r="L5" s="239" t="s">
        <v>4</v>
      </c>
      <c r="M5" s="239" t="s">
        <v>5</v>
      </c>
      <c r="N5" s="239" t="s">
        <v>14</v>
      </c>
      <c r="O5" s="239" t="s">
        <v>15</v>
      </c>
      <c r="P5" s="242"/>
      <c r="Q5" s="244"/>
      <c r="R5" s="246" t="s">
        <v>16</v>
      </c>
    </row>
    <row r="6" spans="1:18" ht="12.75" customHeight="1">
      <c r="A6" s="258">
        <v>1</v>
      </c>
      <c r="B6" s="263">
        <v>1</v>
      </c>
      <c r="C6" s="268" t="str">
        <f>VLOOKUP(B6,'пр.взв.'!B7:E70,2,FALSE)</f>
        <v>LEBEDEV Dmitry</v>
      </c>
      <c r="D6" s="227">
        <f>VLOOKUP(B6,'пр.взв.'!B7:F70,3,FALSE)</f>
        <v>1982</v>
      </c>
      <c r="E6" s="227" t="str">
        <f>VLOOKUP(B6,'пр.взв.'!B7:G70,4,FALSE)</f>
        <v>RUS</v>
      </c>
      <c r="F6" s="212"/>
      <c r="G6" s="213"/>
      <c r="H6" s="214"/>
      <c r="I6" s="208"/>
      <c r="J6" s="221">
        <v>9</v>
      </c>
      <c r="K6" s="263">
        <v>2</v>
      </c>
      <c r="L6" s="268" t="str">
        <f>VLOOKUP(K6,'пр.взв.'!B7:E70,2,FALSE)</f>
        <v>BOBOEV Shuhrat</v>
      </c>
      <c r="M6" s="227" t="str">
        <f>VLOOKUP(K6,'пр.взв.'!B7:F70,3,FALSE)</f>
        <v>1985</v>
      </c>
      <c r="N6" s="227" t="str">
        <f>VLOOKUP(K6,'пр.взв.'!B7:G70,4,FALSE)</f>
        <v>UZB</v>
      </c>
      <c r="O6" s="212"/>
      <c r="P6" s="213"/>
      <c r="Q6" s="214"/>
      <c r="R6" s="208"/>
    </row>
    <row r="7" spans="1:18" ht="12.75" customHeight="1">
      <c r="A7" s="259"/>
      <c r="B7" s="270"/>
      <c r="C7" s="218"/>
      <c r="D7" s="210"/>
      <c r="E7" s="210"/>
      <c r="F7" s="210"/>
      <c r="G7" s="210"/>
      <c r="H7" s="134"/>
      <c r="I7" s="146"/>
      <c r="J7" s="222"/>
      <c r="K7" s="270"/>
      <c r="L7" s="218"/>
      <c r="M7" s="210"/>
      <c r="N7" s="210"/>
      <c r="O7" s="210"/>
      <c r="P7" s="210"/>
      <c r="Q7" s="134"/>
      <c r="R7" s="146"/>
    </row>
    <row r="8" spans="1:18" ht="12.75" customHeight="1">
      <c r="A8" s="259"/>
      <c r="B8" s="269">
        <v>17</v>
      </c>
      <c r="C8" s="217" t="str">
        <f>VLOOKUP(B8,'пр.взв.'!B7:E70,2,FALSE)</f>
        <v>ERALIEV Mirlan</v>
      </c>
      <c r="D8" s="209" t="str">
        <f>VLOOKUP(B8,'пр.взв.'!B7:F72,3,FALSE)</f>
        <v>1987</v>
      </c>
      <c r="E8" s="209" t="str">
        <f>VLOOKUP(B8,'пр.взв.'!B7:G72,4,FALSE)</f>
        <v>KGZ</v>
      </c>
      <c r="F8" s="211"/>
      <c r="G8" s="211"/>
      <c r="H8" s="207"/>
      <c r="I8" s="207"/>
      <c r="J8" s="222"/>
      <c r="K8" s="269">
        <v>18</v>
      </c>
      <c r="L8" s="217" t="e">
        <f>VLOOKUP(K8,'пр.взв.'!B7:E70,2,FALSE)</f>
        <v>#N/A</v>
      </c>
      <c r="M8" s="209" t="e">
        <f>VLOOKUP(K8,'пр.взв.'!B7:F72,3,FALSE)</f>
        <v>#N/A</v>
      </c>
      <c r="N8" s="209" t="e">
        <f>VLOOKUP(K8,'пр.взв.'!B7:G72,4,FALSE)</f>
        <v>#N/A</v>
      </c>
      <c r="O8" s="211"/>
      <c r="P8" s="211"/>
      <c r="Q8" s="207"/>
      <c r="R8" s="207"/>
    </row>
    <row r="9" spans="1:18" ht="13.5" customHeight="1" thickBot="1">
      <c r="A9" s="262"/>
      <c r="B9" s="271"/>
      <c r="C9" s="235"/>
      <c r="D9" s="228"/>
      <c r="E9" s="228"/>
      <c r="F9" s="219"/>
      <c r="G9" s="219"/>
      <c r="H9" s="220"/>
      <c r="I9" s="220"/>
      <c r="J9" s="232"/>
      <c r="K9" s="271"/>
      <c r="L9" s="235"/>
      <c r="M9" s="228"/>
      <c r="N9" s="228"/>
      <c r="O9" s="219"/>
      <c r="P9" s="219"/>
      <c r="Q9" s="220"/>
      <c r="R9" s="220"/>
    </row>
    <row r="10" spans="1:18" ht="12.75" customHeight="1">
      <c r="A10" s="258">
        <v>2</v>
      </c>
      <c r="B10" s="263">
        <v>9</v>
      </c>
      <c r="C10" s="226" t="str">
        <f>VLOOKUP(B10,'пр.взв.'!B7:E70,2,FALSE)</f>
        <v>LEE Hyunbaek </v>
      </c>
      <c r="D10" s="236" t="str">
        <f>VLOOKUP(B10,'пр.взв.'!B7:F74,3,FALSE)</f>
        <v>1983</v>
      </c>
      <c r="E10" s="236" t="str">
        <f>VLOOKUP(B10,'пр.взв.'!B7:G74,4,FALSE)</f>
        <v>KOR</v>
      </c>
      <c r="F10" s="237"/>
      <c r="G10" s="229"/>
      <c r="H10" s="230"/>
      <c r="I10" s="236"/>
      <c r="J10" s="221">
        <v>10</v>
      </c>
      <c r="K10" s="263">
        <v>10</v>
      </c>
      <c r="L10" s="226" t="str">
        <f>VLOOKUP(K10,'пр.взв.'!B7:E70,2,FALSE)</f>
        <v>KAMI Toshihiro</v>
      </c>
      <c r="M10" s="236" t="str">
        <f>VLOOKUP(K10,'пр.взв.'!B11:F74,3,FALSE)</f>
        <v>1970</v>
      </c>
      <c r="N10" s="236" t="str">
        <f>VLOOKUP(K10,'пр.взв.'!B7:G74,4,FALSE)</f>
        <v>JPN</v>
      </c>
      <c r="O10" s="237"/>
      <c r="P10" s="229"/>
      <c r="Q10" s="230"/>
      <c r="R10" s="236"/>
    </row>
    <row r="11" spans="1:18" ht="12.75" customHeight="1">
      <c r="A11" s="259"/>
      <c r="B11" s="270"/>
      <c r="C11" s="218"/>
      <c r="D11" s="210"/>
      <c r="E11" s="210"/>
      <c r="F11" s="210"/>
      <c r="G11" s="210"/>
      <c r="H11" s="134"/>
      <c r="I11" s="146"/>
      <c r="J11" s="222"/>
      <c r="K11" s="270"/>
      <c r="L11" s="218"/>
      <c r="M11" s="210"/>
      <c r="N11" s="210"/>
      <c r="O11" s="210"/>
      <c r="P11" s="210"/>
      <c r="Q11" s="134"/>
      <c r="R11" s="146"/>
    </row>
    <row r="12" spans="1:18" ht="12.75" customHeight="1">
      <c r="A12" s="259"/>
      <c r="B12" s="269">
        <v>25</v>
      </c>
      <c r="C12" s="217" t="e">
        <f>VLOOKUP(B12,'пр.взв.'!B7:E70,2,FALSE)</f>
        <v>#N/A</v>
      </c>
      <c r="D12" s="209" t="e">
        <f>VLOOKUP(B12,'пр.взв.'!B7:F76,3,FALSE)</f>
        <v>#N/A</v>
      </c>
      <c r="E12" s="209" t="e">
        <f>VLOOKUP(B12,'пр.взв.'!B7:G76,4,FALSE)</f>
        <v>#N/A</v>
      </c>
      <c r="F12" s="211"/>
      <c r="G12" s="211"/>
      <c r="H12" s="207"/>
      <c r="I12" s="207"/>
      <c r="J12" s="222"/>
      <c r="K12" s="269">
        <v>26</v>
      </c>
      <c r="L12" s="217" t="e">
        <f>VLOOKUP(K12,'пр.взв.'!B7:E70,2,FALSE)</f>
        <v>#N/A</v>
      </c>
      <c r="M12" s="209" t="e">
        <f>VLOOKUP(K12,'пр.взв.'!B7:F76,3,FALSE)</f>
        <v>#N/A</v>
      </c>
      <c r="N12" s="209" t="e">
        <f>VLOOKUP(K12,'пр.взв.'!B7:G76,4,FALSE)</f>
        <v>#N/A</v>
      </c>
      <c r="O12" s="211"/>
      <c r="P12" s="211"/>
      <c r="Q12" s="207"/>
      <c r="R12" s="207"/>
    </row>
    <row r="13" spans="1:18" ht="13.5" customHeight="1" thickBot="1">
      <c r="A13" s="262"/>
      <c r="B13" s="271"/>
      <c r="C13" s="235"/>
      <c r="D13" s="228"/>
      <c r="E13" s="228"/>
      <c r="F13" s="219"/>
      <c r="G13" s="219"/>
      <c r="H13" s="220"/>
      <c r="I13" s="220"/>
      <c r="J13" s="232"/>
      <c r="K13" s="271"/>
      <c r="L13" s="235"/>
      <c r="M13" s="228"/>
      <c r="N13" s="228"/>
      <c r="O13" s="219"/>
      <c r="P13" s="219"/>
      <c r="Q13" s="220"/>
      <c r="R13" s="220"/>
    </row>
    <row r="14" spans="1:18" ht="12.75" customHeight="1">
      <c r="A14" s="258">
        <v>3</v>
      </c>
      <c r="B14" s="263">
        <v>5</v>
      </c>
      <c r="C14" s="268" t="str">
        <f>VLOOKUP(B14,'пр.взв.'!B7:E70,2,FALSE)</f>
        <v>RAMNIWAS  </v>
      </c>
      <c r="D14" s="227" t="str">
        <f>VLOOKUP(B14,'пр.взв.'!B7:F78,3,FALSE)</f>
        <v>1984</v>
      </c>
      <c r="E14" s="227" t="str">
        <f>VLOOKUP(B14,'пр.взв.'!B7:G78,4,FALSE)</f>
        <v>IND</v>
      </c>
      <c r="F14" s="212"/>
      <c r="G14" s="213"/>
      <c r="H14" s="214"/>
      <c r="I14" s="208"/>
      <c r="J14" s="221">
        <v>11</v>
      </c>
      <c r="K14" s="263">
        <v>6</v>
      </c>
      <c r="L14" s="268" t="str">
        <f>VLOOKUP(K14,'пр.взв.'!B7:E70,2,FALSE)</f>
        <v>RAMANCHYK Aleksey</v>
      </c>
      <c r="M14" s="227" t="str">
        <f>VLOOKUP(K14,'пр.взв.'!B7:F78,3,FALSE)</f>
        <v>1989</v>
      </c>
      <c r="N14" s="227" t="str">
        <f>VLOOKUP(K14,'пр.взв.'!B7:G78,4,FALSE)</f>
        <v>BLR</v>
      </c>
      <c r="O14" s="212"/>
      <c r="P14" s="213"/>
      <c r="Q14" s="214"/>
      <c r="R14" s="208"/>
    </row>
    <row r="15" spans="1:18" ht="12.75" customHeight="1">
      <c r="A15" s="259"/>
      <c r="B15" s="270"/>
      <c r="C15" s="218"/>
      <c r="D15" s="210"/>
      <c r="E15" s="210"/>
      <c r="F15" s="210"/>
      <c r="G15" s="210"/>
      <c r="H15" s="134"/>
      <c r="I15" s="146"/>
      <c r="J15" s="222"/>
      <c r="K15" s="270"/>
      <c r="L15" s="218"/>
      <c r="M15" s="210"/>
      <c r="N15" s="210"/>
      <c r="O15" s="210"/>
      <c r="P15" s="210"/>
      <c r="Q15" s="134"/>
      <c r="R15" s="146"/>
    </row>
    <row r="16" spans="1:18" ht="12.75" customHeight="1">
      <c r="A16" s="259"/>
      <c r="B16" s="269">
        <v>21</v>
      </c>
      <c r="C16" s="217" t="e">
        <f>VLOOKUP(B16,'пр.взв.'!B7:E70,2,FALSE)</f>
        <v>#N/A</v>
      </c>
      <c r="D16" s="209" t="e">
        <f>VLOOKUP(B16,'пр.взв.'!B7:F80,3,FALSE)</f>
        <v>#N/A</v>
      </c>
      <c r="E16" s="209" t="e">
        <f>VLOOKUP(B16,'пр.взв.'!B7:G80,4,FALSE)</f>
        <v>#N/A</v>
      </c>
      <c r="F16" s="211"/>
      <c r="G16" s="211"/>
      <c r="H16" s="207"/>
      <c r="I16" s="207"/>
      <c r="J16" s="222"/>
      <c r="K16" s="269">
        <v>22</v>
      </c>
      <c r="L16" s="217" t="e">
        <f>VLOOKUP(K16,'пр.взв.'!B7:E70,2,FALSE)</f>
        <v>#N/A</v>
      </c>
      <c r="M16" s="209" t="e">
        <f>VLOOKUP(K16,'пр.взв.'!B7:F80,3,FALSE)</f>
        <v>#N/A</v>
      </c>
      <c r="N16" s="209" t="e">
        <f>VLOOKUP(K16,'пр.взв.'!B7:G80,4,FALSE)</f>
        <v>#N/A</v>
      </c>
      <c r="O16" s="211"/>
      <c r="P16" s="211"/>
      <c r="Q16" s="207"/>
      <c r="R16" s="207"/>
    </row>
    <row r="17" spans="1:18" ht="13.5" customHeight="1" thickBot="1">
      <c r="A17" s="262"/>
      <c r="B17" s="271"/>
      <c r="C17" s="235"/>
      <c r="D17" s="228"/>
      <c r="E17" s="228"/>
      <c r="F17" s="219"/>
      <c r="G17" s="219"/>
      <c r="H17" s="220"/>
      <c r="I17" s="220"/>
      <c r="J17" s="232"/>
      <c r="K17" s="271"/>
      <c r="L17" s="235"/>
      <c r="M17" s="228"/>
      <c r="N17" s="228"/>
      <c r="O17" s="219"/>
      <c r="P17" s="219"/>
      <c r="Q17" s="220"/>
      <c r="R17" s="220"/>
    </row>
    <row r="18" spans="1:18" ht="12.75" customHeight="1">
      <c r="A18" s="258">
        <v>4</v>
      </c>
      <c r="B18" s="263">
        <v>13</v>
      </c>
      <c r="C18" s="226" t="str">
        <f>VLOOKUP(B18,'пр.взв.'!B7:E70,2,FALSE)</f>
        <v>DANIELYAN Ashot</v>
      </c>
      <c r="D18" s="236" t="str">
        <f>VLOOKUP(B18,'пр.взв.'!B7:F82,3,FALSE)</f>
        <v>1984</v>
      </c>
      <c r="E18" s="236" t="str">
        <f>VLOOKUP(B18,'пр.взв.'!B7:G82,4,FALSE)</f>
        <v>ARM</v>
      </c>
      <c r="F18" s="237"/>
      <c r="G18" s="229"/>
      <c r="H18" s="230"/>
      <c r="I18" s="236"/>
      <c r="J18" s="221">
        <v>12</v>
      </c>
      <c r="K18" s="263">
        <v>14</v>
      </c>
      <c r="L18" s="226" t="str">
        <f>VLOOKUP(K18,'пр.взв.'!B7:E70,2,FALSE)</f>
        <v>ODSUREN Bold-Erdene</v>
      </c>
      <c r="M18" s="236" t="str">
        <f>VLOOKUP(K18,'пр.взв.'!B7:F82,3,FALSE)</f>
        <v>1981</v>
      </c>
      <c r="N18" s="236" t="str">
        <f>VLOOKUP(K18,'пр.взв.'!B7:G82,4,FALSE)</f>
        <v>MNG</v>
      </c>
      <c r="O18" s="210"/>
      <c r="P18" s="267"/>
      <c r="Q18" s="134"/>
      <c r="R18" s="209"/>
    </row>
    <row r="19" spans="1:18" ht="12.75" customHeight="1">
      <c r="A19" s="259"/>
      <c r="B19" s="270"/>
      <c r="C19" s="218"/>
      <c r="D19" s="210"/>
      <c r="E19" s="210"/>
      <c r="F19" s="210"/>
      <c r="G19" s="210"/>
      <c r="H19" s="134"/>
      <c r="I19" s="146"/>
      <c r="J19" s="222"/>
      <c r="K19" s="270"/>
      <c r="L19" s="218"/>
      <c r="M19" s="210"/>
      <c r="N19" s="210"/>
      <c r="O19" s="210"/>
      <c r="P19" s="210"/>
      <c r="Q19" s="134"/>
      <c r="R19" s="146"/>
    </row>
    <row r="20" spans="1:18" ht="12.75" customHeight="1">
      <c r="A20" s="259"/>
      <c r="B20" s="269">
        <v>29</v>
      </c>
      <c r="C20" s="217" t="e">
        <f>VLOOKUP(B20,'пр.взв.'!B7:E70,2,FALSE)</f>
        <v>#N/A</v>
      </c>
      <c r="D20" s="209" t="e">
        <f>VLOOKUP(B20,'пр.взв.'!B7:F84,3,FALSE)</f>
        <v>#N/A</v>
      </c>
      <c r="E20" s="209" t="e">
        <f>VLOOKUP(B20,'пр.взв.'!B7:G84,4,FALSE)</f>
        <v>#N/A</v>
      </c>
      <c r="F20" s="211"/>
      <c r="G20" s="211"/>
      <c r="H20" s="207"/>
      <c r="I20" s="207"/>
      <c r="J20" s="222"/>
      <c r="K20" s="269">
        <v>30</v>
      </c>
      <c r="L20" s="217" t="e">
        <f>VLOOKUP(K20,'пр.взв.'!B7:E70,2,FALSE)</f>
        <v>#N/A</v>
      </c>
      <c r="M20" s="209" t="e">
        <f>VLOOKUP(K20,'пр.взв.'!B7:F84,3,FALSE)</f>
        <v>#N/A</v>
      </c>
      <c r="N20" s="209" t="e">
        <f>VLOOKUP(K20,'пр.взв.'!B7:G84,4,FALSE)</f>
        <v>#N/A</v>
      </c>
      <c r="O20" s="211"/>
      <c r="P20" s="211"/>
      <c r="Q20" s="207"/>
      <c r="R20" s="207"/>
    </row>
    <row r="21" spans="1:18" ht="13.5" customHeight="1" thickBot="1">
      <c r="A21" s="262"/>
      <c r="B21" s="271"/>
      <c r="C21" s="235"/>
      <c r="D21" s="228"/>
      <c r="E21" s="228"/>
      <c r="F21" s="219"/>
      <c r="G21" s="219"/>
      <c r="H21" s="220"/>
      <c r="I21" s="220"/>
      <c r="J21" s="232"/>
      <c r="K21" s="271"/>
      <c r="L21" s="235"/>
      <c r="M21" s="228"/>
      <c r="N21" s="228"/>
      <c r="O21" s="219"/>
      <c r="P21" s="219"/>
      <c r="Q21" s="220"/>
      <c r="R21" s="220"/>
    </row>
    <row r="22" spans="1:18" ht="12.75" customHeight="1">
      <c r="A22" s="259">
        <v>5</v>
      </c>
      <c r="B22" s="263">
        <v>3</v>
      </c>
      <c r="C22" s="268" t="str">
        <f>VLOOKUP(B22,'пр.взв.'!B7:E70,2,FALSE)</f>
        <v>ARFAN Muhammad</v>
      </c>
      <c r="D22" s="227" t="str">
        <f>VLOOKUP(B22,'пр.взв.'!B7:F86,3,FALSE)</f>
        <v>1984</v>
      </c>
      <c r="E22" s="227" t="str">
        <f>VLOOKUP(B22,'пр.взв.'!B7:G86,4,FALSE)</f>
        <v>PAK</v>
      </c>
      <c r="F22" s="212"/>
      <c r="G22" s="213"/>
      <c r="H22" s="214"/>
      <c r="I22" s="208"/>
      <c r="J22" s="221">
        <v>13</v>
      </c>
      <c r="K22" s="263">
        <v>4</v>
      </c>
      <c r="L22" s="268" t="str">
        <f>VLOOKUP(K22,'пр.взв.'!B7:E70,2,FALSE)</f>
        <v>SULAYMONOV Sulaymon</v>
      </c>
      <c r="M22" s="227" t="str">
        <f>VLOOKUP(K22,'пр.взв.'!B7:F86,3,FALSE)</f>
        <v>1988</v>
      </c>
      <c r="N22" s="227" t="str">
        <f>VLOOKUP(K22,'пр.взв.'!B7:G86,4,FALSE)</f>
        <v>TJK</v>
      </c>
      <c r="O22" s="212"/>
      <c r="P22" s="213"/>
      <c r="Q22" s="214"/>
      <c r="R22" s="208"/>
    </row>
    <row r="23" spans="1:18" ht="12.75" customHeight="1">
      <c r="A23" s="259"/>
      <c r="B23" s="270"/>
      <c r="C23" s="218"/>
      <c r="D23" s="210"/>
      <c r="E23" s="210"/>
      <c r="F23" s="210"/>
      <c r="G23" s="210"/>
      <c r="H23" s="134"/>
      <c r="I23" s="146"/>
      <c r="J23" s="222"/>
      <c r="K23" s="270"/>
      <c r="L23" s="218"/>
      <c r="M23" s="210"/>
      <c r="N23" s="210"/>
      <c r="O23" s="210"/>
      <c r="P23" s="210"/>
      <c r="Q23" s="134"/>
      <c r="R23" s="146"/>
    </row>
    <row r="24" spans="1:18" ht="12.75" customHeight="1">
      <c r="A24" s="259"/>
      <c r="B24" s="269">
        <v>19</v>
      </c>
      <c r="C24" s="217" t="e">
        <f>VLOOKUP(B24,'пр.взв.'!B7:E70,2,FALSE)</f>
        <v>#N/A</v>
      </c>
      <c r="D24" s="209" t="e">
        <f>VLOOKUP(B24,'пр.взв.'!B7:F88,3,FALSE)</f>
        <v>#N/A</v>
      </c>
      <c r="E24" s="209" t="e">
        <f>VLOOKUP(B24,'пр.взв.'!B7:G88,4,FALSE)</f>
        <v>#N/A</v>
      </c>
      <c r="F24" s="211"/>
      <c r="G24" s="211"/>
      <c r="H24" s="207"/>
      <c r="I24" s="207"/>
      <c r="J24" s="222"/>
      <c r="K24" s="269">
        <v>20</v>
      </c>
      <c r="L24" s="217" t="e">
        <f>VLOOKUP(K24,'пр.взв.'!B7:E70,2,FALSE)</f>
        <v>#N/A</v>
      </c>
      <c r="M24" s="209" t="e">
        <f>VLOOKUP(K24,'пр.взв.'!B7:F88,3,FALSE)</f>
        <v>#N/A</v>
      </c>
      <c r="N24" s="209" t="e">
        <f>VLOOKUP(K24,'пр.взв.'!B7:G88,4,FALSE)</f>
        <v>#N/A</v>
      </c>
      <c r="O24" s="211"/>
      <c r="P24" s="211"/>
      <c r="Q24" s="207"/>
      <c r="R24" s="207"/>
    </row>
    <row r="25" spans="1:18" ht="13.5" customHeight="1" thickBot="1">
      <c r="A25" s="262"/>
      <c r="B25" s="271"/>
      <c r="C25" s="235"/>
      <c r="D25" s="228"/>
      <c r="E25" s="228"/>
      <c r="F25" s="219"/>
      <c r="G25" s="219"/>
      <c r="H25" s="220"/>
      <c r="I25" s="220"/>
      <c r="J25" s="232"/>
      <c r="K25" s="271"/>
      <c r="L25" s="235"/>
      <c r="M25" s="228"/>
      <c r="N25" s="228"/>
      <c r="O25" s="219"/>
      <c r="P25" s="219"/>
      <c r="Q25" s="220"/>
      <c r="R25" s="220"/>
    </row>
    <row r="26" spans="1:18" ht="12.75" customHeight="1">
      <c r="A26" s="258">
        <v>6</v>
      </c>
      <c r="B26" s="263">
        <v>11</v>
      </c>
      <c r="C26" s="226" t="str">
        <f>VLOOKUP(B26,'пр.взв.'!B7:E70,2,FALSE)</f>
        <v>KOTANIDIS Aris</v>
      </c>
      <c r="D26" s="236" t="str">
        <f>VLOOKUP(B26,'пр.взв.'!B7:F90,3,FALSE)</f>
        <v>1980</v>
      </c>
      <c r="E26" s="236" t="str">
        <f>VLOOKUP(B26,'пр.взв.'!B7:G90,4,FALSE)</f>
        <v>GRE</v>
      </c>
      <c r="F26" s="237"/>
      <c r="G26" s="229"/>
      <c r="H26" s="230"/>
      <c r="I26" s="236"/>
      <c r="J26" s="221">
        <v>14</v>
      </c>
      <c r="K26" s="263">
        <v>12</v>
      </c>
      <c r="L26" s="226" t="str">
        <f>VLOOKUP(K26,'пр.взв.'!B7:E70,2,FALSE)</f>
        <v>DONET Tomas</v>
      </c>
      <c r="M26" s="236" t="str">
        <f>VLOOKUP(K26,'пр.взв.'!B7:F90,3,FALSE)</f>
        <v>1986</v>
      </c>
      <c r="N26" s="236" t="str">
        <f>VLOOKUP(K26,'пр.взв.'!B7:G90,4,FALSE)</f>
        <v>SUI</v>
      </c>
      <c r="O26" s="237"/>
      <c r="P26" s="229"/>
      <c r="Q26" s="230"/>
      <c r="R26" s="236"/>
    </row>
    <row r="27" spans="1:18" ht="12.75" customHeight="1">
      <c r="A27" s="259"/>
      <c r="B27" s="270"/>
      <c r="C27" s="218"/>
      <c r="D27" s="210"/>
      <c r="E27" s="210"/>
      <c r="F27" s="210"/>
      <c r="G27" s="210"/>
      <c r="H27" s="134"/>
      <c r="I27" s="146"/>
      <c r="J27" s="222"/>
      <c r="K27" s="270"/>
      <c r="L27" s="218"/>
      <c r="M27" s="210"/>
      <c r="N27" s="210"/>
      <c r="O27" s="210"/>
      <c r="P27" s="210"/>
      <c r="Q27" s="134"/>
      <c r="R27" s="146"/>
    </row>
    <row r="28" spans="1:18" ht="12.75" customHeight="1">
      <c r="A28" s="259"/>
      <c r="B28" s="269">
        <v>27</v>
      </c>
      <c r="C28" s="217" t="e">
        <f>VLOOKUP(B28,'пр.взв.'!B7:E70,2,FALSE)</f>
        <v>#N/A</v>
      </c>
      <c r="D28" s="209" t="e">
        <f>VLOOKUP(B28,'пр.взв.'!B7:F92,3,FALSE)</f>
        <v>#N/A</v>
      </c>
      <c r="E28" s="209" t="e">
        <f>VLOOKUP(B28,'пр.взв.'!B7:G92,4,FALSE)</f>
        <v>#N/A</v>
      </c>
      <c r="F28" s="211"/>
      <c r="G28" s="211"/>
      <c r="H28" s="207"/>
      <c r="I28" s="207"/>
      <c r="J28" s="222"/>
      <c r="K28" s="269">
        <v>28</v>
      </c>
      <c r="L28" s="217" t="e">
        <f>VLOOKUP(K28,'пр.взв.'!B7:E70,2,FALSE)</f>
        <v>#N/A</v>
      </c>
      <c r="M28" s="209" t="e">
        <f>VLOOKUP(K28,'пр.взв.'!B7:F92,3,FALSE)</f>
        <v>#N/A</v>
      </c>
      <c r="N28" s="209" t="e">
        <f>VLOOKUP(K28,'пр.взв.'!B7:G92,4,FALSE)</f>
        <v>#N/A</v>
      </c>
      <c r="O28" s="211"/>
      <c r="P28" s="211"/>
      <c r="Q28" s="207"/>
      <c r="R28" s="207"/>
    </row>
    <row r="29" spans="1:18" ht="13.5" customHeight="1" thickBot="1">
      <c r="A29" s="260"/>
      <c r="B29" s="271"/>
      <c r="C29" s="235"/>
      <c r="D29" s="228"/>
      <c r="E29" s="228"/>
      <c r="F29" s="219"/>
      <c r="G29" s="219"/>
      <c r="H29" s="220"/>
      <c r="I29" s="220"/>
      <c r="J29" s="232"/>
      <c r="K29" s="271"/>
      <c r="L29" s="235"/>
      <c r="M29" s="228"/>
      <c r="N29" s="228"/>
      <c r="O29" s="219"/>
      <c r="P29" s="219"/>
      <c r="Q29" s="220"/>
      <c r="R29" s="220"/>
    </row>
    <row r="30" spans="1:18" ht="12.75" customHeight="1">
      <c r="A30" s="258">
        <v>7</v>
      </c>
      <c r="B30" s="263">
        <v>7</v>
      </c>
      <c r="C30" s="268" t="str">
        <f>VLOOKUP(B30,'пр.взв.'!B7:E70,2,FALSE)</f>
        <v>KERIMOV Samir</v>
      </c>
      <c r="D30" s="227" t="str">
        <f>VLOOKUP(B30,'пр.взв.'!B7:F94,3,FALSE)</f>
        <v>1990</v>
      </c>
      <c r="E30" s="227" t="str">
        <f>VLOOKUP(B30,'пр.взв.'!B7:G94,4,FALSE)</f>
        <v>AZE</v>
      </c>
      <c r="F30" s="212"/>
      <c r="G30" s="213"/>
      <c r="H30" s="214"/>
      <c r="I30" s="208"/>
      <c r="J30" s="221">
        <v>15</v>
      </c>
      <c r="K30" s="263">
        <v>8</v>
      </c>
      <c r="L30" s="268" t="str">
        <f>VLOOKUP(K30,'пр.взв.'!B7:E70,2,FALSE)</f>
        <v>MAMULASHVILI  Kakha</v>
      </c>
      <c r="M30" s="227">
        <f>VLOOKUP(K30,'пр.взв.'!B7:F94,3,FALSE)</f>
        <v>1985</v>
      </c>
      <c r="N30" s="227" t="str">
        <f>VLOOKUP(K30,'пр.взв.'!B7:G94,4,FALSE)</f>
        <v>GEO</v>
      </c>
      <c r="O30" s="212"/>
      <c r="P30" s="213"/>
      <c r="Q30" s="214"/>
      <c r="R30" s="208"/>
    </row>
    <row r="31" spans="1:18" ht="12.75" customHeight="1">
      <c r="A31" s="259"/>
      <c r="B31" s="270"/>
      <c r="C31" s="218"/>
      <c r="D31" s="210"/>
      <c r="E31" s="210"/>
      <c r="F31" s="210"/>
      <c r="G31" s="210"/>
      <c r="H31" s="134"/>
      <c r="I31" s="146"/>
      <c r="J31" s="222"/>
      <c r="K31" s="270"/>
      <c r="L31" s="218"/>
      <c r="M31" s="210"/>
      <c r="N31" s="210"/>
      <c r="O31" s="210"/>
      <c r="P31" s="210"/>
      <c r="Q31" s="134"/>
      <c r="R31" s="146"/>
    </row>
    <row r="32" spans="1:18" ht="12.75" customHeight="1">
      <c r="A32" s="259"/>
      <c r="B32" s="269">
        <v>23</v>
      </c>
      <c r="C32" s="217" t="e">
        <f>VLOOKUP(B32,'пр.взв.'!B7:E70,2,FALSE)</f>
        <v>#N/A</v>
      </c>
      <c r="D32" s="209" t="e">
        <f>VLOOKUP(B32,'пр.взв.'!B7:F96,3,FALSE)</f>
        <v>#N/A</v>
      </c>
      <c r="E32" s="209" t="e">
        <f>VLOOKUP(B32,'пр.взв.'!B7:G96,4,FALSE)</f>
        <v>#N/A</v>
      </c>
      <c r="F32" s="211"/>
      <c r="G32" s="211"/>
      <c r="H32" s="207"/>
      <c r="I32" s="207"/>
      <c r="J32" s="222"/>
      <c r="K32" s="269">
        <v>24</v>
      </c>
      <c r="L32" s="217" t="e">
        <f>VLOOKUP(K32,'пр.взв.'!B7:E70,2,FALSE)</f>
        <v>#N/A</v>
      </c>
      <c r="M32" s="209" t="e">
        <f>VLOOKUP(K32,'пр.взв.'!B7:F96,3,FALSE)</f>
        <v>#N/A</v>
      </c>
      <c r="N32" s="209" t="e">
        <f>VLOOKUP(K32,'пр.взв.'!B7:G96,4,FALSE)</f>
        <v>#N/A</v>
      </c>
      <c r="O32" s="211"/>
      <c r="P32" s="211"/>
      <c r="Q32" s="207"/>
      <c r="R32" s="207"/>
    </row>
    <row r="33" spans="1:18" ht="13.5" customHeight="1" thickBot="1">
      <c r="A33" s="262"/>
      <c r="B33" s="271"/>
      <c r="C33" s="235"/>
      <c r="D33" s="228"/>
      <c r="E33" s="228"/>
      <c r="F33" s="219"/>
      <c r="G33" s="219"/>
      <c r="H33" s="220"/>
      <c r="I33" s="220"/>
      <c r="J33" s="232"/>
      <c r="K33" s="271"/>
      <c r="L33" s="235"/>
      <c r="M33" s="228"/>
      <c r="N33" s="228"/>
      <c r="O33" s="219"/>
      <c r="P33" s="219"/>
      <c r="Q33" s="220"/>
      <c r="R33" s="220"/>
    </row>
    <row r="34" spans="1:18" ht="12.75" customHeight="1">
      <c r="A34" s="258">
        <v>8</v>
      </c>
      <c r="B34" s="263">
        <v>15</v>
      </c>
      <c r="C34" s="268" t="str">
        <f>VLOOKUP(B34,'пр.взв.'!B7:E70,2,FALSE)</f>
        <v>DRISSI Smaili</v>
      </c>
      <c r="D34" s="227" t="str">
        <f>VLOOKUP(B34,'пр.взв.'!B7:F98,3,FALSE)</f>
        <v>1988</v>
      </c>
      <c r="E34" s="227" t="str">
        <f>VLOOKUP(B34,'пр.взв.'!B7:G98,4,FALSE)</f>
        <v>MOR</v>
      </c>
      <c r="F34" s="210"/>
      <c r="G34" s="267"/>
      <c r="H34" s="134"/>
      <c r="I34" s="209"/>
      <c r="J34" s="221">
        <v>16</v>
      </c>
      <c r="K34" s="263">
        <v>16</v>
      </c>
      <c r="L34" s="268" t="str">
        <f>VLOOKUP(K34,'пр.взв.'!B7:E70,2,FALSE)</f>
        <v>KURYMBAEV Madi</v>
      </c>
      <c r="M34" s="227" t="str">
        <f>VLOOKUP(K34,'пр.взв.'!B7:F98,3,FALSE)</f>
        <v>1985</v>
      </c>
      <c r="N34" s="227" t="str">
        <f>VLOOKUP(K34,'пр.взв.'!B7:G98,4,FALSE)</f>
        <v>KAZ</v>
      </c>
      <c r="O34" s="210"/>
      <c r="P34" s="267"/>
      <c r="Q34" s="134"/>
      <c r="R34" s="209"/>
    </row>
    <row r="35" spans="1:18" ht="12.75" customHeight="1">
      <c r="A35" s="259"/>
      <c r="B35" s="270"/>
      <c r="C35" s="218"/>
      <c r="D35" s="210"/>
      <c r="E35" s="210"/>
      <c r="F35" s="210"/>
      <c r="G35" s="210"/>
      <c r="H35" s="134"/>
      <c r="I35" s="146"/>
      <c r="J35" s="222"/>
      <c r="K35" s="270"/>
      <c r="L35" s="218"/>
      <c r="M35" s="210"/>
      <c r="N35" s="210"/>
      <c r="O35" s="210"/>
      <c r="P35" s="210"/>
      <c r="Q35" s="134"/>
      <c r="R35" s="146"/>
    </row>
    <row r="36" spans="1:18" ht="12.75" customHeight="1">
      <c r="A36" s="259"/>
      <c r="B36" s="269">
        <v>31</v>
      </c>
      <c r="C36" s="217" t="e">
        <f>VLOOKUP(B36,'пр.взв.'!B7:E70,2,FALSE)</f>
        <v>#N/A</v>
      </c>
      <c r="D36" s="209" t="e">
        <f>VLOOKUP(B36,'пр.взв.'!B7:F100,3,FALSE)</f>
        <v>#N/A</v>
      </c>
      <c r="E36" s="209" t="e">
        <f>VLOOKUP(B36,'пр.взв.'!B7:G100,4,FALSE)</f>
        <v>#N/A</v>
      </c>
      <c r="F36" s="211"/>
      <c r="G36" s="211"/>
      <c r="H36" s="207"/>
      <c r="I36" s="207"/>
      <c r="J36" s="222"/>
      <c r="K36" s="269">
        <v>32</v>
      </c>
      <c r="L36" s="217" t="e">
        <f>VLOOKUP(K36,'пр.взв.'!B7:E70,2,FALSE)</f>
        <v>#N/A</v>
      </c>
      <c r="M36" s="209" t="e">
        <f>VLOOKUP(K36,'пр.взв.'!B7:F100,3,FALSE)</f>
        <v>#N/A</v>
      </c>
      <c r="N36" s="209" t="e">
        <f>VLOOKUP(K36,'пр.взв.'!B7:G100,4,FALSE)</f>
        <v>#N/A</v>
      </c>
      <c r="O36" s="211"/>
      <c r="P36" s="211"/>
      <c r="Q36" s="207"/>
      <c r="R36" s="207"/>
    </row>
    <row r="37" spans="1:18" ht="12.75" customHeight="1">
      <c r="A37" s="260"/>
      <c r="B37" s="270"/>
      <c r="C37" s="218"/>
      <c r="D37" s="210"/>
      <c r="E37" s="210"/>
      <c r="F37" s="212"/>
      <c r="G37" s="212"/>
      <c r="H37" s="208"/>
      <c r="I37" s="208"/>
      <c r="J37" s="223"/>
      <c r="K37" s="270"/>
      <c r="L37" s="218"/>
      <c r="M37" s="210"/>
      <c r="N37" s="210"/>
      <c r="O37" s="212"/>
      <c r="P37" s="212"/>
      <c r="Q37" s="208"/>
      <c r="R37" s="208"/>
    </row>
    <row r="39" spans="2:18" ht="16.5" thickBot="1">
      <c r="B39" s="90" t="s">
        <v>22</v>
      </c>
      <c r="C39" s="91" t="s">
        <v>31</v>
      </c>
      <c r="D39" s="92" t="s">
        <v>32</v>
      </c>
      <c r="E39" s="93"/>
      <c r="F39" s="90"/>
      <c r="G39" s="93"/>
      <c r="H39" s="93"/>
      <c r="I39" s="93"/>
      <c r="J39" s="93"/>
      <c r="K39" s="90" t="s">
        <v>27</v>
      </c>
      <c r="L39" s="91" t="s">
        <v>31</v>
      </c>
      <c r="M39" s="92" t="s">
        <v>32</v>
      </c>
      <c r="N39" s="93"/>
      <c r="O39" s="90"/>
      <c r="P39" s="93"/>
      <c r="Q39" s="93"/>
      <c r="R39" s="93"/>
    </row>
    <row r="40" spans="1:18" ht="12.75">
      <c r="A40" s="247" t="s">
        <v>33</v>
      </c>
      <c r="B40" s="265" t="s">
        <v>3</v>
      </c>
      <c r="C40" s="238" t="s">
        <v>4</v>
      </c>
      <c r="D40" s="238" t="s">
        <v>5</v>
      </c>
      <c r="E40" s="238" t="s">
        <v>14</v>
      </c>
      <c r="F40" s="240" t="s">
        <v>15</v>
      </c>
      <c r="G40" s="241" t="s">
        <v>17</v>
      </c>
      <c r="H40" s="243" t="s">
        <v>18</v>
      </c>
      <c r="I40" s="245" t="s">
        <v>16</v>
      </c>
      <c r="J40" s="247" t="s">
        <v>33</v>
      </c>
      <c r="K40" s="263" t="s">
        <v>3</v>
      </c>
      <c r="L40" s="238" t="s">
        <v>4</v>
      </c>
      <c r="M40" s="238" t="s">
        <v>5</v>
      </c>
      <c r="N40" s="238" t="s">
        <v>14</v>
      </c>
      <c r="O40" s="240" t="s">
        <v>15</v>
      </c>
      <c r="P40" s="241" t="s">
        <v>17</v>
      </c>
      <c r="Q40" s="243" t="s">
        <v>18</v>
      </c>
      <c r="R40" s="245" t="s">
        <v>16</v>
      </c>
    </row>
    <row r="41" spans="1:18" ht="13.5" thickBot="1">
      <c r="A41" s="248"/>
      <c r="B41" s="266" t="s">
        <v>3</v>
      </c>
      <c r="C41" s="239" t="s">
        <v>4</v>
      </c>
      <c r="D41" s="239" t="s">
        <v>5</v>
      </c>
      <c r="E41" s="239" t="s">
        <v>14</v>
      </c>
      <c r="F41" s="239" t="s">
        <v>15</v>
      </c>
      <c r="G41" s="242"/>
      <c r="H41" s="244"/>
      <c r="I41" s="246" t="s">
        <v>16</v>
      </c>
      <c r="J41" s="248"/>
      <c r="K41" s="264" t="s">
        <v>3</v>
      </c>
      <c r="L41" s="239" t="s">
        <v>4</v>
      </c>
      <c r="M41" s="239" t="s">
        <v>5</v>
      </c>
      <c r="N41" s="239" t="s">
        <v>14</v>
      </c>
      <c r="O41" s="239" t="s">
        <v>15</v>
      </c>
      <c r="P41" s="242"/>
      <c r="Q41" s="244"/>
      <c r="R41" s="246" t="s">
        <v>16</v>
      </c>
    </row>
    <row r="42" spans="1:18" ht="12.75">
      <c r="A42" s="258">
        <v>1</v>
      </c>
      <c r="B42" s="257"/>
      <c r="C42" s="268" t="e">
        <f>VLOOKUP(B42,'пр.взв.'!B7:E70,2,FALSE)</f>
        <v>#N/A</v>
      </c>
      <c r="D42" s="227" t="e">
        <f>VLOOKUP(B42,'пр.взв.'!B7:F106,3,FALSE)</f>
        <v>#N/A</v>
      </c>
      <c r="E42" s="227" t="e">
        <f>VLOOKUP(B42,'пр.взв.'!B7:G106,4,FALSE)</f>
        <v>#N/A</v>
      </c>
      <c r="F42" s="212"/>
      <c r="G42" s="213"/>
      <c r="H42" s="214"/>
      <c r="I42" s="208"/>
      <c r="J42" s="221">
        <v>5</v>
      </c>
      <c r="K42" s="257"/>
      <c r="L42" s="268" t="e">
        <f>VLOOKUP(K42,'пр.взв.'!B7:E70,2,FALSE)</f>
        <v>#N/A</v>
      </c>
      <c r="M42" s="227" t="e">
        <f>VLOOKUP(K42,'пр.взв.'!B7:F106,3,FALSE)</f>
        <v>#N/A</v>
      </c>
      <c r="N42" s="227" t="e">
        <f>VLOOKUP(K42,'пр.взв.'!B7:G106,4,FALSE)</f>
        <v>#N/A</v>
      </c>
      <c r="O42" s="212"/>
      <c r="P42" s="213"/>
      <c r="Q42" s="214"/>
      <c r="R42" s="208"/>
    </row>
    <row r="43" spans="1:18" ht="12.75">
      <c r="A43" s="259"/>
      <c r="B43" s="256"/>
      <c r="C43" s="218"/>
      <c r="D43" s="210"/>
      <c r="E43" s="210"/>
      <c r="F43" s="210"/>
      <c r="G43" s="210"/>
      <c r="H43" s="134"/>
      <c r="I43" s="146"/>
      <c r="J43" s="222"/>
      <c r="K43" s="256"/>
      <c r="L43" s="218"/>
      <c r="M43" s="210"/>
      <c r="N43" s="210"/>
      <c r="O43" s="210"/>
      <c r="P43" s="210"/>
      <c r="Q43" s="134"/>
      <c r="R43" s="146"/>
    </row>
    <row r="44" spans="1:18" ht="12.75">
      <c r="A44" s="259"/>
      <c r="B44" s="256"/>
      <c r="C44" s="217" t="e">
        <f>VLOOKUP(B44,'пр.взв.'!B7:E70,2,FALSE)</f>
        <v>#N/A</v>
      </c>
      <c r="D44" s="209" t="e">
        <f>VLOOKUP(B44,'пр.взв.'!B7:F108,3,FALSE)</f>
        <v>#N/A</v>
      </c>
      <c r="E44" s="209" t="e">
        <f>VLOOKUP(B44,'пр.взв.'!B7:G108,4,FALSE)</f>
        <v>#N/A</v>
      </c>
      <c r="F44" s="211"/>
      <c r="G44" s="211"/>
      <c r="H44" s="207"/>
      <c r="I44" s="207"/>
      <c r="J44" s="222"/>
      <c r="K44" s="256"/>
      <c r="L44" s="217" t="e">
        <f>VLOOKUP(K44,'пр.взв.'!B7:E70,2,FALSE)</f>
        <v>#N/A</v>
      </c>
      <c r="M44" s="209" t="e">
        <f>VLOOKUP(K44,'пр.взв.'!B7:F108,3,FALSE)</f>
        <v>#N/A</v>
      </c>
      <c r="N44" s="209" t="e">
        <f>VLOOKUP(K44,'пр.взв.'!B7:G108,4,FALSE)</f>
        <v>#N/A</v>
      </c>
      <c r="O44" s="211"/>
      <c r="P44" s="211"/>
      <c r="Q44" s="207"/>
      <c r="R44" s="207"/>
    </row>
    <row r="45" spans="1:18" ht="13.5" thickBot="1">
      <c r="A45" s="262"/>
      <c r="B45" s="261"/>
      <c r="C45" s="235"/>
      <c r="D45" s="228"/>
      <c r="E45" s="228"/>
      <c r="F45" s="219"/>
      <c r="G45" s="219"/>
      <c r="H45" s="220"/>
      <c r="I45" s="220"/>
      <c r="J45" s="232"/>
      <c r="K45" s="261"/>
      <c r="L45" s="235"/>
      <c r="M45" s="228"/>
      <c r="N45" s="228"/>
      <c r="O45" s="219"/>
      <c r="P45" s="219"/>
      <c r="Q45" s="220"/>
      <c r="R45" s="220"/>
    </row>
    <row r="46" spans="1:18" ht="12.75">
      <c r="A46" s="258">
        <v>2</v>
      </c>
      <c r="B46" s="257"/>
      <c r="C46" s="226" t="e">
        <f>VLOOKUP(B46,'пр.взв.'!B7:E70,2,FALSE)</f>
        <v>#N/A</v>
      </c>
      <c r="D46" s="236" t="e">
        <f>VLOOKUP(B46,'пр.взв.'!B7:F110,3,FALSE)</f>
        <v>#N/A</v>
      </c>
      <c r="E46" s="236" t="e">
        <f>VLOOKUP(B46,'пр.взв.'!B7:G110,4,FALSE)</f>
        <v>#N/A</v>
      </c>
      <c r="F46" s="237"/>
      <c r="G46" s="229"/>
      <c r="H46" s="230"/>
      <c r="I46" s="236"/>
      <c r="J46" s="221">
        <v>6</v>
      </c>
      <c r="K46" s="257"/>
      <c r="L46" s="226" t="e">
        <f>VLOOKUP(K46,'пр.взв.'!B7:E70,2,FALSE)</f>
        <v>#N/A</v>
      </c>
      <c r="M46" s="236" t="e">
        <f>VLOOKUP(K46,'пр.взв.'!B7:F110,3,FALSE)</f>
        <v>#N/A</v>
      </c>
      <c r="N46" s="236" t="e">
        <f>VLOOKUP(K46,'пр.взв.'!B7:G110,4,FALSE)</f>
        <v>#N/A</v>
      </c>
      <c r="O46" s="237"/>
      <c r="P46" s="229"/>
      <c r="Q46" s="230"/>
      <c r="R46" s="236"/>
    </row>
    <row r="47" spans="1:18" ht="12.75">
      <c r="A47" s="259"/>
      <c r="B47" s="256"/>
      <c r="C47" s="218"/>
      <c r="D47" s="210"/>
      <c r="E47" s="210"/>
      <c r="F47" s="210"/>
      <c r="G47" s="210"/>
      <c r="H47" s="134"/>
      <c r="I47" s="146"/>
      <c r="J47" s="222"/>
      <c r="K47" s="256"/>
      <c r="L47" s="218"/>
      <c r="M47" s="210"/>
      <c r="N47" s="210"/>
      <c r="O47" s="210"/>
      <c r="P47" s="210"/>
      <c r="Q47" s="134"/>
      <c r="R47" s="146"/>
    </row>
    <row r="48" spans="1:18" ht="12.75">
      <c r="A48" s="259"/>
      <c r="B48" s="256"/>
      <c r="C48" s="217" t="e">
        <f>VLOOKUP(B48,'пр.взв.'!B7:E70,2,FALSE)</f>
        <v>#N/A</v>
      </c>
      <c r="D48" s="209" t="e">
        <f>VLOOKUP(B48,'пр.взв.'!B7:F112,3,FALSE)</f>
        <v>#N/A</v>
      </c>
      <c r="E48" s="209" t="e">
        <f>VLOOKUP(B48,'пр.взв.'!B7:G112,4,FALSE)</f>
        <v>#N/A</v>
      </c>
      <c r="F48" s="211"/>
      <c r="G48" s="211"/>
      <c r="H48" s="207"/>
      <c r="I48" s="207"/>
      <c r="J48" s="222"/>
      <c r="K48" s="256"/>
      <c r="L48" s="217" t="e">
        <f>VLOOKUP(K48,'пр.взв.'!B7:E70,2,FALSE)</f>
        <v>#N/A</v>
      </c>
      <c r="M48" s="209" t="e">
        <f>VLOOKUP(K48,'пр.взв.'!B7:F112,3,FALSE)</f>
        <v>#N/A</v>
      </c>
      <c r="N48" s="209" t="e">
        <f>VLOOKUP(K48,'пр.взв.'!B7:G112,4,FALSE)</f>
        <v>#N/A</v>
      </c>
      <c r="O48" s="211"/>
      <c r="P48" s="211"/>
      <c r="Q48" s="207"/>
      <c r="R48" s="207"/>
    </row>
    <row r="49" spans="1:18" ht="13.5" thickBot="1">
      <c r="A49" s="262"/>
      <c r="B49" s="261"/>
      <c r="C49" s="235"/>
      <c r="D49" s="228"/>
      <c r="E49" s="228"/>
      <c r="F49" s="219"/>
      <c r="G49" s="219"/>
      <c r="H49" s="220"/>
      <c r="I49" s="220"/>
      <c r="J49" s="232"/>
      <c r="K49" s="261"/>
      <c r="L49" s="235"/>
      <c r="M49" s="228"/>
      <c r="N49" s="228"/>
      <c r="O49" s="219"/>
      <c r="P49" s="219"/>
      <c r="Q49" s="220"/>
      <c r="R49" s="220"/>
    </row>
    <row r="50" spans="1:18" ht="12.75">
      <c r="A50" s="258">
        <v>3</v>
      </c>
      <c r="B50" s="257"/>
      <c r="C50" s="268" t="e">
        <f>VLOOKUP(B50,'пр.взв.'!B7:E70,2,FALSE)</f>
        <v>#N/A</v>
      </c>
      <c r="D50" s="227" t="e">
        <f>VLOOKUP(B50,'пр.взв.'!B7:F114,3,FALSE)</f>
        <v>#N/A</v>
      </c>
      <c r="E50" s="227" t="e">
        <f>VLOOKUP(B50,'пр.взв.'!B7:G114,4,FALSE)</f>
        <v>#N/A</v>
      </c>
      <c r="F50" s="212"/>
      <c r="G50" s="213"/>
      <c r="H50" s="214"/>
      <c r="I50" s="208"/>
      <c r="J50" s="221">
        <v>7</v>
      </c>
      <c r="K50" s="257"/>
      <c r="L50" s="268" t="e">
        <f>VLOOKUP(K50,'пр.взв.'!B7:E70,2,FALSE)</f>
        <v>#N/A</v>
      </c>
      <c r="M50" s="227" t="e">
        <f>VLOOKUP(K50,'пр.взв.'!B7:F114,3,FALSE)</f>
        <v>#N/A</v>
      </c>
      <c r="N50" s="227" t="e">
        <f>VLOOKUP(K50,'пр.взв.'!B7:G114,4,FALSE)</f>
        <v>#N/A</v>
      </c>
      <c r="O50" s="212"/>
      <c r="P50" s="213"/>
      <c r="Q50" s="214"/>
      <c r="R50" s="208"/>
    </row>
    <row r="51" spans="1:18" ht="12.75">
      <c r="A51" s="259"/>
      <c r="B51" s="256"/>
      <c r="C51" s="218"/>
      <c r="D51" s="210"/>
      <c r="E51" s="210"/>
      <c r="F51" s="210"/>
      <c r="G51" s="210"/>
      <c r="H51" s="134"/>
      <c r="I51" s="146"/>
      <c r="J51" s="222"/>
      <c r="K51" s="256"/>
      <c r="L51" s="218"/>
      <c r="M51" s="210"/>
      <c r="N51" s="210"/>
      <c r="O51" s="210"/>
      <c r="P51" s="210"/>
      <c r="Q51" s="134"/>
      <c r="R51" s="146"/>
    </row>
    <row r="52" spans="1:18" ht="12.75">
      <c r="A52" s="259"/>
      <c r="B52" s="256"/>
      <c r="C52" s="217" t="e">
        <f>VLOOKUP(B52,'пр.взв.'!B7:E70,2,FALSE)</f>
        <v>#N/A</v>
      </c>
      <c r="D52" s="209" t="e">
        <f>VLOOKUP(B52,'пр.взв.'!B7:F116,3,FALSE)</f>
        <v>#N/A</v>
      </c>
      <c r="E52" s="209" t="e">
        <f>VLOOKUP(B52,'пр.взв.'!B7:G116,4,FALSE)</f>
        <v>#N/A</v>
      </c>
      <c r="F52" s="211"/>
      <c r="G52" s="211"/>
      <c r="H52" s="207"/>
      <c r="I52" s="207"/>
      <c r="J52" s="222"/>
      <c r="K52" s="256"/>
      <c r="L52" s="217" t="e">
        <f>VLOOKUP(K52,'пр.взв.'!B7:E70,2,FALSE)</f>
        <v>#N/A</v>
      </c>
      <c r="M52" s="209" t="e">
        <f>VLOOKUP(K52,'пр.взв.'!B7:F116,3,FALSE)</f>
        <v>#N/A</v>
      </c>
      <c r="N52" s="209" t="e">
        <f>VLOOKUP(K52,'пр.взв.'!B7:G116,4,FALSE)</f>
        <v>#N/A</v>
      </c>
      <c r="O52" s="211"/>
      <c r="P52" s="211"/>
      <c r="Q52" s="207"/>
      <c r="R52" s="207"/>
    </row>
    <row r="53" spans="1:18" ht="13.5" thickBot="1">
      <c r="A53" s="262"/>
      <c r="B53" s="261"/>
      <c r="C53" s="235"/>
      <c r="D53" s="228"/>
      <c r="E53" s="228"/>
      <c r="F53" s="219"/>
      <c r="G53" s="219"/>
      <c r="H53" s="220"/>
      <c r="I53" s="220"/>
      <c r="J53" s="232"/>
      <c r="K53" s="261"/>
      <c r="L53" s="235"/>
      <c r="M53" s="228"/>
      <c r="N53" s="228"/>
      <c r="O53" s="219"/>
      <c r="P53" s="219"/>
      <c r="Q53" s="220"/>
      <c r="R53" s="220"/>
    </row>
    <row r="54" spans="1:18" ht="12.75">
      <c r="A54" s="258">
        <v>4</v>
      </c>
      <c r="B54" s="257"/>
      <c r="C54" s="226" t="e">
        <f>VLOOKUP(B54,'пр.взв.'!B7:E70,2,FALSE)</f>
        <v>#N/A</v>
      </c>
      <c r="D54" s="227" t="e">
        <f>VLOOKUP(B54,'пр.взв.'!B7:F118,3,FALSE)</f>
        <v>#N/A</v>
      </c>
      <c r="E54" s="227" t="e">
        <f>VLOOKUP(B54,'пр.взв.'!B7:G118,4,FALSE)</f>
        <v>#N/A</v>
      </c>
      <c r="F54" s="210"/>
      <c r="G54" s="267"/>
      <c r="H54" s="134"/>
      <c r="I54" s="209"/>
      <c r="J54" s="221">
        <v>8</v>
      </c>
      <c r="K54" s="257"/>
      <c r="L54" s="226" t="e">
        <f>VLOOKUP(K54,'пр.взв.'!B7:E70,2,FALSE)</f>
        <v>#N/A</v>
      </c>
      <c r="M54" s="227" t="e">
        <f>VLOOKUP(K54,'пр.взв.'!B7:F118,3,FALSE)</f>
        <v>#N/A</v>
      </c>
      <c r="N54" s="227" t="e">
        <f>VLOOKUP(K54,'пр.взв.'!B7:G118,4,FALSE)</f>
        <v>#N/A</v>
      </c>
      <c r="O54" s="210"/>
      <c r="P54" s="267"/>
      <c r="Q54" s="134"/>
      <c r="R54" s="209"/>
    </row>
    <row r="55" spans="1:18" ht="12.75">
      <c r="A55" s="259"/>
      <c r="B55" s="256"/>
      <c r="C55" s="218"/>
      <c r="D55" s="210"/>
      <c r="E55" s="210"/>
      <c r="F55" s="210"/>
      <c r="G55" s="210"/>
      <c r="H55" s="134"/>
      <c r="I55" s="146"/>
      <c r="J55" s="222"/>
      <c r="K55" s="256"/>
      <c r="L55" s="218"/>
      <c r="M55" s="210"/>
      <c r="N55" s="210"/>
      <c r="O55" s="210"/>
      <c r="P55" s="210"/>
      <c r="Q55" s="134"/>
      <c r="R55" s="146"/>
    </row>
    <row r="56" spans="1:18" ht="12.75">
      <c r="A56" s="259"/>
      <c r="B56" s="256"/>
      <c r="C56" s="217" t="e">
        <f>VLOOKUP(B56,'пр.взв.'!B7:E70,2,FALSE)</f>
        <v>#N/A</v>
      </c>
      <c r="D56" s="209" t="e">
        <f>VLOOKUP(B56,'пр.взв.'!B7:F120,3,FALSE)</f>
        <v>#N/A</v>
      </c>
      <c r="E56" s="209" t="e">
        <f>VLOOKUP(B56,'пр.взв.'!B7:G120,4,FALSE)</f>
        <v>#N/A</v>
      </c>
      <c r="F56" s="211"/>
      <c r="G56" s="211"/>
      <c r="H56" s="207"/>
      <c r="I56" s="207"/>
      <c r="J56" s="222"/>
      <c r="K56" s="256"/>
      <c r="L56" s="217" t="e">
        <f>VLOOKUP(K56,'пр.взв.'!B7:E70,2,FALSE)</f>
        <v>#N/A</v>
      </c>
      <c r="M56" s="209" t="e">
        <f>VLOOKUP(K56,'пр.взв.'!B7:F120,3,FALSE)</f>
        <v>#N/A</v>
      </c>
      <c r="N56" s="209" t="e">
        <f>VLOOKUP(K56,'пр.взв.'!B7:G120,4,FALSE)</f>
        <v>#N/A</v>
      </c>
      <c r="O56" s="211"/>
      <c r="P56" s="211"/>
      <c r="Q56" s="207"/>
      <c r="R56" s="207"/>
    </row>
    <row r="57" spans="1:18" ht="12.75">
      <c r="A57" s="260"/>
      <c r="B57" s="256"/>
      <c r="C57" s="218"/>
      <c r="D57" s="210"/>
      <c r="E57" s="210"/>
      <c r="F57" s="212"/>
      <c r="G57" s="212"/>
      <c r="H57" s="208"/>
      <c r="I57" s="208"/>
      <c r="J57" s="223"/>
      <c r="K57" s="256"/>
      <c r="L57" s="218"/>
      <c r="M57" s="210"/>
      <c r="N57" s="210"/>
      <c r="O57" s="212"/>
      <c r="P57" s="212"/>
      <c r="Q57" s="208"/>
      <c r="R57" s="208"/>
    </row>
    <row r="59" spans="2:18" ht="16.5" thickBot="1">
      <c r="B59" s="90" t="s">
        <v>22</v>
      </c>
      <c r="C59" s="91" t="s">
        <v>31</v>
      </c>
      <c r="D59" s="92" t="s">
        <v>37</v>
      </c>
      <c r="E59" s="93"/>
      <c r="F59" s="90"/>
      <c r="G59" s="93"/>
      <c r="H59" s="93"/>
      <c r="I59" s="93"/>
      <c r="J59" s="93"/>
      <c r="K59" s="90" t="s">
        <v>27</v>
      </c>
      <c r="L59" s="91" t="s">
        <v>31</v>
      </c>
      <c r="M59" s="92" t="s">
        <v>37</v>
      </c>
      <c r="N59" s="93"/>
      <c r="O59" s="90"/>
      <c r="P59" s="93"/>
      <c r="Q59" s="93"/>
      <c r="R59" s="93"/>
    </row>
    <row r="60" spans="1:18" ht="12.75">
      <c r="A60" s="247" t="s">
        <v>33</v>
      </c>
      <c r="B60" s="265" t="s">
        <v>3</v>
      </c>
      <c r="C60" s="238" t="s">
        <v>4</v>
      </c>
      <c r="D60" s="238" t="s">
        <v>5</v>
      </c>
      <c r="E60" s="238" t="s">
        <v>14</v>
      </c>
      <c r="F60" s="240" t="s">
        <v>15</v>
      </c>
      <c r="G60" s="241" t="s">
        <v>17</v>
      </c>
      <c r="H60" s="243" t="s">
        <v>18</v>
      </c>
      <c r="I60" s="245" t="s">
        <v>16</v>
      </c>
      <c r="J60" s="247" t="s">
        <v>33</v>
      </c>
      <c r="K60" s="263" t="s">
        <v>3</v>
      </c>
      <c r="L60" s="238" t="s">
        <v>4</v>
      </c>
      <c r="M60" s="238" t="s">
        <v>5</v>
      </c>
      <c r="N60" s="238" t="s">
        <v>14</v>
      </c>
      <c r="O60" s="240" t="s">
        <v>15</v>
      </c>
      <c r="P60" s="241" t="s">
        <v>17</v>
      </c>
      <c r="Q60" s="243" t="s">
        <v>18</v>
      </c>
      <c r="R60" s="245" t="s">
        <v>16</v>
      </c>
    </row>
    <row r="61" spans="1:18" ht="13.5" thickBot="1">
      <c r="A61" s="248"/>
      <c r="B61" s="266" t="s">
        <v>3</v>
      </c>
      <c r="C61" s="239" t="s">
        <v>4</v>
      </c>
      <c r="D61" s="239" t="s">
        <v>5</v>
      </c>
      <c r="E61" s="239" t="s">
        <v>14</v>
      </c>
      <c r="F61" s="239" t="s">
        <v>15</v>
      </c>
      <c r="G61" s="242"/>
      <c r="H61" s="244"/>
      <c r="I61" s="246" t="s">
        <v>16</v>
      </c>
      <c r="J61" s="248"/>
      <c r="K61" s="264" t="s">
        <v>3</v>
      </c>
      <c r="L61" s="239" t="s">
        <v>4</v>
      </c>
      <c r="M61" s="239" t="s">
        <v>5</v>
      </c>
      <c r="N61" s="239" t="s">
        <v>14</v>
      </c>
      <c r="O61" s="239" t="s">
        <v>15</v>
      </c>
      <c r="P61" s="242"/>
      <c r="Q61" s="244"/>
      <c r="R61" s="246" t="s">
        <v>16</v>
      </c>
    </row>
    <row r="62" spans="1:18" ht="12.75">
      <c r="A62" s="258">
        <v>1</v>
      </c>
      <c r="B62" s="257"/>
      <c r="C62" s="226" t="e">
        <f>VLOOKUP(B62,'пр.взв.'!B7:E70,2,FALSE)</f>
        <v>#N/A</v>
      </c>
      <c r="D62" s="236" t="e">
        <f>VLOOKUP(B62,'пр.взв.'!B7:F126,3,FALSE)</f>
        <v>#N/A</v>
      </c>
      <c r="E62" s="236" t="e">
        <f>VLOOKUP(B62,'пр.взв.'!B7:G126,4,FALSE)</f>
        <v>#N/A</v>
      </c>
      <c r="F62" s="237"/>
      <c r="G62" s="229"/>
      <c r="H62" s="230"/>
      <c r="I62" s="231"/>
      <c r="J62" s="221">
        <v>5</v>
      </c>
      <c r="K62" s="257"/>
      <c r="L62" s="226" t="e">
        <f>VLOOKUP(K62,'пр.взв.'!B7:E70,2,FALSE)</f>
        <v>#N/A</v>
      </c>
      <c r="M62" s="227" t="e">
        <f>VLOOKUP(K62,'пр.взв.'!B7:F126,3,FALSE)</f>
        <v>#N/A</v>
      </c>
      <c r="N62" s="227" t="e">
        <f>VLOOKUP(K62,'пр.взв.'!B7:G126,4,FALSE)</f>
        <v>#N/A</v>
      </c>
      <c r="O62" s="237"/>
      <c r="P62" s="229"/>
      <c r="Q62" s="230"/>
      <c r="R62" s="231"/>
    </row>
    <row r="63" spans="1:18" ht="12.75">
      <c r="A63" s="259"/>
      <c r="B63" s="256"/>
      <c r="C63" s="218"/>
      <c r="D63" s="210"/>
      <c r="E63" s="210"/>
      <c r="F63" s="210"/>
      <c r="G63" s="210"/>
      <c r="H63" s="134"/>
      <c r="I63" s="146"/>
      <c r="J63" s="222"/>
      <c r="K63" s="256"/>
      <c r="L63" s="218"/>
      <c r="M63" s="210"/>
      <c r="N63" s="210"/>
      <c r="O63" s="210"/>
      <c r="P63" s="210"/>
      <c r="Q63" s="134"/>
      <c r="R63" s="146"/>
    </row>
    <row r="64" spans="1:18" ht="12.75">
      <c r="A64" s="259"/>
      <c r="B64" s="256"/>
      <c r="C64" s="217" t="e">
        <f>VLOOKUP(B64,'пр.взв.'!B7:E70,2,FALSE)</f>
        <v>#N/A</v>
      </c>
      <c r="D64" s="209" t="e">
        <f>VLOOKUP(B64,'пр.взв.'!B7:F128,3,FALSE)</f>
        <v>#N/A</v>
      </c>
      <c r="E64" s="209" t="e">
        <f>VLOOKUP(B64,'пр.взв.'!B7:G128,4,FALSE)</f>
        <v>#N/A</v>
      </c>
      <c r="F64" s="211"/>
      <c r="G64" s="211"/>
      <c r="H64" s="207"/>
      <c r="I64" s="207"/>
      <c r="J64" s="222"/>
      <c r="K64" s="256"/>
      <c r="L64" s="217" t="e">
        <f>VLOOKUP(K64,'пр.взв.'!B7:E70,2,FALSE)</f>
        <v>#N/A</v>
      </c>
      <c r="M64" s="209" t="e">
        <f>VLOOKUP(K64,'пр.взв.'!B7:F128,3,FALSE)</f>
        <v>#N/A</v>
      </c>
      <c r="N64" s="209" t="e">
        <f>VLOOKUP(K64,'пр.взв.'!B7:G128,4,FALSE)</f>
        <v>#N/A</v>
      </c>
      <c r="O64" s="211"/>
      <c r="P64" s="211"/>
      <c r="Q64" s="207"/>
      <c r="R64" s="207"/>
    </row>
    <row r="65" spans="1:18" ht="13.5" thickBot="1">
      <c r="A65" s="262"/>
      <c r="B65" s="261"/>
      <c r="C65" s="235"/>
      <c r="D65" s="228"/>
      <c r="E65" s="228"/>
      <c r="F65" s="219"/>
      <c r="G65" s="219"/>
      <c r="H65" s="220"/>
      <c r="I65" s="220"/>
      <c r="J65" s="232"/>
      <c r="K65" s="261"/>
      <c r="L65" s="235"/>
      <c r="M65" s="228"/>
      <c r="N65" s="228"/>
      <c r="O65" s="219"/>
      <c r="P65" s="219"/>
      <c r="Q65" s="220"/>
      <c r="R65" s="220"/>
    </row>
    <row r="66" spans="1:18" ht="12.75">
      <c r="A66" s="258">
        <v>2</v>
      </c>
      <c r="B66" s="257"/>
      <c r="C66" s="226" t="e">
        <f>VLOOKUP(B66,'пр.взв.'!B7:E70,2,FALSE)</f>
        <v>#N/A</v>
      </c>
      <c r="D66" s="227" t="e">
        <f>VLOOKUP(B66,'пр.взв.'!B7:F130,3,FALSE)</f>
        <v>#N/A</v>
      </c>
      <c r="E66" s="227" t="e">
        <f>VLOOKUP(B66,'пр.взв.'!B7:G130,4,FALSE)</f>
        <v>#N/A</v>
      </c>
      <c r="F66" s="237"/>
      <c r="G66" s="229"/>
      <c r="H66" s="230"/>
      <c r="I66" s="236"/>
      <c r="J66" s="221">
        <v>6</v>
      </c>
      <c r="K66" s="257"/>
      <c r="L66" s="226" t="e">
        <f>VLOOKUP(K66,'пр.взв.'!B7:E70,2,FALSE)</f>
        <v>#N/A</v>
      </c>
      <c r="M66" s="227" t="e">
        <f>VLOOKUP(K66,'пр.взв.'!B7:F130,3,FALSE)</f>
        <v>#N/A</v>
      </c>
      <c r="N66" s="227" t="e">
        <f>VLOOKUP(K66,'пр.взв.'!B7:G130,4,FALSE)</f>
        <v>#N/A</v>
      </c>
      <c r="O66" s="237"/>
      <c r="P66" s="229"/>
      <c r="Q66" s="230"/>
      <c r="R66" s="236"/>
    </row>
    <row r="67" spans="1:18" ht="12.75">
      <c r="A67" s="259"/>
      <c r="B67" s="256"/>
      <c r="C67" s="218"/>
      <c r="D67" s="210"/>
      <c r="E67" s="210"/>
      <c r="F67" s="210"/>
      <c r="G67" s="210"/>
      <c r="H67" s="134"/>
      <c r="I67" s="146"/>
      <c r="J67" s="222"/>
      <c r="K67" s="256"/>
      <c r="L67" s="218"/>
      <c r="M67" s="210"/>
      <c r="N67" s="210"/>
      <c r="O67" s="210"/>
      <c r="P67" s="210"/>
      <c r="Q67" s="134"/>
      <c r="R67" s="146"/>
    </row>
    <row r="68" spans="1:18" ht="12.75">
      <c r="A68" s="259"/>
      <c r="B68" s="256"/>
      <c r="C68" s="217" t="e">
        <f>VLOOKUP(B68,'пр.взв.'!B7:E70,2,FALSE)</f>
        <v>#N/A</v>
      </c>
      <c r="D68" s="209" t="e">
        <f>VLOOKUP(B68,'пр.взв.'!B7:F132,3,FALSE)</f>
        <v>#N/A</v>
      </c>
      <c r="E68" s="209" t="e">
        <f>VLOOKUP(B68,'пр.взв.'!B7:G132,4,FALSE)</f>
        <v>#N/A</v>
      </c>
      <c r="F68" s="211"/>
      <c r="G68" s="211"/>
      <c r="H68" s="207"/>
      <c r="I68" s="207"/>
      <c r="J68" s="222"/>
      <c r="K68" s="256"/>
      <c r="L68" s="217" t="e">
        <f>VLOOKUP(K68,'пр.взв.'!B7:E70,2,FALSE)</f>
        <v>#N/A</v>
      </c>
      <c r="M68" s="209" t="e">
        <f>VLOOKUP(K68,'пр.взв.'!B7:F132,3,FALSE)</f>
        <v>#N/A</v>
      </c>
      <c r="N68" s="209" t="e">
        <f>VLOOKUP(K68,'пр.взв.'!B7:G132,4,FALSE)</f>
        <v>#N/A</v>
      </c>
      <c r="O68" s="211"/>
      <c r="P68" s="211"/>
      <c r="Q68" s="207"/>
      <c r="R68" s="207"/>
    </row>
    <row r="69" spans="1:18" ht="12.75">
      <c r="A69" s="260"/>
      <c r="B69" s="256"/>
      <c r="C69" s="218"/>
      <c r="D69" s="210"/>
      <c r="E69" s="210"/>
      <c r="F69" s="212"/>
      <c r="G69" s="212"/>
      <c r="H69" s="208"/>
      <c r="I69" s="208"/>
      <c r="J69" s="223"/>
      <c r="K69" s="256"/>
      <c r="L69" s="218"/>
      <c r="M69" s="210"/>
      <c r="N69" s="210"/>
      <c r="O69" s="212"/>
      <c r="P69" s="212"/>
      <c r="Q69" s="208"/>
      <c r="R69" s="208"/>
    </row>
    <row r="71" spans="2:18" ht="16.5" thickBot="1">
      <c r="B71" s="90" t="s">
        <v>22</v>
      </c>
      <c r="C71" s="255" t="s">
        <v>34</v>
      </c>
      <c r="D71" s="255"/>
      <c r="E71" s="255"/>
      <c r="F71" s="255"/>
      <c r="G71" s="255"/>
      <c r="H71" s="255"/>
      <c r="I71" s="255"/>
      <c r="J71" s="94"/>
      <c r="K71" s="90" t="s">
        <v>27</v>
      </c>
      <c r="L71" s="255" t="s">
        <v>34</v>
      </c>
      <c r="M71" s="255"/>
      <c r="N71" s="255"/>
      <c r="O71" s="255"/>
      <c r="P71" s="255"/>
      <c r="Q71" s="255"/>
      <c r="R71" s="255"/>
    </row>
    <row r="72" spans="1:18" ht="12.75">
      <c r="A72" s="247" t="s">
        <v>33</v>
      </c>
      <c r="B72" s="249" t="s">
        <v>3</v>
      </c>
      <c r="C72" s="238" t="s">
        <v>4</v>
      </c>
      <c r="D72" s="238" t="s">
        <v>5</v>
      </c>
      <c r="E72" s="238" t="s">
        <v>14</v>
      </c>
      <c r="F72" s="240" t="s">
        <v>15</v>
      </c>
      <c r="G72" s="241" t="s">
        <v>17</v>
      </c>
      <c r="H72" s="243" t="s">
        <v>18</v>
      </c>
      <c r="I72" s="245" t="s">
        <v>16</v>
      </c>
      <c r="J72" s="247" t="s">
        <v>33</v>
      </c>
      <c r="K72" s="249" t="s">
        <v>3</v>
      </c>
      <c r="L72" s="238" t="s">
        <v>4</v>
      </c>
      <c r="M72" s="238" t="s">
        <v>5</v>
      </c>
      <c r="N72" s="238" t="s">
        <v>14</v>
      </c>
      <c r="O72" s="240" t="s">
        <v>15</v>
      </c>
      <c r="P72" s="241" t="s">
        <v>17</v>
      </c>
      <c r="Q72" s="243" t="s">
        <v>18</v>
      </c>
      <c r="R72" s="245" t="s">
        <v>16</v>
      </c>
    </row>
    <row r="73" spans="1:18" ht="13.5" thickBot="1">
      <c r="A73" s="248"/>
      <c r="B73" s="250" t="s">
        <v>3</v>
      </c>
      <c r="C73" s="239" t="s">
        <v>4</v>
      </c>
      <c r="D73" s="239" t="s">
        <v>5</v>
      </c>
      <c r="E73" s="239" t="s">
        <v>14</v>
      </c>
      <c r="F73" s="239" t="s">
        <v>15</v>
      </c>
      <c r="G73" s="242"/>
      <c r="H73" s="244"/>
      <c r="I73" s="246" t="s">
        <v>16</v>
      </c>
      <c r="J73" s="248"/>
      <c r="K73" s="250" t="s">
        <v>3</v>
      </c>
      <c r="L73" s="239" t="s">
        <v>4</v>
      </c>
      <c r="M73" s="239" t="s">
        <v>5</v>
      </c>
      <c r="N73" s="239" t="s">
        <v>14</v>
      </c>
      <c r="O73" s="239" t="s">
        <v>15</v>
      </c>
      <c r="P73" s="242"/>
      <c r="Q73" s="244"/>
      <c r="R73" s="246" t="s">
        <v>16</v>
      </c>
    </row>
    <row r="74" spans="1:18" ht="12.75">
      <c r="A74" s="252">
        <v>1</v>
      </c>
      <c r="B74" s="224"/>
      <c r="C74" s="226" t="e">
        <f>VLOOKUP(B74,'пр.взв.'!B7:E70,2,FALSE)</f>
        <v>#N/A</v>
      </c>
      <c r="D74" s="227" t="e">
        <f>VLOOKUP(B74,'пр.взв.'!B7:F138,3,FALSE)</f>
        <v>#N/A</v>
      </c>
      <c r="E74" s="227" t="e">
        <f>VLOOKUP(B74,'пр.взв.'!B7:G138,4,FALSE)</f>
        <v>#N/A</v>
      </c>
      <c r="F74" s="212"/>
      <c r="G74" s="213"/>
      <c r="H74" s="214"/>
      <c r="I74" s="208"/>
      <c r="J74" s="252">
        <v>2</v>
      </c>
      <c r="K74" s="224"/>
      <c r="L74" s="226" t="e">
        <f>VLOOKUP(K74,'пр.взв.'!B7:E70,2,FALSE)</f>
        <v>#N/A</v>
      </c>
      <c r="M74" s="227" t="e">
        <f>VLOOKUP(K74,'пр.взв.'!B7:F138,3,FALSE)</f>
        <v>#N/A</v>
      </c>
      <c r="N74" s="227" t="e">
        <f>VLOOKUP(K74,'пр.взв.'!B7:G138,4,FALSE)</f>
        <v>#N/A</v>
      </c>
      <c r="O74" s="212"/>
      <c r="P74" s="213"/>
      <c r="Q74" s="214"/>
      <c r="R74" s="208"/>
    </row>
    <row r="75" spans="1:18" ht="12.75">
      <c r="A75" s="253"/>
      <c r="B75" s="225"/>
      <c r="C75" s="218"/>
      <c r="D75" s="210"/>
      <c r="E75" s="210"/>
      <c r="F75" s="210"/>
      <c r="G75" s="210"/>
      <c r="H75" s="134"/>
      <c r="I75" s="146"/>
      <c r="J75" s="253"/>
      <c r="K75" s="225"/>
      <c r="L75" s="218"/>
      <c r="M75" s="210"/>
      <c r="N75" s="210"/>
      <c r="O75" s="210"/>
      <c r="P75" s="210"/>
      <c r="Q75" s="134"/>
      <c r="R75" s="146"/>
    </row>
    <row r="76" spans="1:18" ht="12.75">
      <c r="A76" s="253"/>
      <c r="B76" s="215"/>
      <c r="C76" s="217" t="e">
        <f>VLOOKUP(B76,'пр.взв.'!B7:E70,2,FALSE)</f>
        <v>#N/A</v>
      </c>
      <c r="D76" s="209" t="e">
        <f>VLOOKUP(B76,'пр.взв.'!B7:F140,3,FALSE)</f>
        <v>#N/A</v>
      </c>
      <c r="E76" s="209" t="e">
        <f>VLOOKUP(B76,'пр.взв.'!B7:G140,4,FALSE)</f>
        <v>#N/A</v>
      </c>
      <c r="F76" s="211"/>
      <c r="G76" s="211"/>
      <c r="H76" s="207"/>
      <c r="I76" s="207"/>
      <c r="J76" s="253"/>
      <c r="K76" s="215"/>
      <c r="L76" s="217" t="e">
        <f>VLOOKUP(K76,'пр.взв.'!B7:E70,2,FALSE)</f>
        <v>#N/A</v>
      </c>
      <c r="M76" s="209" t="e">
        <f>VLOOKUP(K76,'пр.взв.'!B7:F140,3,FALSE)</f>
        <v>#N/A</v>
      </c>
      <c r="N76" s="209" t="e">
        <f>VLOOKUP(K76,'пр.взв.'!B7:G140,4,FALSE)</f>
        <v>#N/A</v>
      </c>
      <c r="O76" s="211"/>
      <c r="P76" s="211"/>
      <c r="Q76" s="207"/>
      <c r="R76" s="207"/>
    </row>
    <row r="77" spans="1:18" ht="12.75">
      <c r="A77" s="254"/>
      <c r="B77" s="216"/>
      <c r="C77" s="218"/>
      <c r="D77" s="210"/>
      <c r="E77" s="210"/>
      <c r="F77" s="212"/>
      <c r="G77" s="212"/>
      <c r="H77" s="208"/>
      <c r="I77" s="208"/>
      <c r="J77" s="254"/>
      <c r="K77" s="216"/>
      <c r="L77" s="218"/>
      <c r="M77" s="210"/>
      <c r="N77" s="210"/>
      <c r="O77" s="212"/>
      <c r="P77" s="212"/>
      <c r="Q77" s="208"/>
      <c r="R77" s="208"/>
    </row>
    <row r="79" spans="1:18" ht="15">
      <c r="A79" s="251" t="s">
        <v>35</v>
      </c>
      <c r="B79" s="251"/>
      <c r="C79" s="251"/>
      <c r="D79" s="251"/>
      <c r="E79" s="251"/>
      <c r="F79" s="251"/>
      <c r="G79" s="251"/>
      <c r="H79" s="251"/>
      <c r="I79" s="251"/>
      <c r="J79" s="251" t="s">
        <v>35</v>
      </c>
      <c r="K79" s="251"/>
      <c r="L79" s="251"/>
      <c r="M79" s="251"/>
      <c r="N79" s="251"/>
      <c r="O79" s="251"/>
      <c r="P79" s="251"/>
      <c r="Q79" s="251"/>
      <c r="R79" s="251"/>
    </row>
    <row r="80" spans="2:18" ht="16.5" thickBot="1">
      <c r="B80" s="90" t="s">
        <v>22</v>
      </c>
      <c r="C80" s="94"/>
      <c r="D80" s="94"/>
      <c r="E80" s="94"/>
      <c r="F80" s="94"/>
      <c r="G80" s="94"/>
      <c r="H80" s="94"/>
      <c r="I80" s="94"/>
      <c r="K80" s="90" t="s">
        <v>27</v>
      </c>
      <c r="L80" s="94"/>
      <c r="M80" s="94"/>
      <c r="N80" s="94"/>
      <c r="O80" s="94"/>
      <c r="P80" s="94"/>
      <c r="Q80" s="94"/>
      <c r="R80" s="94"/>
    </row>
    <row r="81" spans="1:18" ht="12.75">
      <c r="A81" s="247" t="s">
        <v>33</v>
      </c>
      <c r="B81" s="249" t="s">
        <v>3</v>
      </c>
      <c r="C81" s="238" t="s">
        <v>4</v>
      </c>
      <c r="D81" s="238" t="s">
        <v>5</v>
      </c>
      <c r="E81" s="238" t="s">
        <v>14</v>
      </c>
      <c r="F81" s="240" t="s">
        <v>15</v>
      </c>
      <c r="G81" s="241" t="s">
        <v>17</v>
      </c>
      <c r="H81" s="243" t="s">
        <v>18</v>
      </c>
      <c r="I81" s="245" t="s">
        <v>16</v>
      </c>
      <c r="J81" s="247" t="s">
        <v>33</v>
      </c>
      <c r="K81" s="249" t="s">
        <v>3</v>
      </c>
      <c r="L81" s="238" t="s">
        <v>4</v>
      </c>
      <c r="M81" s="238" t="s">
        <v>5</v>
      </c>
      <c r="N81" s="238" t="s">
        <v>14</v>
      </c>
      <c r="O81" s="240" t="s">
        <v>15</v>
      </c>
      <c r="P81" s="241" t="s">
        <v>17</v>
      </c>
      <c r="Q81" s="243" t="s">
        <v>18</v>
      </c>
      <c r="R81" s="245" t="s">
        <v>16</v>
      </c>
    </row>
    <row r="82" spans="1:18" ht="13.5" thickBot="1">
      <c r="A82" s="248"/>
      <c r="B82" s="250" t="s">
        <v>3</v>
      </c>
      <c r="C82" s="239" t="s">
        <v>4</v>
      </c>
      <c r="D82" s="239" t="s">
        <v>5</v>
      </c>
      <c r="E82" s="239" t="s">
        <v>14</v>
      </c>
      <c r="F82" s="239" t="s">
        <v>15</v>
      </c>
      <c r="G82" s="242"/>
      <c r="H82" s="244"/>
      <c r="I82" s="246" t="s">
        <v>16</v>
      </c>
      <c r="J82" s="248"/>
      <c r="K82" s="250" t="s">
        <v>3</v>
      </c>
      <c r="L82" s="239" t="s">
        <v>4</v>
      </c>
      <c r="M82" s="239" t="s">
        <v>5</v>
      </c>
      <c r="N82" s="239" t="s">
        <v>14</v>
      </c>
      <c r="O82" s="239" t="s">
        <v>15</v>
      </c>
      <c r="P82" s="242"/>
      <c r="Q82" s="244"/>
      <c r="R82" s="246" t="s">
        <v>16</v>
      </c>
    </row>
    <row r="83" spans="1:18" ht="12.75">
      <c r="A83" s="221">
        <v>1</v>
      </c>
      <c r="B83" s="224"/>
      <c r="C83" s="226" t="e">
        <f>VLOOKUP(B83,'пр.взв.'!B7:E70,2,FALSE)</f>
        <v>#N/A</v>
      </c>
      <c r="D83" s="236" t="e">
        <f>VLOOKUP(B83,'пр.взв.'!B7:F147,3,FALSE)</f>
        <v>#N/A</v>
      </c>
      <c r="E83" s="236" t="e">
        <f>VLOOKUP(B83,'пр.взв.'!B7:G147,4,FALSE)</f>
        <v>#N/A</v>
      </c>
      <c r="F83" s="237"/>
      <c r="G83" s="229"/>
      <c r="H83" s="230"/>
      <c r="I83" s="231"/>
      <c r="J83" s="221">
        <v>3</v>
      </c>
      <c r="K83" s="233"/>
      <c r="L83" s="226" t="e">
        <f>VLOOKUP(K83,'пр.взв.'!B7:E70,2,FALSE)</f>
        <v>#N/A</v>
      </c>
      <c r="M83" s="227" t="e">
        <f>VLOOKUP(K83,'пр.взв.'!B7:F147,3,FALSE)</f>
        <v>#N/A</v>
      </c>
      <c r="N83" s="227" t="e">
        <f>VLOOKUP(K83,'пр.взв.'!B7:G147,4,FALSE)</f>
        <v>#N/A</v>
      </c>
      <c r="O83" s="212"/>
      <c r="P83" s="213"/>
      <c r="Q83" s="214"/>
      <c r="R83" s="208"/>
    </row>
    <row r="84" spans="1:18" ht="12.75">
      <c r="A84" s="222"/>
      <c r="B84" s="225"/>
      <c r="C84" s="218"/>
      <c r="D84" s="210"/>
      <c r="E84" s="210"/>
      <c r="F84" s="210"/>
      <c r="G84" s="210"/>
      <c r="H84" s="134"/>
      <c r="I84" s="146"/>
      <c r="J84" s="222"/>
      <c r="K84" s="225"/>
      <c r="L84" s="218"/>
      <c r="M84" s="210"/>
      <c r="N84" s="210"/>
      <c r="O84" s="210"/>
      <c r="P84" s="210"/>
      <c r="Q84" s="134"/>
      <c r="R84" s="146"/>
    </row>
    <row r="85" spans="1:18" ht="12.75">
      <c r="A85" s="222"/>
      <c r="B85" s="215"/>
      <c r="C85" s="217" t="e">
        <f>VLOOKUP(B85,'пр.взв.'!B7:E70,2,FALSE)</f>
        <v>#N/A</v>
      </c>
      <c r="D85" s="209" t="e">
        <f>VLOOKUP(B85,'пр.взв.'!B7:F149,3,FALSE)</f>
        <v>#N/A</v>
      </c>
      <c r="E85" s="209" t="e">
        <f>VLOOKUP(B85,'пр.взв.'!B7:G149,4,FALSE)</f>
        <v>#N/A</v>
      </c>
      <c r="F85" s="211"/>
      <c r="G85" s="211"/>
      <c r="H85" s="207"/>
      <c r="I85" s="207"/>
      <c r="J85" s="222"/>
      <c r="K85" s="215"/>
      <c r="L85" s="217" t="e">
        <f>VLOOKUP(K85,'пр.взв.'!B7:E70,2,FALSE)</f>
        <v>#N/A</v>
      </c>
      <c r="M85" s="209" t="e">
        <f>VLOOKUP(K85,'пр.взв.'!B7:F149,3,FALSE)</f>
        <v>#N/A</v>
      </c>
      <c r="N85" s="209" t="e">
        <f>VLOOKUP(K85,'пр.взв.'!B7:G149,4,FALSE)</f>
        <v>#N/A</v>
      </c>
      <c r="O85" s="211"/>
      <c r="P85" s="211"/>
      <c r="Q85" s="207"/>
      <c r="R85" s="207"/>
    </row>
    <row r="86" spans="1:18" ht="13.5" thickBot="1">
      <c r="A86" s="223"/>
      <c r="B86" s="234"/>
      <c r="C86" s="218"/>
      <c r="D86" s="228"/>
      <c r="E86" s="228"/>
      <c r="F86" s="219"/>
      <c r="G86" s="219"/>
      <c r="H86" s="220"/>
      <c r="I86" s="220"/>
      <c r="J86" s="232"/>
      <c r="K86" s="234"/>
      <c r="L86" s="235"/>
      <c r="M86" s="228"/>
      <c r="N86" s="228"/>
      <c r="O86" s="219"/>
      <c r="P86" s="219"/>
      <c r="Q86" s="220"/>
      <c r="R86" s="220"/>
    </row>
    <row r="87" spans="1:18" ht="12.75">
      <c r="A87" s="221">
        <v>2</v>
      </c>
      <c r="B87" s="224"/>
      <c r="C87" s="226" t="e">
        <f>VLOOKUP(B87,'пр.взв.'!B7:E70,2,FALSE)</f>
        <v>#N/A</v>
      </c>
      <c r="D87" s="227" t="e">
        <f>VLOOKUP(B87,'пр.взв.'!B7:F151,3,FALSE)</f>
        <v>#N/A</v>
      </c>
      <c r="E87" s="227" t="e">
        <f>VLOOKUP(B87,'пр.взв.'!B7:G151,4,FALSE)</f>
        <v>#N/A</v>
      </c>
      <c r="F87" s="212"/>
      <c r="G87" s="213"/>
      <c r="H87" s="214"/>
      <c r="I87" s="208"/>
      <c r="J87" s="222">
        <v>4</v>
      </c>
      <c r="K87" s="224"/>
      <c r="L87" s="268" t="e">
        <f>VLOOKUP(K87,'пр.взв.'!B7:E70,2,FALSE)</f>
        <v>#N/A</v>
      </c>
      <c r="M87" s="227" t="e">
        <f>VLOOKUP(K87,'пр.взв.'!B7:F151,3,FALSE)</f>
        <v>#N/A</v>
      </c>
      <c r="N87" s="227" t="e">
        <f>VLOOKUP(K87,'пр.взв.'!B7:G151,4,FALSE)</f>
        <v>#N/A</v>
      </c>
      <c r="O87" s="212"/>
      <c r="P87" s="213"/>
      <c r="Q87" s="214"/>
      <c r="R87" s="208"/>
    </row>
    <row r="88" spans="1:18" ht="12.75">
      <c r="A88" s="222"/>
      <c r="B88" s="225"/>
      <c r="C88" s="218"/>
      <c r="D88" s="210"/>
      <c r="E88" s="210"/>
      <c r="F88" s="210"/>
      <c r="G88" s="210"/>
      <c r="H88" s="134"/>
      <c r="I88" s="146"/>
      <c r="J88" s="222"/>
      <c r="K88" s="225"/>
      <c r="L88" s="218"/>
      <c r="M88" s="210"/>
      <c r="N88" s="210"/>
      <c r="O88" s="210"/>
      <c r="P88" s="210"/>
      <c r="Q88" s="134"/>
      <c r="R88" s="146"/>
    </row>
    <row r="89" spans="1:18" ht="12.75">
      <c r="A89" s="222"/>
      <c r="B89" s="215"/>
      <c r="C89" s="217" t="e">
        <f>VLOOKUP(B89,'пр.взв.'!B7:E70,2,FALSE)</f>
        <v>#N/A</v>
      </c>
      <c r="D89" s="209" t="e">
        <f>VLOOKUP(B89,'пр.взв.'!B7:F153,3,FALSE)</f>
        <v>#N/A</v>
      </c>
      <c r="E89" s="209" t="e">
        <f>VLOOKUP(B89,'пр.взв.'!B7:G153,4,FALSE)</f>
        <v>#N/A</v>
      </c>
      <c r="F89" s="211"/>
      <c r="G89" s="211"/>
      <c r="H89" s="207"/>
      <c r="I89" s="207"/>
      <c r="J89" s="222"/>
      <c r="K89" s="215"/>
      <c r="L89" s="217" t="e">
        <f>VLOOKUP(K89,'пр.взв.'!B7:E70,2,FALSE)</f>
        <v>#N/A</v>
      </c>
      <c r="M89" s="209" t="e">
        <f>VLOOKUP(K89,'пр.взв.'!B7:F153,3,FALSE)</f>
        <v>#N/A</v>
      </c>
      <c r="N89" s="209" t="e">
        <f>VLOOKUP(K89,'пр.взв.'!B7:G153,4,FALSE)</f>
        <v>#N/A</v>
      </c>
      <c r="O89" s="211"/>
      <c r="P89" s="211"/>
      <c r="Q89" s="207"/>
      <c r="R89" s="207"/>
    </row>
    <row r="90" spans="1:18" ht="12.75">
      <c r="A90" s="223"/>
      <c r="B90" s="216"/>
      <c r="C90" s="218"/>
      <c r="D90" s="210"/>
      <c r="E90" s="210"/>
      <c r="F90" s="212"/>
      <c r="G90" s="212"/>
      <c r="H90" s="208"/>
      <c r="I90" s="208"/>
      <c r="J90" s="223"/>
      <c r="K90" s="216"/>
      <c r="L90" s="218"/>
      <c r="M90" s="210"/>
      <c r="N90" s="210"/>
      <c r="O90" s="212"/>
      <c r="P90" s="212"/>
      <c r="Q90" s="208"/>
      <c r="R90" s="208"/>
    </row>
  </sheetData>
  <sheetProtection/>
  <mergeCells count="676">
    <mergeCell ref="E4:E5"/>
    <mergeCell ref="F4:F5"/>
    <mergeCell ref="A4:A5"/>
    <mergeCell ref="B4:B5"/>
    <mergeCell ref="C4:C5"/>
    <mergeCell ref="D4:D5"/>
    <mergeCell ref="B1:I1"/>
    <mergeCell ref="K1:R1"/>
    <mergeCell ref="B2:I2"/>
    <mergeCell ref="K2:R2"/>
    <mergeCell ref="Q4:Q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E6:E7"/>
    <mergeCell ref="F6:F7"/>
    <mergeCell ref="B8:B9"/>
    <mergeCell ref="C8:C9"/>
    <mergeCell ref="D8:D9"/>
    <mergeCell ref="E8:E9"/>
    <mergeCell ref="A6:A9"/>
    <mergeCell ref="B6:B7"/>
    <mergeCell ref="C6:C7"/>
    <mergeCell ref="D6:D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H8:H9"/>
    <mergeCell ref="I8:I9"/>
    <mergeCell ref="M8:M9"/>
    <mergeCell ref="N8:N9"/>
    <mergeCell ref="E10:E11"/>
    <mergeCell ref="F10:F11"/>
    <mergeCell ref="F8:F9"/>
    <mergeCell ref="G8:G9"/>
    <mergeCell ref="A10:A13"/>
    <mergeCell ref="B10:B11"/>
    <mergeCell ref="C10:C11"/>
    <mergeCell ref="D10:D11"/>
    <mergeCell ref="O8:O9"/>
    <mergeCell ref="P8:P9"/>
    <mergeCell ref="Q8:Q9"/>
    <mergeCell ref="R8:R9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E14:E15"/>
    <mergeCell ref="F14:F15"/>
    <mergeCell ref="B16:B17"/>
    <mergeCell ref="C16:C17"/>
    <mergeCell ref="D16:D17"/>
    <mergeCell ref="E16:E17"/>
    <mergeCell ref="A14:A17"/>
    <mergeCell ref="B14:B15"/>
    <mergeCell ref="C14:C15"/>
    <mergeCell ref="D14:D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H16:H17"/>
    <mergeCell ref="I16:I17"/>
    <mergeCell ref="M16:M17"/>
    <mergeCell ref="N16:N17"/>
    <mergeCell ref="E18:E19"/>
    <mergeCell ref="F18:F19"/>
    <mergeCell ref="F16:F17"/>
    <mergeCell ref="G16:G17"/>
    <mergeCell ref="A18:A21"/>
    <mergeCell ref="B18:B19"/>
    <mergeCell ref="C18:C19"/>
    <mergeCell ref="D18:D19"/>
    <mergeCell ref="O16:O17"/>
    <mergeCell ref="P16:P17"/>
    <mergeCell ref="Q16:Q17"/>
    <mergeCell ref="R16:R17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B20:B21"/>
    <mergeCell ref="C20:C21"/>
    <mergeCell ref="D20:D21"/>
    <mergeCell ref="E20:E21"/>
    <mergeCell ref="O20:O21"/>
    <mergeCell ref="P20:P21"/>
    <mergeCell ref="Q20:Q21"/>
    <mergeCell ref="R20:R21"/>
    <mergeCell ref="E22:E23"/>
    <mergeCell ref="F22:F23"/>
    <mergeCell ref="M20:M21"/>
    <mergeCell ref="N20:N21"/>
    <mergeCell ref="F20:F21"/>
    <mergeCell ref="G20:G21"/>
    <mergeCell ref="H20:H21"/>
    <mergeCell ref="I20:I21"/>
    <mergeCell ref="A22:A25"/>
    <mergeCell ref="B22:B23"/>
    <mergeCell ref="C22:C23"/>
    <mergeCell ref="D22:D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F26:F27"/>
    <mergeCell ref="G26:G27"/>
    <mergeCell ref="H26:H27"/>
    <mergeCell ref="A26:A29"/>
    <mergeCell ref="B26:B27"/>
    <mergeCell ref="C26:C27"/>
    <mergeCell ref="D26:D27"/>
    <mergeCell ref="B28:B29"/>
    <mergeCell ref="C28:C29"/>
    <mergeCell ref="D28:D29"/>
    <mergeCell ref="E28:E29"/>
    <mergeCell ref="F28:F29"/>
    <mergeCell ref="A30:A33"/>
    <mergeCell ref="B30:B31"/>
    <mergeCell ref="C30:C31"/>
    <mergeCell ref="D30:D31"/>
    <mergeCell ref="F32:F33"/>
    <mergeCell ref="G32:G33"/>
    <mergeCell ref="I28:I29"/>
    <mergeCell ref="E26:E27"/>
    <mergeCell ref="F30:F31"/>
    <mergeCell ref="G30:G31"/>
    <mergeCell ref="H30:H31"/>
    <mergeCell ref="I30:I31"/>
    <mergeCell ref="G28:G29"/>
    <mergeCell ref="H28:H29"/>
    <mergeCell ref="B32:B33"/>
    <mergeCell ref="C32:C33"/>
    <mergeCell ref="D32:D33"/>
    <mergeCell ref="E32:E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R87:R88"/>
    <mergeCell ref="I34:I35"/>
    <mergeCell ref="B36:B37"/>
    <mergeCell ref="C36:C37"/>
    <mergeCell ref="D36:D37"/>
    <mergeCell ref="E36:E37"/>
    <mergeCell ref="F36:F37"/>
    <mergeCell ref="G36:G37"/>
    <mergeCell ref="H36:H37"/>
    <mergeCell ref="Q22:Q23"/>
    <mergeCell ref="K24:K25"/>
    <mergeCell ref="L24:L25"/>
    <mergeCell ref="M24:M25"/>
    <mergeCell ref="K22:K23"/>
    <mergeCell ref="I36:I37"/>
    <mergeCell ref="N22:N23"/>
    <mergeCell ref="O22:O23"/>
    <mergeCell ref="P22:P23"/>
    <mergeCell ref="J22:J25"/>
    <mergeCell ref="I24:I25"/>
    <mergeCell ref="I26:I27"/>
    <mergeCell ref="O30:O31"/>
    <mergeCell ref="L22:L23"/>
    <mergeCell ref="M22:M23"/>
    <mergeCell ref="Q87:Q88"/>
    <mergeCell ref="N24:N25"/>
    <mergeCell ref="O24:O25"/>
    <mergeCell ref="P24:P25"/>
    <mergeCell ref="Q24:Q25"/>
    <mergeCell ref="O26:O27"/>
    <mergeCell ref="P26:P27"/>
    <mergeCell ref="P32:P33"/>
    <mergeCell ref="P28:P29"/>
    <mergeCell ref="P87:P88"/>
    <mergeCell ref="K26:K27"/>
    <mergeCell ref="L26:L27"/>
    <mergeCell ref="M26:M27"/>
    <mergeCell ref="O87:O88"/>
    <mergeCell ref="N28:N29"/>
    <mergeCell ref="O28:O29"/>
    <mergeCell ref="N30:N31"/>
    <mergeCell ref="L32:L33"/>
    <mergeCell ref="M32:M33"/>
    <mergeCell ref="N32:N33"/>
    <mergeCell ref="O32:O33"/>
    <mergeCell ref="N87:N88"/>
    <mergeCell ref="N34:N35"/>
    <mergeCell ref="O34:O35"/>
    <mergeCell ref="M87:M88"/>
    <mergeCell ref="M40:M41"/>
    <mergeCell ref="P40:P41"/>
    <mergeCell ref="Q32:Q33"/>
    <mergeCell ref="J30:J33"/>
    <mergeCell ref="K30:K31"/>
    <mergeCell ref="L30:L31"/>
    <mergeCell ref="M30:M31"/>
    <mergeCell ref="K34:K35"/>
    <mergeCell ref="L34:L35"/>
    <mergeCell ref="P30:P31"/>
    <mergeCell ref="Q30:Q31"/>
    <mergeCell ref="I87:I88"/>
    <mergeCell ref="J87:J90"/>
    <mergeCell ref="K87:K88"/>
    <mergeCell ref="L87:L88"/>
    <mergeCell ref="K89:K90"/>
    <mergeCell ref="L89:L90"/>
    <mergeCell ref="J26:J29"/>
    <mergeCell ref="R26:R27"/>
    <mergeCell ref="R28:R29"/>
    <mergeCell ref="Q28:Q29"/>
    <mergeCell ref="K28:K29"/>
    <mergeCell ref="L28:L29"/>
    <mergeCell ref="M28:M29"/>
    <mergeCell ref="N26:N27"/>
    <mergeCell ref="Q26:Q27"/>
    <mergeCell ref="Q36:Q37"/>
    <mergeCell ref="K36:K37"/>
    <mergeCell ref="R22:R23"/>
    <mergeCell ref="R24:R25"/>
    <mergeCell ref="Q34:Q35"/>
    <mergeCell ref="L36:L37"/>
    <mergeCell ref="M36:M37"/>
    <mergeCell ref="M34:M35"/>
    <mergeCell ref="P34:P35"/>
    <mergeCell ref="K32:K33"/>
    <mergeCell ref="E40:E41"/>
    <mergeCell ref="F40:F41"/>
    <mergeCell ref="R30:R31"/>
    <mergeCell ref="R32:R33"/>
    <mergeCell ref="J34:J37"/>
    <mergeCell ref="R34:R35"/>
    <mergeCell ref="R36:R37"/>
    <mergeCell ref="N36:N37"/>
    <mergeCell ref="O36:O37"/>
    <mergeCell ref="P36:P37"/>
    <mergeCell ref="A40:A41"/>
    <mergeCell ref="B40:B41"/>
    <mergeCell ref="C40:C41"/>
    <mergeCell ref="D40:D41"/>
    <mergeCell ref="H40:H41"/>
    <mergeCell ref="I40:I41"/>
    <mergeCell ref="J40:J41"/>
    <mergeCell ref="K40:K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L42:L43"/>
    <mergeCell ref="K44:K45"/>
    <mergeCell ref="L44:L45"/>
    <mergeCell ref="Q40:Q41"/>
    <mergeCell ref="L40:L41"/>
    <mergeCell ref="N40:N41"/>
    <mergeCell ref="O40:O41"/>
    <mergeCell ref="N42:N43"/>
    <mergeCell ref="O42:O43"/>
    <mergeCell ref="N44:N45"/>
    <mergeCell ref="F44:F45"/>
    <mergeCell ref="I42:I43"/>
    <mergeCell ref="J42:J45"/>
    <mergeCell ref="K42:K43"/>
    <mergeCell ref="I44:I45"/>
    <mergeCell ref="B44:B45"/>
    <mergeCell ref="C44:C45"/>
    <mergeCell ref="D44:D45"/>
    <mergeCell ref="E44:E45"/>
    <mergeCell ref="Q44:Q45"/>
    <mergeCell ref="R44:R45"/>
    <mergeCell ref="M42:M43"/>
    <mergeCell ref="M44:M45"/>
    <mergeCell ref="P42:P43"/>
    <mergeCell ref="Q42:Q43"/>
    <mergeCell ref="R42:R43"/>
    <mergeCell ref="G44:G45"/>
    <mergeCell ref="H44:H45"/>
    <mergeCell ref="O44:O45"/>
    <mergeCell ref="P44:P45"/>
    <mergeCell ref="E46:E47"/>
    <mergeCell ref="F46:F47"/>
    <mergeCell ref="B48:B49"/>
    <mergeCell ref="C48:C49"/>
    <mergeCell ref="D48:D49"/>
    <mergeCell ref="E48:E49"/>
    <mergeCell ref="A46:A49"/>
    <mergeCell ref="B46:B47"/>
    <mergeCell ref="C46:C47"/>
    <mergeCell ref="D46:D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H48:H49"/>
    <mergeCell ref="I48:I49"/>
    <mergeCell ref="M48:M49"/>
    <mergeCell ref="N48:N49"/>
    <mergeCell ref="E50:E51"/>
    <mergeCell ref="F50:F51"/>
    <mergeCell ref="F48:F49"/>
    <mergeCell ref="G48:G49"/>
    <mergeCell ref="A50:A53"/>
    <mergeCell ref="B50:B51"/>
    <mergeCell ref="C50:C51"/>
    <mergeCell ref="D50:D51"/>
    <mergeCell ref="O48:O49"/>
    <mergeCell ref="P48:P49"/>
    <mergeCell ref="Q48:Q49"/>
    <mergeCell ref="R48:R49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2:Q53"/>
    <mergeCell ref="R52:R53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E54:E55"/>
    <mergeCell ref="F54:F55"/>
    <mergeCell ref="B56:B57"/>
    <mergeCell ref="C56:C57"/>
    <mergeCell ref="D56:D57"/>
    <mergeCell ref="E56:E57"/>
    <mergeCell ref="A54:A57"/>
    <mergeCell ref="B54:B55"/>
    <mergeCell ref="C54:C55"/>
    <mergeCell ref="D54:D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H56:H57"/>
    <mergeCell ref="I56:I57"/>
    <mergeCell ref="M56:M57"/>
    <mergeCell ref="N56:N57"/>
    <mergeCell ref="E60:E61"/>
    <mergeCell ref="F60:F61"/>
    <mergeCell ref="F56:F57"/>
    <mergeCell ref="G56:G57"/>
    <mergeCell ref="A60:A61"/>
    <mergeCell ref="B60:B61"/>
    <mergeCell ref="C60:C61"/>
    <mergeCell ref="D60:D61"/>
    <mergeCell ref="O56:O57"/>
    <mergeCell ref="P56:P57"/>
    <mergeCell ref="Q56:Q57"/>
    <mergeCell ref="R56:R57"/>
    <mergeCell ref="Q60:Q61"/>
    <mergeCell ref="R60:R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E62:E63"/>
    <mergeCell ref="F62:F63"/>
    <mergeCell ref="B64:B65"/>
    <mergeCell ref="C64:C65"/>
    <mergeCell ref="D64:D65"/>
    <mergeCell ref="E64:E65"/>
    <mergeCell ref="A62:A65"/>
    <mergeCell ref="B62:B63"/>
    <mergeCell ref="C62:C63"/>
    <mergeCell ref="D62:D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H64:H65"/>
    <mergeCell ref="I64:I65"/>
    <mergeCell ref="M64:M65"/>
    <mergeCell ref="N64:N65"/>
    <mergeCell ref="E66:E67"/>
    <mergeCell ref="F66:F67"/>
    <mergeCell ref="F64:F65"/>
    <mergeCell ref="G64:G65"/>
    <mergeCell ref="A66:A69"/>
    <mergeCell ref="B66:B67"/>
    <mergeCell ref="C66:C67"/>
    <mergeCell ref="D66:D67"/>
    <mergeCell ref="O64:O65"/>
    <mergeCell ref="P64:P65"/>
    <mergeCell ref="Q64:Q65"/>
    <mergeCell ref="R64:R65"/>
    <mergeCell ref="K68:K69"/>
    <mergeCell ref="L68:L69"/>
    <mergeCell ref="H68:H69"/>
    <mergeCell ref="I68:I69"/>
    <mergeCell ref="O66:O67"/>
    <mergeCell ref="P66:P67"/>
    <mergeCell ref="Q66:Q67"/>
    <mergeCell ref="R66:R67"/>
    <mergeCell ref="F68:F69"/>
    <mergeCell ref="G68:G69"/>
    <mergeCell ref="M66:M67"/>
    <mergeCell ref="N66:N67"/>
    <mergeCell ref="G66:G67"/>
    <mergeCell ref="H66:H67"/>
    <mergeCell ref="I66:I67"/>
    <mergeCell ref="J66:J69"/>
    <mergeCell ref="K66:K67"/>
    <mergeCell ref="L66:L67"/>
    <mergeCell ref="B68:B69"/>
    <mergeCell ref="C68:C69"/>
    <mergeCell ref="D68:D69"/>
    <mergeCell ref="E68:E69"/>
    <mergeCell ref="E72:E73"/>
    <mergeCell ref="F72:F73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Q72:Q73"/>
    <mergeCell ref="R72:R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E74:E75"/>
    <mergeCell ref="F74:F75"/>
    <mergeCell ref="B76:B77"/>
    <mergeCell ref="C76:C77"/>
    <mergeCell ref="D76:D77"/>
    <mergeCell ref="E76:E77"/>
    <mergeCell ref="A74:A77"/>
    <mergeCell ref="B74:B75"/>
    <mergeCell ref="C74:C75"/>
    <mergeCell ref="D74:D75"/>
    <mergeCell ref="K74:K75"/>
    <mergeCell ref="L74:L75"/>
    <mergeCell ref="K76:K77"/>
    <mergeCell ref="L76:L77"/>
    <mergeCell ref="G74:G75"/>
    <mergeCell ref="H74:H75"/>
    <mergeCell ref="I74:I75"/>
    <mergeCell ref="J74:J77"/>
    <mergeCell ref="Q76:Q77"/>
    <mergeCell ref="R76:R77"/>
    <mergeCell ref="M74:M75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M76:M77"/>
    <mergeCell ref="N76:N77"/>
    <mergeCell ref="O76:O77"/>
    <mergeCell ref="P76:P77"/>
    <mergeCell ref="E81:E82"/>
    <mergeCell ref="F81:F82"/>
    <mergeCell ref="A79:I79"/>
    <mergeCell ref="J79:R79"/>
    <mergeCell ref="A81:A82"/>
    <mergeCell ref="B81:B82"/>
    <mergeCell ref="C81:C82"/>
    <mergeCell ref="D81:D82"/>
    <mergeCell ref="Q81:Q82"/>
    <mergeCell ref="R81:R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E83:E84"/>
    <mergeCell ref="F83:F84"/>
    <mergeCell ref="B85:B86"/>
    <mergeCell ref="C85:C86"/>
    <mergeCell ref="D85:D86"/>
    <mergeCell ref="E85:E86"/>
    <mergeCell ref="A83:A86"/>
    <mergeCell ref="B83:B84"/>
    <mergeCell ref="C83:C84"/>
    <mergeCell ref="D83:D84"/>
    <mergeCell ref="G83:G84"/>
    <mergeCell ref="H83:H84"/>
    <mergeCell ref="I83:I84"/>
    <mergeCell ref="J83:J86"/>
    <mergeCell ref="O83:O84"/>
    <mergeCell ref="P83:P84"/>
    <mergeCell ref="Q83:Q84"/>
    <mergeCell ref="R83:R84"/>
    <mergeCell ref="I85:I86"/>
    <mergeCell ref="M85:M86"/>
    <mergeCell ref="N85:N86"/>
    <mergeCell ref="M83:M84"/>
    <mergeCell ref="N83:N84"/>
    <mergeCell ref="K83:K84"/>
    <mergeCell ref="L83:L84"/>
    <mergeCell ref="K85:K86"/>
    <mergeCell ref="L85:L86"/>
    <mergeCell ref="F87:F88"/>
    <mergeCell ref="F85:F86"/>
    <mergeCell ref="G85:G86"/>
    <mergeCell ref="H85:H86"/>
    <mergeCell ref="A87:A90"/>
    <mergeCell ref="B87:B88"/>
    <mergeCell ref="C87:C88"/>
    <mergeCell ref="D87:D88"/>
    <mergeCell ref="O85:O86"/>
    <mergeCell ref="P85:P86"/>
    <mergeCell ref="Q85:Q86"/>
    <mergeCell ref="R85:R86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E87:E88"/>
    <mergeCell ref="I89:I90"/>
    <mergeCell ref="Q89:Q90"/>
    <mergeCell ref="R89:R90"/>
    <mergeCell ref="M89:M90"/>
    <mergeCell ref="N89:N90"/>
    <mergeCell ref="O89:O90"/>
    <mergeCell ref="P89:P9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8" sqref="A1:H29"/>
    </sheetView>
  </sheetViews>
  <sheetFormatPr defaultColWidth="9.140625" defaultRowHeight="12.75"/>
  <sheetData>
    <row r="1" spans="1:8" ht="15.75" thickBot="1">
      <c r="A1" s="275" t="str">
        <f>'[1]реквизиты'!$A$2</f>
        <v>The World SAMBO Championship  /M/</v>
      </c>
      <c r="B1" s="276"/>
      <c r="C1" s="276"/>
      <c r="D1" s="276"/>
      <c r="E1" s="276"/>
      <c r="F1" s="276"/>
      <c r="G1" s="276"/>
      <c r="H1" s="277"/>
    </row>
    <row r="2" spans="1:8" ht="12.75">
      <c r="A2" s="278" t="str">
        <f>'[1]реквизиты'!$A$3</f>
        <v>November 04 - 08, 2010       Tashkent /Uzbekistan/</v>
      </c>
      <c r="B2" s="278"/>
      <c r="C2" s="278"/>
      <c r="D2" s="278"/>
      <c r="E2" s="278"/>
      <c r="F2" s="278"/>
      <c r="G2" s="278"/>
      <c r="H2" s="278"/>
    </row>
    <row r="3" spans="1:8" ht="18">
      <c r="A3" s="279" t="s">
        <v>39</v>
      </c>
      <c r="B3" s="279"/>
      <c r="C3" s="279"/>
      <c r="D3" s="279"/>
      <c r="E3" s="279"/>
      <c r="F3" s="279"/>
      <c r="G3" s="279"/>
      <c r="H3" s="279"/>
    </row>
    <row r="4" spans="2:8" ht="18">
      <c r="B4" s="123"/>
      <c r="C4" s="280" t="str">
        <f>'пр.взв.'!A4</f>
        <v>Weight category 74 кg.</v>
      </c>
      <c r="D4" s="280"/>
      <c r="E4" s="280"/>
      <c r="F4" s="280"/>
      <c r="G4" s="280"/>
      <c r="H4" s="124"/>
    </row>
    <row r="5" spans="1:8" ht="18.75" thickBot="1">
      <c r="A5" s="124"/>
      <c r="B5" s="124"/>
      <c r="C5" s="124"/>
      <c r="D5" s="124"/>
      <c r="E5" s="124"/>
      <c r="F5" s="124"/>
      <c r="G5" s="124"/>
      <c r="H5" s="124"/>
    </row>
    <row r="6" spans="1:10" ht="18">
      <c r="A6" s="286" t="s">
        <v>40</v>
      </c>
      <c r="B6" s="284" t="str">
        <f>VLOOKUP(J6,'пр.взв.'!B7:F70,2,FALSE)</f>
        <v>DANIELYAN Ashot</v>
      </c>
      <c r="C6" s="284"/>
      <c r="D6" s="284"/>
      <c r="E6" s="284"/>
      <c r="F6" s="284"/>
      <c r="G6" s="284"/>
      <c r="H6" s="293" t="str">
        <f>VLOOKUP(J6,'пр.взв.'!B7:F70,3,FALSE)</f>
        <v>1984</v>
      </c>
      <c r="I6" s="124"/>
      <c r="J6" s="125">
        <f>'пр.хода'!L42</f>
        <v>13</v>
      </c>
    </row>
    <row r="7" spans="1:10" ht="18">
      <c r="A7" s="287"/>
      <c r="B7" s="285"/>
      <c r="C7" s="285"/>
      <c r="D7" s="285"/>
      <c r="E7" s="285"/>
      <c r="F7" s="285"/>
      <c r="G7" s="285"/>
      <c r="H7" s="290"/>
      <c r="I7" s="124"/>
      <c r="J7" s="125"/>
    </row>
    <row r="8" spans="1:10" ht="18">
      <c r="A8" s="287"/>
      <c r="B8" s="289" t="str">
        <f>VLOOKUP(J6,'пр.взв.'!B7:F70,4,FALSE)</f>
        <v>ARM</v>
      </c>
      <c r="C8" s="289"/>
      <c r="D8" s="289"/>
      <c r="E8" s="289"/>
      <c r="F8" s="289"/>
      <c r="G8" s="289"/>
      <c r="H8" s="290"/>
      <c r="I8" s="124"/>
      <c r="J8" s="125"/>
    </row>
    <row r="9" spans="1:10" ht="18.75" thickBot="1">
      <c r="A9" s="288"/>
      <c r="B9" s="291"/>
      <c r="C9" s="291"/>
      <c r="D9" s="291"/>
      <c r="E9" s="291"/>
      <c r="F9" s="291"/>
      <c r="G9" s="291"/>
      <c r="H9" s="292"/>
      <c r="I9" s="124"/>
      <c r="J9" s="125"/>
    </row>
    <row r="10" spans="1:10" ht="18.75" thickBot="1">
      <c r="A10" s="124"/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8" customHeight="1">
      <c r="A11" s="281" t="s">
        <v>41</v>
      </c>
      <c r="B11" s="284" t="str">
        <f>VLOOKUP(J11,'пр.взв.'!B2:F75,2,FALSE)</f>
        <v>RAMANCHYK Aleksey</v>
      </c>
      <c r="C11" s="284"/>
      <c r="D11" s="284"/>
      <c r="E11" s="284"/>
      <c r="F11" s="284"/>
      <c r="G11" s="284"/>
      <c r="H11" s="293" t="str">
        <f>VLOOKUP(J11,'пр.взв.'!B2:F75,3,FALSE)</f>
        <v>1989</v>
      </c>
      <c r="I11" s="124"/>
      <c r="J11" s="125">
        <v>6</v>
      </c>
    </row>
    <row r="12" spans="1:10" ht="18" customHeight="1">
      <c r="A12" s="282"/>
      <c r="B12" s="285"/>
      <c r="C12" s="285"/>
      <c r="D12" s="285"/>
      <c r="E12" s="285"/>
      <c r="F12" s="285"/>
      <c r="G12" s="285"/>
      <c r="H12" s="290"/>
      <c r="I12" s="124"/>
      <c r="J12" s="125"/>
    </row>
    <row r="13" spans="1:10" ht="18">
      <c r="A13" s="282"/>
      <c r="B13" s="289" t="str">
        <f>VLOOKUP(J11,'пр.взв.'!B2:F75,4,FALSE)</f>
        <v>BLR</v>
      </c>
      <c r="C13" s="289"/>
      <c r="D13" s="289"/>
      <c r="E13" s="289"/>
      <c r="F13" s="289"/>
      <c r="G13" s="289"/>
      <c r="H13" s="290"/>
      <c r="I13" s="124"/>
      <c r="J13" s="125"/>
    </row>
    <row r="14" spans="1:10" ht="18.75" thickBot="1">
      <c r="A14" s="283"/>
      <c r="B14" s="291"/>
      <c r="C14" s="291"/>
      <c r="D14" s="291"/>
      <c r="E14" s="291"/>
      <c r="F14" s="291"/>
      <c r="G14" s="291"/>
      <c r="H14" s="292"/>
      <c r="I14" s="124"/>
      <c r="J14" s="125"/>
    </row>
    <row r="15" spans="1:10" ht="18.75" thickBot="1">
      <c r="A15" s="124"/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ht="18" customHeight="1">
      <c r="A16" s="294" t="s">
        <v>42</v>
      </c>
      <c r="B16" s="284" t="str">
        <f>VLOOKUP(J16,'пр.взв.'!B1:F80,2,FALSE)</f>
        <v>LEBEDEV Dmitry</v>
      </c>
      <c r="C16" s="284"/>
      <c r="D16" s="284"/>
      <c r="E16" s="284"/>
      <c r="F16" s="284"/>
      <c r="G16" s="284"/>
      <c r="H16" s="293">
        <f>VLOOKUP(J16,'пр.взв.'!B1:F80,3,FALSE)</f>
        <v>1982</v>
      </c>
      <c r="I16" s="124"/>
      <c r="J16" s="125">
        <f>'пр.хода'!M10</f>
        <v>1</v>
      </c>
    </row>
    <row r="17" spans="1:10" ht="18" customHeight="1">
      <c r="A17" s="295"/>
      <c r="B17" s="285"/>
      <c r="C17" s="285"/>
      <c r="D17" s="285"/>
      <c r="E17" s="285"/>
      <c r="F17" s="285"/>
      <c r="G17" s="285"/>
      <c r="H17" s="290"/>
      <c r="I17" s="124"/>
      <c r="J17" s="125"/>
    </row>
    <row r="18" spans="1:10" ht="18">
      <c r="A18" s="295"/>
      <c r="B18" s="289" t="str">
        <f>VLOOKUP(J16,'пр.взв.'!B1:F80,4,FALSE)</f>
        <v>RUS</v>
      </c>
      <c r="C18" s="289"/>
      <c r="D18" s="289"/>
      <c r="E18" s="289"/>
      <c r="F18" s="289"/>
      <c r="G18" s="289"/>
      <c r="H18" s="290"/>
      <c r="I18" s="124"/>
      <c r="J18" s="125"/>
    </row>
    <row r="19" spans="1:10" ht="18.75" thickBot="1">
      <c r="A19" s="296"/>
      <c r="B19" s="291"/>
      <c r="C19" s="291"/>
      <c r="D19" s="291"/>
      <c r="E19" s="291"/>
      <c r="F19" s="291"/>
      <c r="G19" s="291"/>
      <c r="H19" s="292"/>
      <c r="I19" s="124"/>
      <c r="J19" s="125"/>
    </row>
    <row r="20" spans="1:10" ht="18.75" thickBot="1">
      <c r="A20" s="124"/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18" customHeight="1">
      <c r="A21" s="294" t="s">
        <v>42</v>
      </c>
      <c r="B21" s="284" t="str">
        <f>VLOOKUP(J21,'пр.взв.'!B2:F85,2,FALSE)</f>
        <v>BOBOEV Shuhrat</v>
      </c>
      <c r="C21" s="284"/>
      <c r="D21" s="284"/>
      <c r="E21" s="284"/>
      <c r="F21" s="284"/>
      <c r="G21" s="284"/>
      <c r="H21" s="293" t="str">
        <f>VLOOKUP(J21,'пр.взв.'!B2:F85,3,FALSE)</f>
        <v>1985</v>
      </c>
      <c r="I21" s="124"/>
      <c r="J21" s="125">
        <f>'пр.хода'!N80</f>
        <v>2</v>
      </c>
    </row>
    <row r="22" spans="1:10" ht="18" customHeight="1">
      <c r="A22" s="295"/>
      <c r="B22" s="285"/>
      <c r="C22" s="285"/>
      <c r="D22" s="285"/>
      <c r="E22" s="285"/>
      <c r="F22" s="285"/>
      <c r="G22" s="285"/>
      <c r="H22" s="290"/>
      <c r="I22" s="124"/>
      <c r="J22" s="125"/>
    </row>
    <row r="23" spans="1:9" ht="18">
      <c r="A23" s="295"/>
      <c r="B23" s="289" t="str">
        <f>VLOOKUP(J21,'пр.взв.'!B2:F85,4,FALSE)</f>
        <v>UZB</v>
      </c>
      <c r="C23" s="289"/>
      <c r="D23" s="289"/>
      <c r="E23" s="289"/>
      <c r="F23" s="289"/>
      <c r="G23" s="289"/>
      <c r="H23" s="290"/>
      <c r="I23" s="124"/>
    </row>
    <row r="24" spans="1:9" ht="18.75" thickBot="1">
      <c r="A24" s="296"/>
      <c r="B24" s="291"/>
      <c r="C24" s="291"/>
      <c r="D24" s="291"/>
      <c r="E24" s="291"/>
      <c r="F24" s="291"/>
      <c r="G24" s="291"/>
      <c r="H24" s="292"/>
      <c r="I24" s="124"/>
    </row>
    <row r="25" spans="1:8" ht="18">
      <c r="A25" s="124"/>
      <c r="B25" s="124"/>
      <c r="C25" s="124"/>
      <c r="D25" s="124"/>
      <c r="E25" s="124"/>
      <c r="F25" s="124"/>
      <c r="G25" s="124"/>
      <c r="H25" s="124"/>
    </row>
    <row r="26" spans="1:8" ht="18">
      <c r="A26" s="124" t="s">
        <v>43</v>
      </c>
      <c r="B26" s="124"/>
      <c r="C26" s="124"/>
      <c r="D26" s="124"/>
      <c r="E26" s="124"/>
      <c r="F26" s="124"/>
      <c r="G26" s="124"/>
      <c r="H26" s="124"/>
    </row>
    <row r="27" ht="13.5" thickBot="1"/>
    <row r="28" spans="1:10" ht="12.75">
      <c r="A28" s="297" t="e">
        <f>VLOOKUP(J28,'пр.взв.'!B7:F70,5,FALSE)</f>
        <v>#N/A</v>
      </c>
      <c r="B28" s="298"/>
      <c r="C28" s="298"/>
      <c r="D28" s="298"/>
      <c r="E28" s="298"/>
      <c r="F28" s="298"/>
      <c r="G28" s="298"/>
      <c r="H28" s="299"/>
      <c r="J28">
        <v>0</v>
      </c>
    </row>
    <row r="29" spans="1:8" ht="13.5" thickBot="1">
      <c r="A29" s="300"/>
      <c r="B29" s="301"/>
      <c r="C29" s="301"/>
      <c r="D29" s="301"/>
      <c r="E29" s="301"/>
      <c r="F29" s="301"/>
      <c r="G29" s="301"/>
      <c r="H29" s="302"/>
    </row>
    <row r="32" spans="1:8" ht="18">
      <c r="A32" s="124" t="s">
        <v>44</v>
      </c>
      <c r="B32" s="124"/>
      <c r="C32" s="124"/>
      <c r="D32" s="124"/>
      <c r="E32" s="124"/>
      <c r="F32" s="124"/>
      <c r="G32" s="124"/>
      <c r="H32" s="124"/>
    </row>
    <row r="33" spans="1:8" ht="18">
      <c r="A33" s="124"/>
      <c r="B33" s="124"/>
      <c r="C33" s="124"/>
      <c r="D33" s="124"/>
      <c r="E33" s="124"/>
      <c r="F33" s="124"/>
      <c r="G33" s="124"/>
      <c r="H33" s="124"/>
    </row>
    <row r="34" spans="1:8" ht="18">
      <c r="A34" s="124"/>
      <c r="B34" s="124"/>
      <c r="C34" s="124"/>
      <c r="D34" s="124"/>
      <c r="E34" s="124"/>
      <c r="F34" s="124"/>
      <c r="G34" s="124"/>
      <c r="H34" s="124"/>
    </row>
    <row r="35" spans="1:8" ht="18">
      <c r="A35" s="126"/>
      <c r="B35" s="126"/>
      <c r="C35" s="126"/>
      <c r="D35" s="126"/>
      <c r="E35" s="126"/>
      <c r="F35" s="126"/>
      <c r="G35" s="126"/>
      <c r="H35" s="126"/>
    </row>
    <row r="36" spans="1:8" ht="18">
      <c r="A36" s="127"/>
      <c r="B36" s="127"/>
      <c r="C36" s="127"/>
      <c r="D36" s="127"/>
      <c r="E36" s="127"/>
      <c r="F36" s="127"/>
      <c r="G36" s="127"/>
      <c r="H36" s="127"/>
    </row>
    <row r="37" spans="1:8" ht="18">
      <c r="A37" s="126"/>
      <c r="B37" s="126"/>
      <c r="C37" s="126"/>
      <c r="D37" s="126"/>
      <c r="E37" s="126"/>
      <c r="F37" s="126"/>
      <c r="G37" s="126"/>
      <c r="H37" s="126"/>
    </row>
    <row r="38" spans="1:8" ht="18">
      <c r="A38" s="128"/>
      <c r="B38" s="128"/>
      <c r="C38" s="128"/>
      <c r="D38" s="128"/>
      <c r="E38" s="128"/>
      <c r="F38" s="128"/>
      <c r="G38" s="128"/>
      <c r="H38" s="128"/>
    </row>
    <row r="39" spans="1:8" ht="18">
      <c r="A39" s="126"/>
      <c r="B39" s="126"/>
      <c r="C39" s="126"/>
      <c r="D39" s="126"/>
      <c r="E39" s="126"/>
      <c r="F39" s="126"/>
      <c r="G39" s="126"/>
      <c r="H39" s="126"/>
    </row>
    <row r="40" spans="1:8" ht="18">
      <c r="A40" s="128"/>
      <c r="B40" s="128"/>
      <c r="C40" s="128"/>
      <c r="D40" s="128"/>
      <c r="E40" s="128"/>
      <c r="F40" s="128"/>
      <c r="G40" s="128"/>
      <c r="H40" s="128"/>
    </row>
  </sheetData>
  <sheetProtection/>
  <mergeCells count="21">
    <mergeCell ref="H11:H12"/>
    <mergeCell ref="B16:G17"/>
    <mergeCell ref="A28:H29"/>
    <mergeCell ref="A21:A24"/>
    <mergeCell ref="B21:G22"/>
    <mergeCell ref="H21:H22"/>
    <mergeCell ref="B23:H2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C4:G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85"/>
  <sheetViews>
    <sheetView tabSelected="1" zoomScalePageLayoutView="0" workbookViewId="0" topLeftCell="A4">
      <selection activeCell="T43" sqref="T43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4.7109375" style="0" customWidth="1"/>
    <col min="15" max="15" width="2.421875" style="0" customWidth="1"/>
    <col min="16" max="16" width="18.421875" style="0" customWidth="1"/>
    <col min="17" max="17" width="5.8515625" style="0" customWidth="1"/>
  </cols>
  <sheetData>
    <row r="1" spans="2:20" ht="30" customHeight="1" thickBot="1">
      <c r="B1" s="63"/>
      <c r="C1" s="374" t="s">
        <v>9</v>
      </c>
      <c r="D1" s="375"/>
      <c r="E1" s="375"/>
      <c r="F1" s="375"/>
      <c r="G1" s="375"/>
      <c r="H1" s="375"/>
      <c r="I1" s="375"/>
      <c r="J1" s="376"/>
      <c r="K1" s="377" t="str">
        <f>'пр.взв.'!A2</f>
        <v>The World SAMBO Championship 2010 /M/</v>
      </c>
      <c r="L1" s="378"/>
      <c r="M1" s="378"/>
      <c r="N1" s="378"/>
      <c r="O1" s="378"/>
      <c r="P1" s="378"/>
      <c r="Q1" s="379"/>
      <c r="R1" s="86"/>
      <c r="S1" s="86"/>
      <c r="T1" s="61"/>
    </row>
    <row r="2" spans="2:19" ht="27" customHeight="1" thickBot="1">
      <c r="B2" s="64"/>
      <c r="C2" s="371" t="str">
        <f>HYPERLINK('пр.взв.'!A4)</f>
        <v>Weight category 74 кg.</v>
      </c>
      <c r="D2" s="372"/>
      <c r="E2" s="372"/>
      <c r="F2" s="372"/>
      <c r="G2" s="372"/>
      <c r="H2" s="372"/>
      <c r="I2" s="372"/>
      <c r="J2" s="373"/>
      <c r="K2" s="380" t="str">
        <f>'пр.взв.'!A3</f>
        <v>November 04 - 08, 2010       Tashkent /Uzbekistan/</v>
      </c>
      <c r="L2" s="381"/>
      <c r="M2" s="381"/>
      <c r="N2" s="381"/>
      <c r="O2" s="381"/>
      <c r="P2" s="381"/>
      <c r="Q2" s="382"/>
      <c r="R2" s="87"/>
      <c r="S2" s="87"/>
    </row>
    <row r="3" spans="4:20" ht="15.75" customHeight="1" thickBot="1">
      <c r="D3" s="86"/>
      <c r="E3" s="86"/>
      <c r="F3" s="86"/>
      <c r="G3" s="86"/>
      <c r="H3" s="86"/>
      <c r="I3" s="86"/>
      <c r="J3" s="86"/>
      <c r="R3" s="86"/>
      <c r="S3" s="86"/>
      <c r="T3" s="15"/>
    </row>
    <row r="4" spans="5:16" ht="9" customHeight="1">
      <c r="E4" s="360" t="s">
        <v>0</v>
      </c>
      <c r="G4" s="350"/>
      <c r="K4" s="305" t="s">
        <v>45</v>
      </c>
      <c r="L4" s="305"/>
      <c r="M4" s="305"/>
      <c r="N4" s="305"/>
      <c r="O4" s="305"/>
      <c r="P4" s="305"/>
    </row>
    <row r="5" spans="5:16" ht="9" customHeight="1" thickBot="1">
      <c r="E5" s="360"/>
      <c r="G5" s="351"/>
      <c r="H5" s="49"/>
      <c r="I5" s="15"/>
      <c r="J5" s="15"/>
      <c r="K5" s="305"/>
      <c r="L5" s="305"/>
      <c r="M5" s="305"/>
      <c r="N5" s="305"/>
      <c r="O5" s="305"/>
      <c r="P5" s="305"/>
    </row>
    <row r="6" spans="1:13" ht="9" customHeight="1">
      <c r="A6" s="95"/>
      <c r="B6" s="95"/>
      <c r="C6" s="95"/>
      <c r="D6" s="95"/>
      <c r="E6" s="95"/>
      <c r="F6" s="95"/>
      <c r="G6" s="95"/>
      <c r="H6" s="96"/>
      <c r="I6" s="303">
        <v>5</v>
      </c>
      <c r="J6" s="75"/>
      <c r="K6" s="75"/>
      <c r="L6" s="15"/>
      <c r="M6" s="15"/>
    </row>
    <row r="7" spans="1:13" ht="9" customHeight="1" thickBot="1">
      <c r="A7" s="95"/>
      <c r="B7" s="95"/>
      <c r="C7" s="95"/>
      <c r="D7" s="95"/>
      <c r="E7" s="95"/>
      <c r="F7" s="95"/>
      <c r="G7" s="95"/>
      <c r="H7" s="96"/>
      <c r="I7" s="304"/>
      <c r="J7" s="97"/>
      <c r="K7" s="98"/>
      <c r="L7" s="15"/>
      <c r="M7" s="15"/>
    </row>
    <row r="8" spans="1:14" ht="9" customHeight="1" thickBot="1">
      <c r="A8" s="345" t="s">
        <v>1</v>
      </c>
      <c r="B8" s="95"/>
      <c r="C8" s="95"/>
      <c r="D8" s="95"/>
      <c r="E8" s="95"/>
      <c r="F8" s="95"/>
      <c r="G8" s="303"/>
      <c r="H8" s="99"/>
      <c r="I8" s="95"/>
      <c r="J8" s="75"/>
      <c r="K8" s="303">
        <v>1</v>
      </c>
      <c r="L8" s="15"/>
      <c r="M8" s="15"/>
      <c r="N8" s="15"/>
    </row>
    <row r="9" spans="1:18" ht="9" customHeight="1" thickBot="1">
      <c r="A9" s="346"/>
      <c r="B9" s="95"/>
      <c r="C9" s="95"/>
      <c r="D9" s="95"/>
      <c r="E9" s="95"/>
      <c r="F9" s="95"/>
      <c r="G9" s="304"/>
      <c r="H9" s="95"/>
      <c r="I9" s="95"/>
      <c r="J9" s="75"/>
      <c r="K9" s="304"/>
      <c r="L9" s="49"/>
      <c r="M9" s="75"/>
      <c r="N9" s="354">
        <v>1</v>
      </c>
      <c r="O9" s="364">
        <f>L42</f>
        <v>13</v>
      </c>
      <c r="P9" s="365" t="str">
        <f>VLOOKUP(O9,'пр.взв.'!B7:E70,2,FALSE)</f>
        <v>DANIELYAN Ashot</v>
      </c>
      <c r="Q9" s="363" t="str">
        <f>VLOOKUP(O9,'пр.взв.'!B7:E70,4,FALSE)</f>
        <v>ARM</v>
      </c>
      <c r="R9" s="62"/>
    </row>
    <row r="10" spans="1:18" ht="9" customHeight="1" thickBot="1">
      <c r="A10" s="339">
        <v>1</v>
      </c>
      <c r="B10" s="341" t="str">
        <f>VLOOKUP(A10,'пр.взв.'!B7:F70,2,FALSE)</f>
        <v>LEBEDEV Dmitry</v>
      </c>
      <c r="C10" s="344">
        <f>VLOOKUP(A10,'пр.взв.'!B7:F70,3,FALSE)</f>
        <v>1982</v>
      </c>
      <c r="D10" s="347" t="str">
        <f>VLOOKUP(A10,'пр.взв.'!B7:F70,4,FALSE)</f>
        <v>RUS</v>
      </c>
      <c r="E10" s="100"/>
      <c r="F10" s="100"/>
      <c r="G10" s="100"/>
      <c r="H10" s="100"/>
      <c r="I10" s="303">
        <v>1</v>
      </c>
      <c r="J10" s="75"/>
      <c r="K10" s="75"/>
      <c r="L10" s="47"/>
      <c r="M10" s="306">
        <v>1</v>
      </c>
      <c r="N10" s="355"/>
      <c r="O10" s="353"/>
      <c r="P10" s="352"/>
      <c r="Q10" s="361"/>
      <c r="R10" s="62"/>
    </row>
    <row r="11" spans="1:18" ht="9" customHeight="1" thickBot="1">
      <c r="A11" s="340"/>
      <c r="B11" s="336"/>
      <c r="C11" s="338"/>
      <c r="D11" s="343"/>
      <c r="E11" s="314">
        <v>1</v>
      </c>
      <c r="F11" s="100"/>
      <c r="G11" s="101"/>
      <c r="H11" s="101"/>
      <c r="I11" s="304"/>
      <c r="J11" s="75"/>
      <c r="K11" s="75"/>
      <c r="L11" s="47"/>
      <c r="M11" s="318"/>
      <c r="N11" s="356">
        <v>2</v>
      </c>
      <c r="O11" s="353">
        <v>6</v>
      </c>
      <c r="P11" s="352" t="str">
        <f>VLOOKUP(O11,'пр.взв.'!B7:F70,2,FALSE)</f>
        <v>RAMANCHYK Aleksey</v>
      </c>
      <c r="Q11" s="361" t="str">
        <f>VLOOKUP(O11,'пр.взв.'!B7:E70,4,FALSE)</f>
        <v>BLR</v>
      </c>
      <c r="R11" s="62"/>
    </row>
    <row r="12" spans="1:18" ht="9" customHeight="1" thickBot="1">
      <c r="A12" s="333">
        <v>17</v>
      </c>
      <c r="B12" s="335" t="str">
        <f>VLOOKUP('пр.хода'!A12,'пр.взв.'!B7:F70,2,FALSE)</f>
        <v>ERALIEV Mirlan</v>
      </c>
      <c r="C12" s="337" t="str">
        <f>VLOOKUP(A12,'пр.взв.'!B7:F70,3,FALSE)</f>
        <v>1987</v>
      </c>
      <c r="D12" s="342" t="str">
        <f>VLOOKUP(A12,'пр.взв.'!B7:F70,4,FALSE)</f>
        <v>KGZ</v>
      </c>
      <c r="E12" s="315"/>
      <c r="F12" s="102"/>
      <c r="G12" s="103"/>
      <c r="H12" s="100"/>
      <c r="I12" s="101"/>
      <c r="J12" s="348"/>
      <c r="K12" s="303">
        <v>11</v>
      </c>
      <c r="L12" s="50"/>
      <c r="M12" s="75"/>
      <c r="N12" s="357"/>
      <c r="O12" s="353"/>
      <c r="P12" s="352"/>
      <c r="Q12" s="361"/>
      <c r="R12" s="62"/>
    </row>
    <row r="13" spans="1:18" ht="9" customHeight="1" thickBot="1">
      <c r="A13" s="334"/>
      <c r="B13" s="336"/>
      <c r="C13" s="338"/>
      <c r="D13" s="343"/>
      <c r="E13" s="104"/>
      <c r="F13" s="101"/>
      <c r="G13" s="303">
        <v>1</v>
      </c>
      <c r="H13" s="101"/>
      <c r="I13" s="101"/>
      <c r="J13" s="349"/>
      <c r="K13" s="304"/>
      <c r="L13" s="15"/>
      <c r="M13" s="75"/>
      <c r="N13" s="316">
        <v>3</v>
      </c>
      <c r="O13" s="353">
        <f>M10</f>
        <v>1</v>
      </c>
      <c r="P13" s="352" t="str">
        <f>VLOOKUP(O13,'пр.взв.'!B7:F70,2,FALSE)</f>
        <v>LEBEDEV Dmitry</v>
      </c>
      <c r="Q13" s="361" t="str">
        <f>VLOOKUP(O13,'пр.взв.'!B7:E70,4,FALSE)</f>
        <v>RUS</v>
      </c>
      <c r="R13" s="62"/>
    </row>
    <row r="14" spans="1:18" ht="9" customHeight="1" thickBot="1">
      <c r="A14" s="339">
        <v>9</v>
      </c>
      <c r="B14" s="341" t="str">
        <f>VLOOKUP(A14,'пр.взв.'!B7:F70,2,FALSE)</f>
        <v>LEE Hyunbaek </v>
      </c>
      <c r="C14" s="344" t="str">
        <f>VLOOKUP(A14,'пр.взв.'!B7:F70,3,FALSE)</f>
        <v>1983</v>
      </c>
      <c r="D14" s="347" t="str">
        <f>VLOOKUP(A14,'пр.взв.'!B7:F70,4,FALSE)</f>
        <v>KOR</v>
      </c>
      <c r="E14" s="104"/>
      <c r="F14" s="101"/>
      <c r="G14" s="304"/>
      <c r="H14" s="102"/>
      <c r="I14" s="103"/>
      <c r="J14" s="101"/>
      <c r="K14" s="101"/>
      <c r="M14" s="15"/>
      <c r="N14" s="317"/>
      <c r="O14" s="353"/>
      <c r="P14" s="352"/>
      <c r="Q14" s="361"/>
      <c r="R14" s="62"/>
    </row>
    <row r="15" spans="1:18" ht="9" customHeight="1">
      <c r="A15" s="340"/>
      <c r="B15" s="336"/>
      <c r="C15" s="338"/>
      <c r="D15" s="343"/>
      <c r="E15" s="314">
        <v>9</v>
      </c>
      <c r="F15" s="105"/>
      <c r="G15" s="103"/>
      <c r="H15" s="101"/>
      <c r="I15" s="103"/>
      <c r="J15" s="100"/>
      <c r="K15" s="100"/>
      <c r="N15" s="316">
        <v>3</v>
      </c>
      <c r="O15" s="353">
        <f>N80</f>
        <v>2</v>
      </c>
      <c r="P15" s="352" t="str">
        <f>VLOOKUP(O15,'пр.взв.'!B7:E70,2,FALSE)</f>
        <v>BOBOEV Shuhrat</v>
      </c>
      <c r="Q15" s="361" t="str">
        <f>VLOOKUP(O15,'пр.взв.'!B7:E70,4,FALSE)</f>
        <v>UZB</v>
      </c>
      <c r="R15" s="62"/>
    </row>
    <row r="16" spans="1:18" ht="9" customHeight="1" thickBot="1">
      <c r="A16" s="333">
        <v>25</v>
      </c>
      <c r="B16" s="358" t="e">
        <f>VLOOKUP('пр.хода'!A16,'пр.взв.'!B7:F70,2,FALSE)</f>
        <v>#N/A</v>
      </c>
      <c r="C16" s="325" t="e">
        <f>VLOOKUP(A16,'пр.взв.'!B7:F70,3,FALSE)</f>
        <v>#N/A</v>
      </c>
      <c r="D16" s="327" t="e">
        <f>VLOOKUP(A16,'пр.взв.'!B7:F70,4,FALSE)</f>
        <v>#N/A</v>
      </c>
      <c r="E16" s="315"/>
      <c r="F16" s="100"/>
      <c r="G16" s="101"/>
      <c r="H16" s="101"/>
      <c r="I16" s="103"/>
      <c r="J16" s="100"/>
      <c r="K16" s="100"/>
      <c r="N16" s="317"/>
      <c r="O16" s="353"/>
      <c r="P16" s="352"/>
      <c r="Q16" s="361"/>
      <c r="R16" s="62"/>
    </row>
    <row r="17" spans="1:18" ht="9" customHeight="1" thickBot="1">
      <c r="A17" s="334"/>
      <c r="B17" s="359"/>
      <c r="C17" s="329"/>
      <c r="D17" s="330"/>
      <c r="E17" s="104"/>
      <c r="F17" s="100"/>
      <c r="G17" s="101"/>
      <c r="H17" s="101"/>
      <c r="I17" s="303">
        <v>13</v>
      </c>
      <c r="J17" s="100"/>
      <c r="K17" s="100"/>
      <c r="N17" s="331">
        <v>5</v>
      </c>
      <c r="O17" s="353">
        <v>8</v>
      </c>
      <c r="P17" s="352" t="str">
        <f>VLOOKUP(O17,'пр.взв.'!B7:E70,2,FALSE)</f>
        <v>MAMULASHVILI  Kakha</v>
      </c>
      <c r="Q17" s="361" t="str">
        <f>VLOOKUP(O17,'пр.взв.'!B7:E70,4,FALSE)</f>
        <v>GEO</v>
      </c>
      <c r="R17" s="62"/>
    </row>
    <row r="18" spans="1:18" ht="9" customHeight="1" thickBot="1">
      <c r="A18" s="339">
        <v>5</v>
      </c>
      <c r="B18" s="341" t="str">
        <f>VLOOKUP('пр.хода'!A18,'пр.взв.'!B7:F70,2,FALSE)</f>
        <v>RAMNIWAS  </v>
      </c>
      <c r="C18" s="344" t="str">
        <f>VLOOKUP(A18,'пр.взв.'!B7:F70,3,FALSE)</f>
        <v>1984</v>
      </c>
      <c r="D18" s="347" t="str">
        <f>VLOOKUP(A18,'пр.взв.'!B7:F70,4,FALSE)</f>
        <v>IND</v>
      </c>
      <c r="E18" s="104"/>
      <c r="F18" s="100"/>
      <c r="G18" s="101"/>
      <c r="H18" s="101"/>
      <c r="I18" s="304"/>
      <c r="J18" s="106"/>
      <c r="K18" s="100"/>
      <c r="N18" s="332"/>
      <c r="O18" s="353"/>
      <c r="P18" s="352"/>
      <c r="Q18" s="361"/>
      <c r="R18" s="62"/>
    </row>
    <row r="19" spans="1:18" ht="9" customHeight="1">
      <c r="A19" s="340"/>
      <c r="B19" s="336"/>
      <c r="C19" s="338"/>
      <c r="D19" s="343"/>
      <c r="E19" s="314">
        <v>5</v>
      </c>
      <c r="F19" s="100"/>
      <c r="G19" s="101"/>
      <c r="H19" s="101"/>
      <c r="I19" s="103"/>
      <c r="J19" s="107"/>
      <c r="K19" s="100"/>
      <c r="N19" s="331">
        <v>5</v>
      </c>
      <c r="O19" s="353">
        <v>11</v>
      </c>
      <c r="P19" s="352" t="str">
        <f>VLOOKUP(O19,'пр.взв.'!B7:E70,2,FALSE)</f>
        <v>KOTANIDIS Aris</v>
      </c>
      <c r="Q19" s="361" t="str">
        <f>VLOOKUP(O19,'пр.взв.'!B7:E70,4,FALSE)</f>
        <v>GRE</v>
      </c>
      <c r="R19" s="62"/>
    </row>
    <row r="20" spans="1:18" ht="9" customHeight="1" thickBot="1">
      <c r="A20" s="333">
        <v>21</v>
      </c>
      <c r="B20" s="358" t="e">
        <f>VLOOKUP('пр.хода'!A20,'пр.взв.'!B7:F70,2,FALSE)</f>
        <v>#N/A</v>
      </c>
      <c r="C20" s="325" t="e">
        <f>VLOOKUP(A20,'пр.взв.'!B7:F70,3,FALSE)</f>
        <v>#N/A</v>
      </c>
      <c r="D20" s="327" t="e">
        <f>VLOOKUP(A20,'пр.взв.'!B7:F70,4,FALSE)</f>
        <v>#N/A</v>
      </c>
      <c r="E20" s="315"/>
      <c r="F20" s="102"/>
      <c r="G20" s="103"/>
      <c r="H20" s="101"/>
      <c r="I20" s="103"/>
      <c r="J20" s="107"/>
      <c r="K20" s="100"/>
      <c r="N20" s="332"/>
      <c r="O20" s="353"/>
      <c r="P20" s="352"/>
      <c r="Q20" s="361"/>
      <c r="R20" s="62"/>
    </row>
    <row r="21" spans="1:18" ht="9" customHeight="1" thickBot="1">
      <c r="A21" s="334"/>
      <c r="B21" s="359"/>
      <c r="C21" s="329"/>
      <c r="D21" s="330"/>
      <c r="E21" s="104"/>
      <c r="F21" s="101"/>
      <c r="G21" s="303">
        <v>13</v>
      </c>
      <c r="H21" s="105"/>
      <c r="I21" s="103"/>
      <c r="J21" s="107"/>
      <c r="K21" s="100"/>
      <c r="N21" s="312" t="s">
        <v>29</v>
      </c>
      <c r="O21" s="324">
        <v>14</v>
      </c>
      <c r="P21" s="322" t="str">
        <f>VLOOKUP(O21,'пр.взв.'!B7:E70,2,FALSE)</f>
        <v>ODSUREN Bold-Erdene</v>
      </c>
      <c r="Q21" s="319" t="str">
        <f>VLOOKUP(O21,'пр.взв.'!B7:E70,4,FALSE)</f>
        <v>MNG</v>
      </c>
      <c r="R21" s="62"/>
    </row>
    <row r="22" spans="1:18" ht="9" customHeight="1" thickBot="1">
      <c r="A22" s="339">
        <v>13</v>
      </c>
      <c r="B22" s="341" t="str">
        <f>VLOOKUP('пр.хода'!A22,'пр.взв.'!B7:F70,2,FALSE)</f>
        <v>DANIELYAN Ashot</v>
      </c>
      <c r="C22" s="344" t="str">
        <f>VLOOKUP(A22,'пр.взв.'!B7:F70,3,FALSE)</f>
        <v>1984</v>
      </c>
      <c r="D22" s="347" t="str">
        <f>VLOOKUP(A22,'пр.взв.'!B7:F70,4,FALSE)</f>
        <v>ARM</v>
      </c>
      <c r="E22" s="104"/>
      <c r="F22" s="101"/>
      <c r="G22" s="304"/>
      <c r="H22" s="101"/>
      <c r="I22" s="101"/>
      <c r="J22" s="107"/>
      <c r="K22" s="100"/>
      <c r="N22" s="313"/>
      <c r="O22" s="324"/>
      <c r="P22" s="322"/>
      <c r="Q22" s="319"/>
      <c r="R22" s="62"/>
    </row>
    <row r="23" spans="1:18" ht="9" customHeight="1">
      <c r="A23" s="340"/>
      <c r="B23" s="336"/>
      <c r="C23" s="338"/>
      <c r="D23" s="343"/>
      <c r="E23" s="314">
        <v>13</v>
      </c>
      <c r="F23" s="105"/>
      <c r="G23" s="103"/>
      <c r="H23" s="101"/>
      <c r="I23" s="101"/>
      <c r="J23" s="107"/>
      <c r="K23" s="100"/>
      <c r="N23" s="312" t="s">
        <v>29</v>
      </c>
      <c r="O23" s="324">
        <v>5</v>
      </c>
      <c r="P23" s="322" t="str">
        <f>VLOOKUP(O23,'пр.взв.'!B7:E70,2,FALSE)</f>
        <v>RAMNIWAS  </v>
      </c>
      <c r="Q23" s="319" t="str">
        <f>VLOOKUP(O23,'пр.взв.'!B7:E70,4,FALSE)</f>
        <v>IND</v>
      </c>
      <c r="R23" s="62"/>
    </row>
    <row r="24" spans="1:18" ht="9" customHeight="1" thickBot="1">
      <c r="A24" s="333">
        <v>29</v>
      </c>
      <c r="B24" s="358" t="e">
        <f>VLOOKUP('пр.хода'!A24,'пр.взв.'!B7:F70,2,FALSE)</f>
        <v>#N/A</v>
      </c>
      <c r="C24" s="325" t="e">
        <f>VLOOKUP(A24,'пр.взв.'!B7:F70,3,FALSE)</f>
        <v>#N/A</v>
      </c>
      <c r="D24" s="327" t="e">
        <f>VLOOKUP(A24,'пр.взв.'!B7:F70,4,FALSE)</f>
        <v>#N/A</v>
      </c>
      <c r="E24" s="315"/>
      <c r="F24" s="100"/>
      <c r="G24" s="101"/>
      <c r="H24" s="101"/>
      <c r="I24" s="101"/>
      <c r="J24" s="107"/>
      <c r="K24" s="100"/>
      <c r="N24" s="313"/>
      <c r="O24" s="324"/>
      <c r="P24" s="322"/>
      <c r="Q24" s="319"/>
      <c r="R24" s="62"/>
    </row>
    <row r="25" spans="1:18" ht="9" customHeight="1" thickBot="1">
      <c r="A25" s="334"/>
      <c r="B25" s="359"/>
      <c r="C25" s="329"/>
      <c r="D25" s="330"/>
      <c r="E25" s="104"/>
      <c r="F25" s="100"/>
      <c r="G25" s="101"/>
      <c r="H25" s="101"/>
      <c r="I25" s="101"/>
      <c r="J25" s="107"/>
      <c r="K25" s="303">
        <v>13</v>
      </c>
      <c r="N25" s="312" t="s">
        <v>111</v>
      </c>
      <c r="O25" s="324">
        <v>7</v>
      </c>
      <c r="P25" s="322" t="str">
        <f>VLOOKUP(O25,'пр.взв.'!B7:E70,2,FALSE)</f>
        <v>KERIMOV Samir</v>
      </c>
      <c r="Q25" s="319" t="str">
        <f>VLOOKUP(O25,'пр.взв.'!B7:E70,4,FALSE)</f>
        <v>AZE</v>
      </c>
      <c r="R25" s="62"/>
    </row>
    <row r="26" spans="1:18" ht="9" customHeight="1" thickBot="1">
      <c r="A26" s="339">
        <v>3</v>
      </c>
      <c r="B26" s="341" t="str">
        <f>VLOOKUP(A26,'пр.взв.'!B7:F70,2,FALSE)</f>
        <v>ARFAN Muhammad</v>
      </c>
      <c r="C26" s="344" t="str">
        <f>VLOOKUP(A26,'пр.взв.'!B7:F70,3,FALSE)</f>
        <v>1984</v>
      </c>
      <c r="D26" s="347" t="str">
        <f>VLOOKUP(A26,'пр.взв.'!B7:F70,4,FALSE)</f>
        <v>PAK</v>
      </c>
      <c r="E26" s="104"/>
      <c r="F26" s="100"/>
      <c r="G26" s="101"/>
      <c r="H26" s="101"/>
      <c r="I26" s="101"/>
      <c r="J26" s="107"/>
      <c r="K26" s="304"/>
      <c r="L26" s="49"/>
      <c r="N26" s="313"/>
      <c r="O26" s="324"/>
      <c r="P26" s="322"/>
      <c r="Q26" s="319"/>
      <c r="R26" s="62"/>
    </row>
    <row r="27" spans="1:18" ht="9" customHeight="1">
      <c r="A27" s="340"/>
      <c r="B27" s="336"/>
      <c r="C27" s="338"/>
      <c r="D27" s="343"/>
      <c r="E27" s="314">
        <v>3</v>
      </c>
      <c r="F27" s="100"/>
      <c r="G27" s="101"/>
      <c r="H27" s="101"/>
      <c r="I27" s="101"/>
      <c r="J27" s="107"/>
      <c r="K27" s="100"/>
      <c r="L27" s="47"/>
      <c r="N27" s="312" t="s">
        <v>111</v>
      </c>
      <c r="O27" s="324">
        <v>4</v>
      </c>
      <c r="P27" s="322" t="str">
        <f>VLOOKUP(O27,'пр.взв.'!B7:E70,2,FALSE)</f>
        <v>SULAYMONOV Sulaymon</v>
      </c>
      <c r="Q27" s="319" t="str">
        <f>VLOOKUP(O27,'пр.взв.'!B7:E70,4,FALSE)</f>
        <v>TJK</v>
      </c>
      <c r="R27" s="62"/>
    </row>
    <row r="28" spans="1:18" ht="9" customHeight="1" thickBot="1">
      <c r="A28" s="333">
        <v>19</v>
      </c>
      <c r="B28" s="358" t="e">
        <f>VLOOKUP('пр.хода'!A28,'пр.взв.'!B7:F70,2,FALSE)</f>
        <v>#N/A</v>
      </c>
      <c r="C28" s="325" t="e">
        <f>VLOOKUP(A28,'пр.взв.'!B7:F70,3,FALSE)</f>
        <v>#N/A</v>
      </c>
      <c r="D28" s="327" t="e">
        <f>VLOOKUP(A28,'пр.взв.'!B7:F70,4,FALSE)</f>
        <v>#N/A</v>
      </c>
      <c r="E28" s="315"/>
      <c r="F28" s="102"/>
      <c r="G28" s="103"/>
      <c r="H28" s="101"/>
      <c r="I28" s="101"/>
      <c r="J28" s="107"/>
      <c r="K28" s="100"/>
      <c r="L28" s="47"/>
      <c r="N28" s="313"/>
      <c r="O28" s="324"/>
      <c r="P28" s="322"/>
      <c r="Q28" s="319"/>
      <c r="R28" s="62"/>
    </row>
    <row r="29" spans="1:18" ht="9" customHeight="1" thickBot="1">
      <c r="A29" s="334"/>
      <c r="B29" s="359"/>
      <c r="C29" s="329"/>
      <c r="D29" s="330"/>
      <c r="E29" s="104"/>
      <c r="F29" s="101"/>
      <c r="G29" s="303">
        <v>11</v>
      </c>
      <c r="H29" s="101"/>
      <c r="I29" s="101"/>
      <c r="J29" s="107"/>
      <c r="K29" s="100"/>
      <c r="L29" s="47"/>
      <c r="N29" s="312" t="s">
        <v>112</v>
      </c>
      <c r="O29" s="324">
        <v>9</v>
      </c>
      <c r="P29" s="322" t="str">
        <f>VLOOKUP(O29,'пр.взв.'!B7:E70,2,FALSE)</f>
        <v>LEE Hyunbaek </v>
      </c>
      <c r="Q29" s="319" t="str">
        <f>VLOOKUP(O29,'пр.взв.'!B7:E70,4,FALSE)</f>
        <v>KOR</v>
      </c>
      <c r="R29" s="62"/>
    </row>
    <row r="30" spans="1:18" ht="9" customHeight="1" thickBot="1">
      <c r="A30" s="339">
        <v>11</v>
      </c>
      <c r="B30" s="341" t="str">
        <f>VLOOKUP('пр.хода'!A30,'пр.взв.'!B7:F70,2,FALSE)</f>
        <v>KOTANIDIS Aris</v>
      </c>
      <c r="C30" s="344" t="str">
        <f>VLOOKUP(A30,'пр.взв.'!B7:F70,3,FALSE)</f>
        <v>1980</v>
      </c>
      <c r="D30" s="347" t="str">
        <f>VLOOKUP(A30,'пр.взв.'!B7:F70,4,FALSE)</f>
        <v>GRE</v>
      </c>
      <c r="E30" s="104"/>
      <c r="F30" s="101"/>
      <c r="G30" s="304"/>
      <c r="H30" s="102"/>
      <c r="I30" s="103"/>
      <c r="J30" s="107"/>
      <c r="K30" s="100"/>
      <c r="L30" s="47"/>
      <c r="N30" s="313"/>
      <c r="O30" s="324"/>
      <c r="P30" s="322"/>
      <c r="Q30" s="319"/>
      <c r="R30" s="62"/>
    </row>
    <row r="31" spans="1:18" ht="9" customHeight="1">
      <c r="A31" s="340"/>
      <c r="B31" s="336"/>
      <c r="C31" s="338"/>
      <c r="D31" s="343"/>
      <c r="E31" s="314">
        <v>11</v>
      </c>
      <c r="F31" s="105"/>
      <c r="G31" s="103"/>
      <c r="H31" s="101"/>
      <c r="I31" s="103"/>
      <c r="J31" s="107"/>
      <c r="K31" s="100"/>
      <c r="L31" s="47"/>
      <c r="N31" s="312" t="s">
        <v>112</v>
      </c>
      <c r="O31" s="324">
        <v>3</v>
      </c>
      <c r="P31" s="322" t="str">
        <f>VLOOKUP(O31,'пр.взв.'!B7:E70,2,FALSE)</f>
        <v>ARFAN Muhammad</v>
      </c>
      <c r="Q31" s="319" t="str">
        <f>VLOOKUP(O31,'пр.взв.'!B7:E70,4,FALSE)</f>
        <v>PAK</v>
      </c>
      <c r="R31" s="62"/>
    </row>
    <row r="32" spans="1:18" ht="9" customHeight="1" thickBot="1">
      <c r="A32" s="333">
        <v>27</v>
      </c>
      <c r="B32" s="358" t="e">
        <f>VLOOKUP('пр.хода'!A32,'пр.взв.'!B7:F70,2,FALSE)</f>
        <v>#N/A</v>
      </c>
      <c r="C32" s="325" t="e">
        <f>VLOOKUP(A32,'пр.взв.'!B7:F70,3,FALSE)</f>
        <v>#N/A</v>
      </c>
      <c r="D32" s="327" t="e">
        <f>VLOOKUP(A32,'пр.взв.'!B7:F70,4,FALSE)</f>
        <v>#N/A</v>
      </c>
      <c r="E32" s="315"/>
      <c r="F32" s="100"/>
      <c r="G32" s="101"/>
      <c r="H32" s="101"/>
      <c r="I32" s="103"/>
      <c r="J32" s="107"/>
      <c r="K32" s="100"/>
      <c r="L32" s="47"/>
      <c r="N32" s="313"/>
      <c r="O32" s="324"/>
      <c r="P32" s="322"/>
      <c r="Q32" s="319"/>
      <c r="R32" s="62"/>
    </row>
    <row r="33" spans="1:18" ht="9" customHeight="1" thickBot="1">
      <c r="A33" s="334"/>
      <c r="B33" s="359"/>
      <c r="C33" s="329"/>
      <c r="D33" s="330"/>
      <c r="E33" s="104"/>
      <c r="F33" s="100"/>
      <c r="G33" s="101"/>
      <c r="H33" s="101"/>
      <c r="I33" s="303">
        <v>11</v>
      </c>
      <c r="J33" s="108"/>
      <c r="K33" s="100"/>
      <c r="L33" s="47"/>
      <c r="N33" s="312" t="s">
        <v>112</v>
      </c>
      <c r="O33" s="324">
        <v>15</v>
      </c>
      <c r="P33" s="322" t="str">
        <f>VLOOKUP(O33,'пр.взв.'!B7:E70,2,FALSE)</f>
        <v>DRISSI Smaili</v>
      </c>
      <c r="Q33" s="319" t="str">
        <f>VLOOKUP(O33,'пр.взв.'!B7:F70,4,FALSE)</f>
        <v>MOR</v>
      </c>
      <c r="R33" s="62"/>
    </row>
    <row r="34" spans="1:19" ht="9" customHeight="1" thickBot="1">
      <c r="A34" s="339">
        <v>7</v>
      </c>
      <c r="B34" s="341" t="str">
        <f>VLOOKUP(A34,'пр.взв.'!B7:F70,2,FALSE)</f>
        <v>KERIMOV Samir</v>
      </c>
      <c r="C34" s="344" t="str">
        <f>VLOOKUP(A34,'пр.взв.'!B7:F70,3,FALSE)</f>
        <v>1990</v>
      </c>
      <c r="D34" s="347" t="str">
        <f>VLOOKUP(A34,'пр.взв.'!B7:F70,4,FALSE)</f>
        <v>AZE</v>
      </c>
      <c r="E34" s="104"/>
      <c r="F34" s="100"/>
      <c r="G34" s="101"/>
      <c r="H34" s="101"/>
      <c r="I34" s="304"/>
      <c r="J34" s="101"/>
      <c r="K34" s="100"/>
      <c r="L34" s="47"/>
      <c r="N34" s="313"/>
      <c r="O34" s="324"/>
      <c r="P34" s="322"/>
      <c r="Q34" s="319"/>
      <c r="R34" s="58"/>
      <c r="S34" s="15"/>
    </row>
    <row r="35" spans="1:19" ht="9" customHeight="1">
      <c r="A35" s="340"/>
      <c r="B35" s="336"/>
      <c r="C35" s="338"/>
      <c r="D35" s="343"/>
      <c r="E35" s="314">
        <v>7</v>
      </c>
      <c r="F35" s="100"/>
      <c r="G35" s="101"/>
      <c r="H35" s="101"/>
      <c r="I35" s="103"/>
      <c r="J35" s="101"/>
      <c r="K35" s="100"/>
      <c r="L35" s="47"/>
      <c r="N35" s="312" t="s">
        <v>112</v>
      </c>
      <c r="O35" s="324">
        <v>10</v>
      </c>
      <c r="P35" s="322" t="str">
        <f>VLOOKUP(O35,'пр.взв.'!B7:E70,2,FALSE)</f>
        <v>KAMI Toshihiro</v>
      </c>
      <c r="Q35" s="319" t="str">
        <f>VLOOKUP(O35,'пр.взв.'!B7:E70,4,FALSE)</f>
        <v>JPN</v>
      </c>
      <c r="R35" s="58"/>
      <c r="S35" s="15"/>
    </row>
    <row r="36" spans="1:19" ht="9" customHeight="1" thickBot="1">
      <c r="A36" s="333">
        <v>23</v>
      </c>
      <c r="B36" s="358" t="e">
        <f>VLOOKUP('пр.хода'!A36,'пр.взв.'!B7:F70,2,FALSE)</f>
        <v>#N/A</v>
      </c>
      <c r="C36" s="325" t="e">
        <f>VLOOKUP(A36,'пр.взв.'!B7:F70,3,FALSE)</f>
        <v>#N/A</v>
      </c>
      <c r="D36" s="327" t="e">
        <f>VLOOKUP(A36,'пр.взв.'!B7:F70,4,FALSE)</f>
        <v>#N/A</v>
      </c>
      <c r="E36" s="315"/>
      <c r="F36" s="102"/>
      <c r="G36" s="103"/>
      <c r="H36" s="101"/>
      <c r="I36" s="103"/>
      <c r="J36" s="101"/>
      <c r="K36" s="100"/>
      <c r="L36" s="47"/>
      <c r="N36" s="313"/>
      <c r="O36" s="324"/>
      <c r="P36" s="322"/>
      <c r="Q36" s="319"/>
      <c r="R36" s="58"/>
      <c r="S36" s="15"/>
    </row>
    <row r="37" spans="1:19" ht="9" customHeight="1" thickBot="1">
      <c r="A37" s="334"/>
      <c r="B37" s="359"/>
      <c r="C37" s="329"/>
      <c r="D37" s="330"/>
      <c r="E37" s="104"/>
      <c r="F37" s="101"/>
      <c r="G37" s="303">
        <v>7</v>
      </c>
      <c r="H37" s="105"/>
      <c r="I37" s="103"/>
      <c r="J37" s="101"/>
      <c r="K37" s="100"/>
      <c r="L37" s="47"/>
      <c r="N37" s="312" t="s">
        <v>112</v>
      </c>
      <c r="O37" s="324">
        <v>12</v>
      </c>
      <c r="P37" s="322" t="str">
        <f>VLOOKUP(O37,'пр.взв.'!B7:E70,2,FALSE)</f>
        <v>DONET Tomas</v>
      </c>
      <c r="Q37" s="319" t="str">
        <f>VLOOKUP(O37,'пр.взв.'!B7:E70,4,FALSE)</f>
        <v>SUI</v>
      </c>
      <c r="R37" s="58"/>
      <c r="S37" s="15"/>
    </row>
    <row r="38" spans="1:19" ht="9" customHeight="1" thickBot="1">
      <c r="A38" s="339">
        <v>15</v>
      </c>
      <c r="B38" s="341" t="str">
        <f>VLOOKUP('пр.хода'!A38,'пр.взв.'!B7:F70,2,FALSE)</f>
        <v>DRISSI Smaili</v>
      </c>
      <c r="C38" s="344" t="str">
        <f>VLOOKUP(A38,'пр.взв.'!B7:F70,3,FALSE)</f>
        <v>1988</v>
      </c>
      <c r="D38" s="347" t="str">
        <f>VLOOKUP(A38,'пр.взв.'!B7:F70,4,FALSE)</f>
        <v>MOR</v>
      </c>
      <c r="E38" s="104"/>
      <c r="F38" s="101"/>
      <c r="G38" s="304"/>
      <c r="H38" s="101"/>
      <c r="I38" s="101"/>
      <c r="J38" s="101"/>
      <c r="K38" s="101"/>
      <c r="L38" s="47"/>
      <c r="N38" s="313"/>
      <c r="O38" s="324"/>
      <c r="P38" s="322"/>
      <c r="Q38" s="319"/>
      <c r="R38" s="58"/>
      <c r="S38" s="15"/>
    </row>
    <row r="39" spans="1:18" ht="9" customHeight="1">
      <c r="A39" s="340"/>
      <c r="B39" s="336"/>
      <c r="C39" s="338"/>
      <c r="D39" s="343"/>
      <c r="E39" s="314">
        <v>15</v>
      </c>
      <c r="F39" s="105"/>
      <c r="G39" s="103"/>
      <c r="H39" s="101"/>
      <c r="I39" s="100"/>
      <c r="J39" s="101"/>
      <c r="K39" s="101"/>
      <c r="L39" s="47"/>
      <c r="N39" s="312" t="s">
        <v>112</v>
      </c>
      <c r="O39" s="324">
        <v>16</v>
      </c>
      <c r="P39" s="322" t="str">
        <f>VLOOKUP(O39,'пр.взв.'!B7:E70,2,FALSE)</f>
        <v>KURYMBAEV Madi</v>
      </c>
      <c r="Q39" s="319" t="str">
        <f>VLOOKUP(O39,'пр.взв.'!B7:E70,4,FALSE)</f>
        <v>KAZ</v>
      </c>
      <c r="R39" s="62"/>
    </row>
    <row r="40" spans="1:18" ht="9" customHeight="1" thickBot="1">
      <c r="A40" s="333">
        <v>31</v>
      </c>
      <c r="B40" s="358" t="e">
        <f>VLOOKUP('пр.хода'!A40,'пр.взв.'!B7:F70,2,FALSE)</f>
        <v>#N/A</v>
      </c>
      <c r="C40" s="325" t="e">
        <f>VLOOKUP(A40,'пр.взв.'!B7:F70,3,FALSE)</f>
        <v>#N/A</v>
      </c>
      <c r="D40" s="327" t="e">
        <f>VLOOKUP(A40,'пр.взв.'!B7:F70,4,FALSE)</f>
        <v>#N/A</v>
      </c>
      <c r="E40" s="315"/>
      <c r="F40" s="100"/>
      <c r="G40" s="100"/>
      <c r="H40" s="101"/>
      <c r="I40" s="100"/>
      <c r="J40" s="101"/>
      <c r="K40" s="101"/>
      <c r="L40" s="47"/>
      <c r="N40" s="313"/>
      <c r="O40" s="324"/>
      <c r="P40" s="322"/>
      <c r="Q40" s="319"/>
      <c r="R40" s="62"/>
    </row>
    <row r="41" spans="1:18" ht="9" customHeight="1" thickBot="1">
      <c r="A41" s="334"/>
      <c r="B41" s="362"/>
      <c r="C41" s="326"/>
      <c r="D41" s="328"/>
      <c r="E41" s="104"/>
      <c r="F41" s="100"/>
      <c r="G41" s="100"/>
      <c r="H41" s="101"/>
      <c r="I41" s="100"/>
      <c r="J41" s="101"/>
      <c r="K41" s="101"/>
      <c r="L41" s="47"/>
      <c r="N41" s="312" t="s">
        <v>113</v>
      </c>
      <c r="O41" s="324">
        <v>17</v>
      </c>
      <c r="P41" s="322" t="str">
        <f>VLOOKUP(O41,'пр.взв.'!B7:E70,2,FALSE)</f>
        <v>ERALIEV Mirlan</v>
      </c>
      <c r="Q41" s="319" t="str">
        <f>VLOOKUP(O41,'пр.взв.'!B7:E70,4,FALSE)</f>
        <v>KGZ</v>
      </c>
      <c r="R41" s="62"/>
    </row>
    <row r="42" spans="1:18" ht="9" customHeight="1">
      <c r="A42" s="345" t="s">
        <v>28</v>
      </c>
      <c r="B42" s="109"/>
      <c r="C42" s="110"/>
      <c r="D42" s="110"/>
      <c r="E42" s="104"/>
      <c r="F42" s="100"/>
      <c r="G42" s="100"/>
      <c r="H42" s="100"/>
      <c r="I42" s="100"/>
      <c r="J42" s="101"/>
      <c r="K42" s="101"/>
      <c r="L42" s="309">
        <v>13</v>
      </c>
      <c r="M42" s="58"/>
      <c r="N42" s="313"/>
      <c r="O42" s="324"/>
      <c r="P42" s="322"/>
      <c r="Q42" s="319"/>
      <c r="R42" s="62"/>
    </row>
    <row r="43" spans="1:18" ht="9" customHeight="1" thickBot="1">
      <c r="A43" s="346"/>
      <c r="B43" s="109"/>
      <c r="C43" s="110"/>
      <c r="D43" s="110"/>
      <c r="E43" s="104"/>
      <c r="F43" s="100"/>
      <c r="G43" s="100"/>
      <c r="H43" s="100"/>
      <c r="I43" s="100"/>
      <c r="J43" s="101"/>
      <c r="K43" s="101"/>
      <c r="L43" s="310"/>
      <c r="M43" s="66"/>
      <c r="N43" s="311"/>
      <c r="O43" s="320"/>
      <c r="P43" s="321" t="e">
        <f>VLOOKUP(O43,'пр.взв.'!B7:E70,2,FALSE)</f>
        <v>#N/A</v>
      </c>
      <c r="Q43" s="323" t="e">
        <f>VLOOKUP(O43,'пр.взв.'!B7:E70,4,FALSE)</f>
        <v>#N/A</v>
      </c>
      <c r="R43" s="62"/>
    </row>
    <row r="44" spans="1:18" ht="9" customHeight="1" thickBot="1">
      <c r="A44" s="339">
        <v>2</v>
      </c>
      <c r="B44" s="341" t="str">
        <f>VLOOKUP(A44,'пр.взв.'!B7:F70,2,FALSE)</f>
        <v>BOBOEV Shuhrat</v>
      </c>
      <c r="C44" s="344" t="str">
        <f>VLOOKUP(A44,'пр.взв.'!B7:F70,3,FALSE)</f>
        <v>1985</v>
      </c>
      <c r="D44" s="347" t="str">
        <f>VLOOKUP(A44,'пр.взв.'!B7:F70,4,FALSE)</f>
        <v>UZB</v>
      </c>
      <c r="E44" s="100"/>
      <c r="F44" s="100"/>
      <c r="G44" s="100"/>
      <c r="H44" s="100"/>
      <c r="I44" s="111"/>
      <c r="J44" s="101"/>
      <c r="K44" s="101"/>
      <c r="L44" s="47"/>
      <c r="N44" s="311"/>
      <c r="O44" s="320"/>
      <c r="P44" s="321"/>
      <c r="Q44" s="323"/>
      <c r="R44" s="62"/>
    </row>
    <row r="45" spans="1:18" ht="9" customHeight="1">
      <c r="A45" s="340"/>
      <c r="B45" s="336"/>
      <c r="C45" s="338"/>
      <c r="D45" s="343"/>
      <c r="E45" s="314">
        <v>2</v>
      </c>
      <c r="F45" s="100"/>
      <c r="G45" s="101"/>
      <c r="H45" s="101"/>
      <c r="I45" s="112"/>
      <c r="J45" s="101"/>
      <c r="K45" s="101"/>
      <c r="L45" s="47"/>
      <c r="N45" s="311"/>
      <c r="O45" s="320"/>
      <c r="P45" s="321" t="e">
        <f>VLOOKUP(O45,'пр.взв.'!B7:E70,2,FALSE)</f>
        <v>#N/A</v>
      </c>
      <c r="Q45" s="323" t="e">
        <f>VLOOKUP(O45,'пр.взв.'!B7:E70,4,FALSE)</f>
        <v>#N/A</v>
      </c>
      <c r="R45" s="62"/>
    </row>
    <row r="46" spans="1:18" ht="9" customHeight="1" thickBot="1">
      <c r="A46" s="333">
        <v>18</v>
      </c>
      <c r="B46" s="358" t="e">
        <f>VLOOKUP(A46,'пр.взв.'!B7:F70,2,FALSE)</f>
        <v>#N/A</v>
      </c>
      <c r="C46" s="325" t="e">
        <f>VLOOKUP(A46,'пр.взв.'!B7:F70,3,FALSE)</f>
        <v>#N/A</v>
      </c>
      <c r="D46" s="327" t="e">
        <f>VLOOKUP(A46,'пр.взв.'!B7:F70,4,FALSE)</f>
        <v>#N/A</v>
      </c>
      <c r="E46" s="315"/>
      <c r="F46" s="102"/>
      <c r="G46" s="103"/>
      <c r="H46" s="100"/>
      <c r="I46" s="101"/>
      <c r="J46" s="101"/>
      <c r="K46" s="111"/>
      <c r="L46" s="47"/>
      <c r="N46" s="311"/>
      <c r="O46" s="320"/>
      <c r="P46" s="321"/>
      <c r="Q46" s="323"/>
      <c r="R46" s="62"/>
    </row>
    <row r="47" spans="1:18" ht="9" customHeight="1" thickBot="1">
      <c r="A47" s="334"/>
      <c r="B47" s="359"/>
      <c r="C47" s="329"/>
      <c r="D47" s="330"/>
      <c r="E47" s="104"/>
      <c r="F47" s="101"/>
      <c r="G47" s="303">
        <v>2</v>
      </c>
      <c r="H47" s="101"/>
      <c r="I47" s="101"/>
      <c r="J47" s="101"/>
      <c r="K47" s="112"/>
      <c r="L47" s="47"/>
      <c r="N47" s="311"/>
      <c r="O47" s="320"/>
      <c r="P47" s="321" t="e">
        <f>VLOOKUP(O47,'пр.взв.'!B7:E70,2,FALSE)</f>
        <v>#N/A</v>
      </c>
      <c r="Q47" s="323" t="e">
        <f>VLOOKUP(O47,'пр.взв.'!B7:E70,4,FALSE)</f>
        <v>#N/A</v>
      </c>
      <c r="R47" s="62"/>
    </row>
    <row r="48" spans="1:18" ht="9" customHeight="1" thickBot="1">
      <c r="A48" s="339">
        <v>10</v>
      </c>
      <c r="B48" s="341" t="str">
        <f>VLOOKUP(A48,'пр.взв.'!B7:F70,2,FALSE)</f>
        <v>KAMI Toshihiro</v>
      </c>
      <c r="C48" s="344" t="str">
        <f>VLOOKUP(A48,'пр.взв.'!B7:F70,3,FALSE)</f>
        <v>1970</v>
      </c>
      <c r="D48" s="347" t="str">
        <f>VLOOKUP(A48,'пр.взв.'!B7:F70,4,FALSE)</f>
        <v>JPN</v>
      </c>
      <c r="E48" s="104"/>
      <c r="F48" s="101"/>
      <c r="G48" s="304"/>
      <c r="H48" s="102"/>
      <c r="I48" s="103"/>
      <c r="J48" s="100"/>
      <c r="K48" s="100"/>
      <c r="L48" s="47"/>
      <c r="N48" s="311"/>
      <c r="O48" s="320"/>
      <c r="P48" s="321"/>
      <c r="Q48" s="323"/>
      <c r="R48" s="62"/>
    </row>
    <row r="49" spans="1:18" ht="9" customHeight="1">
      <c r="A49" s="340"/>
      <c r="B49" s="336"/>
      <c r="C49" s="338"/>
      <c r="D49" s="343"/>
      <c r="E49" s="314">
        <v>10</v>
      </c>
      <c r="F49" s="105"/>
      <c r="G49" s="103"/>
      <c r="H49" s="101"/>
      <c r="I49" s="103"/>
      <c r="J49" s="100"/>
      <c r="K49" s="100"/>
      <c r="L49" s="47"/>
      <c r="N49" s="311"/>
      <c r="O49" s="320"/>
      <c r="P49" s="321" t="e">
        <f>VLOOKUP(O49,'пр.взв.'!B7:E70,2,FALSE)</f>
        <v>#N/A</v>
      </c>
      <c r="Q49" s="323" t="e">
        <f>VLOOKUP(O49,'пр.взв.'!B7:E70,4,FALSE)</f>
        <v>#N/A</v>
      </c>
      <c r="R49" s="62"/>
    </row>
    <row r="50" spans="1:18" ht="9" customHeight="1" thickBot="1">
      <c r="A50" s="333">
        <v>26</v>
      </c>
      <c r="B50" s="358" t="e">
        <f>VLOOKUP(A50,'пр.взв.'!B7:F70,2,FALSE)</f>
        <v>#N/A</v>
      </c>
      <c r="C50" s="325" t="e">
        <f>VLOOKUP(A50,'пр.взв.'!B7:F70,3,FALSE)</f>
        <v>#N/A</v>
      </c>
      <c r="D50" s="327" t="e">
        <f>VLOOKUP(A50,'пр.взв.'!B7:F70,4,FALSE)</f>
        <v>#N/A</v>
      </c>
      <c r="E50" s="315"/>
      <c r="F50" s="100"/>
      <c r="G50" s="101"/>
      <c r="H50" s="101"/>
      <c r="I50" s="103"/>
      <c r="J50" s="100"/>
      <c r="K50" s="100"/>
      <c r="L50" s="47"/>
      <c r="N50" s="311"/>
      <c r="O50" s="320"/>
      <c r="P50" s="321"/>
      <c r="Q50" s="323"/>
      <c r="R50" s="62"/>
    </row>
    <row r="51" spans="1:18" ht="9" customHeight="1" thickBot="1">
      <c r="A51" s="334"/>
      <c r="B51" s="359"/>
      <c r="C51" s="329"/>
      <c r="D51" s="330"/>
      <c r="E51" s="104"/>
      <c r="F51" s="100"/>
      <c r="G51" s="101"/>
      <c r="H51" s="101"/>
      <c r="I51" s="303">
        <v>6</v>
      </c>
      <c r="J51" s="100"/>
      <c r="K51" s="100"/>
      <c r="L51" s="47"/>
      <c r="N51" s="311"/>
      <c r="O51" s="320"/>
      <c r="P51" s="321" t="e">
        <f>VLOOKUP(O51,'пр.взв.'!B7:E70,2,FALSE)</f>
        <v>#N/A</v>
      </c>
      <c r="Q51" s="323" t="e">
        <f>VLOOKUP(O51,'пр.взв.'!B7:E70,4,FALSE)</f>
        <v>#N/A</v>
      </c>
      <c r="R51" s="62"/>
    </row>
    <row r="52" spans="1:18" ht="9" customHeight="1" thickBot="1">
      <c r="A52" s="339">
        <v>6</v>
      </c>
      <c r="B52" s="341" t="str">
        <f>VLOOKUP(A52,'пр.взв.'!B7:F70,2,FALSE)</f>
        <v>RAMANCHYK Aleksey</v>
      </c>
      <c r="C52" s="344" t="str">
        <f>VLOOKUP(A52,'пр.взв.'!B7:F70,3,FALSE)</f>
        <v>1989</v>
      </c>
      <c r="D52" s="347" t="str">
        <f>VLOOKUP(A52,'пр.взв.'!B7:F70,4,FALSE)</f>
        <v>BLR</v>
      </c>
      <c r="E52" s="104"/>
      <c r="F52" s="100"/>
      <c r="G52" s="101"/>
      <c r="H52" s="101"/>
      <c r="I52" s="304"/>
      <c r="J52" s="106"/>
      <c r="K52" s="100"/>
      <c r="L52" s="47"/>
      <c r="N52" s="311"/>
      <c r="O52" s="320"/>
      <c r="P52" s="321"/>
      <c r="Q52" s="323"/>
      <c r="R52" s="62"/>
    </row>
    <row r="53" spans="1:18" ht="9" customHeight="1">
      <c r="A53" s="340"/>
      <c r="B53" s="336"/>
      <c r="C53" s="338"/>
      <c r="D53" s="343"/>
      <c r="E53" s="314">
        <v>6</v>
      </c>
      <c r="F53" s="100"/>
      <c r="G53" s="101"/>
      <c r="H53" s="101"/>
      <c r="I53" s="103"/>
      <c r="J53" s="107"/>
      <c r="K53" s="100"/>
      <c r="L53" s="47"/>
      <c r="N53" s="311"/>
      <c r="O53" s="320"/>
      <c r="P53" s="321" t="e">
        <f>VLOOKUP(O53,'пр.взв.'!B7:E70,2,FALSE)</f>
        <v>#N/A</v>
      </c>
      <c r="Q53" s="323" t="e">
        <f>VLOOKUP(O53,'пр.взв.'!B7:E70,4,FALSE)</f>
        <v>#N/A</v>
      </c>
      <c r="R53" s="62"/>
    </row>
    <row r="54" spans="1:18" ht="9" customHeight="1" thickBot="1">
      <c r="A54" s="333">
        <v>22</v>
      </c>
      <c r="B54" s="358" t="e">
        <f>VLOOKUP(A54,'пр.взв.'!B7:F70,2,FALSE)</f>
        <v>#N/A</v>
      </c>
      <c r="C54" s="325" t="e">
        <f>VLOOKUP(A54,'пр.взв.'!B7:F70,3,FALSE)</f>
        <v>#N/A</v>
      </c>
      <c r="D54" s="327" t="e">
        <f>VLOOKUP(A54,'пр.взв.'!B7:F70,4,FALSE)</f>
        <v>#N/A</v>
      </c>
      <c r="E54" s="315"/>
      <c r="F54" s="102"/>
      <c r="G54" s="103"/>
      <c r="H54" s="101"/>
      <c r="I54" s="103"/>
      <c r="J54" s="107"/>
      <c r="K54" s="100"/>
      <c r="L54" s="47"/>
      <c r="N54" s="311"/>
      <c r="O54" s="320"/>
      <c r="P54" s="321"/>
      <c r="Q54" s="323"/>
      <c r="R54" s="62"/>
    </row>
    <row r="55" spans="1:18" ht="9" customHeight="1" thickBot="1">
      <c r="A55" s="334"/>
      <c r="B55" s="359"/>
      <c r="C55" s="329"/>
      <c r="D55" s="330"/>
      <c r="E55" s="104"/>
      <c r="F55" s="101"/>
      <c r="G55" s="303">
        <v>6</v>
      </c>
      <c r="H55" s="105"/>
      <c r="I55" s="103"/>
      <c r="J55" s="107"/>
      <c r="K55" s="100"/>
      <c r="L55" s="47"/>
      <c r="N55" s="311"/>
      <c r="O55" s="320"/>
      <c r="P55" s="321" t="e">
        <f>VLOOKUP(O55,'пр.взв.'!B7:E70,2,FALSE)</f>
        <v>#N/A</v>
      </c>
      <c r="Q55" s="323" t="e">
        <f>VLOOKUP(O55,'пр.взв.'!B7:E70,4,FALSE)</f>
        <v>#N/A</v>
      </c>
      <c r="R55" s="62"/>
    </row>
    <row r="56" spans="1:18" ht="9" customHeight="1" thickBot="1">
      <c r="A56" s="339">
        <v>14</v>
      </c>
      <c r="B56" s="341" t="str">
        <f>VLOOKUP(A56,'пр.взв.'!B7:F70,2,FALSE)</f>
        <v>ODSUREN Bold-Erdene</v>
      </c>
      <c r="C56" s="344" t="str">
        <f>VLOOKUP(A56,'пр.взв.'!B7:F70,3,FALSE)</f>
        <v>1981</v>
      </c>
      <c r="D56" s="347" t="str">
        <f>VLOOKUP(A56,'пр.взв.'!B7:F70,4,FALSE)</f>
        <v>MNG</v>
      </c>
      <c r="E56" s="104"/>
      <c r="F56" s="101"/>
      <c r="G56" s="304"/>
      <c r="H56" s="101"/>
      <c r="I56" s="101"/>
      <c r="J56" s="107"/>
      <c r="K56" s="100"/>
      <c r="L56" s="47"/>
      <c r="N56" s="311"/>
      <c r="O56" s="320"/>
      <c r="P56" s="321"/>
      <c r="Q56" s="323"/>
      <c r="R56" s="62"/>
    </row>
    <row r="57" spans="1:18" ht="9" customHeight="1">
      <c r="A57" s="340"/>
      <c r="B57" s="336"/>
      <c r="C57" s="338"/>
      <c r="D57" s="343"/>
      <c r="E57" s="314">
        <v>14</v>
      </c>
      <c r="F57" s="105"/>
      <c r="G57" s="103"/>
      <c r="H57" s="101"/>
      <c r="I57" s="101"/>
      <c r="J57" s="107"/>
      <c r="K57" s="100"/>
      <c r="L57" s="47"/>
      <c r="N57" s="311"/>
      <c r="O57" s="320"/>
      <c r="P57" s="321" t="e">
        <f>VLOOKUP(O57,'пр.взв.'!B7:E70,2,FALSE)</f>
        <v>#N/A</v>
      </c>
      <c r="Q57" s="323" t="e">
        <f>VLOOKUP(O57,'пр.взв.'!B7:E70,4,FALSE)</f>
        <v>#N/A</v>
      </c>
      <c r="R57" s="62"/>
    </row>
    <row r="58" spans="1:18" ht="9" customHeight="1" thickBot="1">
      <c r="A58" s="333">
        <v>30</v>
      </c>
      <c r="B58" s="358" t="e">
        <f>VLOOKUP(A58,'пр.взв.'!B7:F70,2,FALSE)</f>
        <v>#N/A</v>
      </c>
      <c r="C58" s="325" t="e">
        <f>VLOOKUP(A58,'пр.взв.'!B7:F70,3,FALSE)</f>
        <v>#N/A</v>
      </c>
      <c r="D58" s="327" t="e">
        <f>VLOOKUP(A58,'пр.взв.'!B7:F70,4,FALSE)</f>
        <v>#N/A</v>
      </c>
      <c r="E58" s="315"/>
      <c r="F58" s="100"/>
      <c r="G58" s="101"/>
      <c r="H58" s="101"/>
      <c r="I58" s="101"/>
      <c r="J58" s="107"/>
      <c r="K58" s="100"/>
      <c r="L58" s="47"/>
      <c r="N58" s="311"/>
      <c r="O58" s="320"/>
      <c r="P58" s="321"/>
      <c r="Q58" s="323"/>
      <c r="R58" s="62"/>
    </row>
    <row r="59" spans="1:18" ht="9" customHeight="1" thickBot="1">
      <c r="A59" s="334"/>
      <c r="B59" s="359"/>
      <c r="C59" s="329"/>
      <c r="D59" s="330"/>
      <c r="E59" s="104"/>
      <c r="F59" s="100"/>
      <c r="G59" s="101"/>
      <c r="H59" s="101"/>
      <c r="I59" s="101"/>
      <c r="J59" s="107"/>
      <c r="K59" s="303">
        <v>6</v>
      </c>
      <c r="L59" s="50"/>
      <c r="N59" s="311"/>
      <c r="O59" s="320"/>
      <c r="P59" s="321" t="e">
        <f>VLOOKUP(O59,'пр.взв.'!B7:E70,2,FALSE)</f>
        <v>#N/A</v>
      </c>
      <c r="Q59" s="323" t="e">
        <f>VLOOKUP(O59,'пр.взв.'!B7:E70,4,FALSE)</f>
        <v>#N/A</v>
      </c>
      <c r="R59" s="62"/>
    </row>
    <row r="60" spans="1:18" ht="9" customHeight="1" thickBot="1">
      <c r="A60" s="339">
        <v>4</v>
      </c>
      <c r="B60" s="341" t="str">
        <f>VLOOKUP(A60,'пр.взв.'!B7:F70,2,FALSE)</f>
        <v>SULAYMONOV Sulaymon</v>
      </c>
      <c r="C60" s="344" t="str">
        <f>VLOOKUP(A60,'пр.взв.'!B7:F70,3,FALSE)</f>
        <v>1988</v>
      </c>
      <c r="D60" s="347" t="str">
        <f>VLOOKUP(A60,'пр.взв.'!B7:F70,4,FALSE)</f>
        <v>TJK</v>
      </c>
      <c r="E60" s="104"/>
      <c r="F60" s="100"/>
      <c r="G60" s="101"/>
      <c r="H60" s="101"/>
      <c r="I60" s="101"/>
      <c r="J60" s="107"/>
      <c r="K60" s="304"/>
      <c r="N60" s="311"/>
      <c r="O60" s="320"/>
      <c r="P60" s="321"/>
      <c r="Q60" s="323"/>
      <c r="R60" s="62"/>
    </row>
    <row r="61" spans="1:18" ht="9" customHeight="1">
      <c r="A61" s="340"/>
      <c r="B61" s="336"/>
      <c r="C61" s="338"/>
      <c r="D61" s="343"/>
      <c r="E61" s="314">
        <v>4</v>
      </c>
      <c r="F61" s="100"/>
      <c r="G61" s="101"/>
      <c r="H61" s="101"/>
      <c r="I61" s="101"/>
      <c r="J61" s="107"/>
      <c r="K61" s="100"/>
      <c r="N61" s="311"/>
      <c r="O61" s="320"/>
      <c r="P61" s="321" t="e">
        <f>VLOOKUP(O61,'пр.взв.'!B7:E70,2,FALSE)</f>
        <v>#N/A</v>
      </c>
      <c r="Q61" s="323" t="e">
        <f>VLOOKUP(O61,'пр.взв.'!B7:E70,4,FALSE)</f>
        <v>#N/A</v>
      </c>
      <c r="R61" s="62"/>
    </row>
    <row r="62" spans="1:18" ht="9" customHeight="1" thickBot="1">
      <c r="A62" s="333">
        <v>20</v>
      </c>
      <c r="B62" s="358" t="e">
        <f>VLOOKUP(A62,'пр.взв.'!B7:F70,2,FALSE)</f>
        <v>#N/A</v>
      </c>
      <c r="C62" s="325" t="e">
        <f>VLOOKUP(A62,'пр.взв.'!B7:F70,3,FALSE)</f>
        <v>#N/A</v>
      </c>
      <c r="D62" s="327" t="e">
        <f>VLOOKUP(A62,'пр.взв.'!B7:F70,4,FALSE)</f>
        <v>#N/A</v>
      </c>
      <c r="E62" s="315"/>
      <c r="F62" s="102"/>
      <c r="G62" s="103"/>
      <c r="H62" s="101"/>
      <c r="I62" s="101"/>
      <c r="J62" s="107"/>
      <c r="K62" s="100"/>
      <c r="N62" s="311"/>
      <c r="O62" s="320"/>
      <c r="P62" s="321"/>
      <c r="Q62" s="323"/>
      <c r="R62" s="62"/>
    </row>
    <row r="63" spans="1:18" ht="9" customHeight="1" thickBot="1">
      <c r="A63" s="334"/>
      <c r="B63" s="359"/>
      <c r="C63" s="329"/>
      <c r="D63" s="330"/>
      <c r="E63" s="104"/>
      <c r="F63" s="101"/>
      <c r="G63" s="303">
        <v>4</v>
      </c>
      <c r="H63" s="101"/>
      <c r="I63" s="101"/>
      <c r="J63" s="107"/>
      <c r="K63" s="100"/>
      <c r="N63" s="311"/>
      <c r="O63" s="320"/>
      <c r="P63" s="321" t="e">
        <f>VLOOKUP(O63,'пр.взв.'!B7:E70,2,FALSE)</f>
        <v>#N/A</v>
      </c>
      <c r="Q63" s="323" t="e">
        <f>VLOOKUP(O63,'пр.взв.'!B7:E70,4,FALSE)</f>
        <v>#N/A</v>
      </c>
      <c r="R63" s="62"/>
    </row>
    <row r="64" spans="1:18" ht="9" customHeight="1" thickBot="1">
      <c r="A64" s="339">
        <v>12</v>
      </c>
      <c r="B64" s="341" t="str">
        <f>VLOOKUP(A64,'пр.взв.'!B7:F70,2,FALSE)</f>
        <v>DONET Tomas</v>
      </c>
      <c r="C64" s="344" t="str">
        <f>VLOOKUP(A64,'пр.взв.'!B7:F70,3,FALSE)</f>
        <v>1986</v>
      </c>
      <c r="D64" s="347" t="str">
        <f>VLOOKUP(A64,'пр.взв.'!B7:F70,4,FALSE)</f>
        <v>SUI</v>
      </c>
      <c r="E64" s="104"/>
      <c r="F64" s="101"/>
      <c r="G64" s="304"/>
      <c r="H64" s="102"/>
      <c r="I64" s="103"/>
      <c r="J64" s="107"/>
      <c r="K64" s="100"/>
      <c r="L64" s="41"/>
      <c r="M64" s="41"/>
      <c r="N64" s="311"/>
      <c r="O64" s="320"/>
      <c r="P64" s="321"/>
      <c r="Q64" s="323"/>
      <c r="R64" s="62"/>
    </row>
    <row r="65" spans="1:18" ht="9" customHeight="1">
      <c r="A65" s="340"/>
      <c r="B65" s="336"/>
      <c r="C65" s="338"/>
      <c r="D65" s="343"/>
      <c r="E65" s="314">
        <v>12</v>
      </c>
      <c r="F65" s="105"/>
      <c r="G65" s="103"/>
      <c r="H65" s="101"/>
      <c r="I65" s="103"/>
      <c r="J65" s="107"/>
      <c r="K65" s="100"/>
      <c r="L65" s="41"/>
      <c r="M65" s="41"/>
      <c r="N65" s="311"/>
      <c r="O65" s="320"/>
      <c r="P65" s="321" t="e">
        <f>VLOOKUP(O65,'пр.взв.'!B7:E70,2,FALSE)</f>
        <v>#N/A</v>
      </c>
      <c r="Q65" s="323" t="e">
        <f>VLOOKUP(O65,'пр.взв.'!B7:E70,4,FALSE)</f>
        <v>#N/A</v>
      </c>
      <c r="R65" s="62"/>
    </row>
    <row r="66" spans="1:18" ht="9" customHeight="1" thickBot="1">
      <c r="A66" s="333">
        <v>28</v>
      </c>
      <c r="B66" s="358" t="e">
        <f>VLOOKUP(A66,'пр.взв.'!B7:F70,2,FALSE)</f>
        <v>#N/A</v>
      </c>
      <c r="C66" s="325" t="e">
        <f>VLOOKUP(A66,'пр.взв.'!B7:F70,3,FALSE)</f>
        <v>#N/A</v>
      </c>
      <c r="D66" s="327" t="e">
        <f>VLOOKUP(A66,'пр.взв.'!B7:F70,4,FALSE)</f>
        <v>#N/A</v>
      </c>
      <c r="E66" s="315"/>
      <c r="F66" s="100"/>
      <c r="G66" s="101"/>
      <c r="H66" s="101"/>
      <c r="I66" s="103"/>
      <c r="J66" s="107"/>
      <c r="K66" s="100"/>
      <c r="L66" s="41"/>
      <c r="M66" s="41"/>
      <c r="N66" s="311"/>
      <c r="O66" s="320"/>
      <c r="P66" s="321"/>
      <c r="Q66" s="323"/>
      <c r="R66" s="62"/>
    </row>
    <row r="67" spans="1:18" ht="9" customHeight="1" thickBot="1">
      <c r="A67" s="334"/>
      <c r="B67" s="359"/>
      <c r="C67" s="329"/>
      <c r="D67" s="330"/>
      <c r="E67" s="104"/>
      <c r="F67" s="100"/>
      <c r="G67" s="101"/>
      <c r="H67" s="101"/>
      <c r="I67" s="303">
        <v>8</v>
      </c>
      <c r="J67" s="108"/>
      <c r="K67" s="100"/>
      <c r="L67" s="41"/>
      <c r="M67" s="41"/>
      <c r="N67" s="311"/>
      <c r="O67" s="320"/>
      <c r="P67" s="321" t="e">
        <f>VLOOKUP(O67,'пр.взв.'!B7:E70,2,FALSE)</f>
        <v>#N/A</v>
      </c>
      <c r="Q67" s="323" t="e">
        <f>VLOOKUP(O67,'пр.взв.'!B7:E70,4,FALSE)</f>
        <v>#N/A</v>
      </c>
      <c r="R67" s="62"/>
    </row>
    <row r="68" spans="1:18" ht="9" customHeight="1" thickBot="1">
      <c r="A68" s="339">
        <v>8</v>
      </c>
      <c r="B68" s="341" t="str">
        <f>VLOOKUP(A68,'пр.взв.'!B7:F70,2,FALSE)</f>
        <v>MAMULASHVILI  Kakha</v>
      </c>
      <c r="C68" s="344">
        <f>VLOOKUP(A68,'пр.взв.'!B7:F70,3,FALSE)</f>
        <v>1985</v>
      </c>
      <c r="D68" s="347" t="str">
        <f>VLOOKUP(A68,'пр.взв.'!B7:F70,4,FALSE)</f>
        <v>GEO</v>
      </c>
      <c r="E68" s="104"/>
      <c r="F68" s="100"/>
      <c r="G68" s="101"/>
      <c r="H68" s="101"/>
      <c r="I68" s="304"/>
      <c r="J68" s="101"/>
      <c r="K68" s="100"/>
      <c r="L68" s="41"/>
      <c r="M68" s="41"/>
      <c r="N68" s="311"/>
      <c r="O68" s="320"/>
      <c r="P68" s="321"/>
      <c r="Q68" s="323"/>
      <c r="R68" s="62"/>
    </row>
    <row r="69" spans="1:18" ht="9" customHeight="1">
      <c r="A69" s="340"/>
      <c r="B69" s="336"/>
      <c r="C69" s="338"/>
      <c r="D69" s="343"/>
      <c r="E69" s="314">
        <v>8</v>
      </c>
      <c r="F69" s="100"/>
      <c r="G69" s="101"/>
      <c r="H69" s="101"/>
      <c r="I69" s="103"/>
      <c r="J69" s="101"/>
      <c r="K69" s="100"/>
      <c r="L69" s="41"/>
      <c r="M69" s="41"/>
      <c r="N69" s="311"/>
      <c r="O69" s="320"/>
      <c r="P69" s="321" t="e">
        <f>VLOOKUP(O69,'пр.взв.'!B7:E70,2,FALSE)</f>
        <v>#N/A</v>
      </c>
      <c r="Q69" s="323" t="e">
        <f>VLOOKUP(O69,'пр.взв.'!B7:E70,4,FALSE)</f>
        <v>#N/A</v>
      </c>
      <c r="R69" s="62"/>
    </row>
    <row r="70" spans="1:18" ht="9" customHeight="1" thickBot="1">
      <c r="A70" s="333">
        <v>24</v>
      </c>
      <c r="B70" s="358" t="e">
        <f>VLOOKUP(A70,'пр.взв.'!B7:F70,2,FALSE)</f>
        <v>#N/A</v>
      </c>
      <c r="C70" s="325" t="e">
        <f>VLOOKUP(A70,'пр.взв.'!B7:F70,3,FALSE)</f>
        <v>#N/A</v>
      </c>
      <c r="D70" s="327" t="e">
        <f>VLOOKUP(A70,'пр.взв.'!B7:F70,4,FALSE)</f>
        <v>#N/A</v>
      </c>
      <c r="E70" s="315"/>
      <c r="F70" s="102"/>
      <c r="G70" s="103"/>
      <c r="H70" s="101"/>
      <c r="I70" s="103"/>
      <c r="J70" s="101"/>
      <c r="L70" s="41"/>
      <c r="M70" s="41"/>
      <c r="N70" s="311"/>
      <c r="O70" s="320"/>
      <c r="P70" s="321"/>
      <c r="Q70" s="323"/>
      <c r="R70" s="62"/>
    </row>
    <row r="71" spans="1:18" ht="9" customHeight="1" thickBot="1">
      <c r="A71" s="334"/>
      <c r="B71" s="359"/>
      <c r="C71" s="329"/>
      <c r="D71" s="330"/>
      <c r="E71" s="104"/>
      <c r="F71" s="101"/>
      <c r="G71" s="303">
        <v>8</v>
      </c>
      <c r="H71" s="105"/>
      <c r="I71" s="103"/>
      <c r="J71" s="101"/>
      <c r="L71" s="41"/>
      <c r="M71" s="41"/>
      <c r="N71" s="311"/>
      <c r="O71" s="320"/>
      <c r="P71" s="321" t="e">
        <f>VLOOKUP(O71,'пр.взв.'!B7:E70,2,FALSE)</f>
        <v>#N/A</v>
      </c>
      <c r="Q71" s="323" t="e">
        <f>VLOOKUP(O71,'пр.взв.'!B7:E70,4,FALSE)</f>
        <v>#N/A</v>
      </c>
      <c r="R71" s="62"/>
    </row>
    <row r="72" spans="1:18" ht="9" customHeight="1" thickBot="1">
      <c r="A72" s="339">
        <v>16</v>
      </c>
      <c r="B72" s="341" t="str">
        <f>VLOOKUP(A72,'пр.взв.'!B7:F70,2,FALSE)</f>
        <v>KURYMBAEV Madi</v>
      </c>
      <c r="C72" s="344" t="str">
        <f>VLOOKUP(A72,'пр.взв.'!B7:F70,3,FALSE)</f>
        <v>1985</v>
      </c>
      <c r="D72" s="347" t="str">
        <f>VLOOKUP(A72,'пр.взв.'!B7:F70,4,FALSE)</f>
        <v>KAZ</v>
      </c>
      <c r="E72" s="104"/>
      <c r="F72" s="101"/>
      <c r="G72" s="304"/>
      <c r="H72" s="101"/>
      <c r="I72" s="101"/>
      <c r="J72" s="101"/>
      <c r="K72" s="308" t="s">
        <v>2</v>
      </c>
      <c r="L72" s="41"/>
      <c r="M72" s="41"/>
      <c r="N72" s="311"/>
      <c r="O72" s="320"/>
      <c r="P72" s="321"/>
      <c r="Q72" s="323"/>
      <c r="R72" s="62"/>
    </row>
    <row r="73" spans="1:18" ht="9" customHeight="1" thickBot="1">
      <c r="A73" s="340"/>
      <c r="B73" s="336"/>
      <c r="C73" s="338"/>
      <c r="D73" s="343"/>
      <c r="E73" s="314">
        <v>16</v>
      </c>
      <c r="F73" s="113"/>
      <c r="G73" s="95"/>
      <c r="K73" s="308"/>
      <c r="Q73" s="62"/>
      <c r="R73" s="62"/>
    </row>
    <row r="74" spans="1:18" ht="9" customHeight="1" thickBot="1">
      <c r="A74" s="333">
        <v>32</v>
      </c>
      <c r="B74" s="358" t="e">
        <f>VLOOKUP(A74,'пр.взв.'!B7:F70,2,FALSE)</f>
        <v>#N/A</v>
      </c>
      <c r="C74" s="325" t="e">
        <f>VLOOKUP(A74,'пр.взв.'!B7:F70,3,FALSE)</f>
        <v>#N/A</v>
      </c>
      <c r="D74" s="327" t="e">
        <f>VLOOKUP(A74,'пр.взв.'!B7:F70,4,FALSE)</f>
        <v>#N/A</v>
      </c>
      <c r="E74" s="315"/>
      <c r="F74" s="100"/>
      <c r="G74" s="95"/>
      <c r="H74" s="303"/>
      <c r="I74" s="114"/>
      <c r="J74" s="95"/>
      <c r="K74" s="95"/>
      <c r="L74" s="305" t="s">
        <v>45</v>
      </c>
      <c r="M74" s="305"/>
      <c r="N74" s="305"/>
      <c r="O74" s="305"/>
      <c r="P74" s="305"/>
      <c r="Q74" s="122"/>
      <c r="R74" s="62"/>
    </row>
    <row r="75" spans="1:18" ht="9" customHeight="1" thickBot="1">
      <c r="A75" s="334"/>
      <c r="B75" s="362"/>
      <c r="C75" s="326"/>
      <c r="D75" s="328"/>
      <c r="E75" s="100"/>
      <c r="F75" s="100"/>
      <c r="G75" s="95"/>
      <c r="H75" s="304"/>
      <c r="I75" s="115"/>
      <c r="J75" s="95"/>
      <c r="K75" s="95"/>
      <c r="L75" s="305"/>
      <c r="M75" s="305"/>
      <c r="N75" s="305"/>
      <c r="O75" s="305"/>
      <c r="P75" s="305"/>
      <c r="Q75" s="122"/>
      <c r="R75" s="62"/>
    </row>
    <row r="76" spans="1:18" ht="9" customHeight="1">
      <c r="A76" s="116"/>
      <c r="B76" s="116"/>
      <c r="C76" s="116"/>
      <c r="D76" s="109"/>
      <c r="E76" s="95"/>
      <c r="F76" s="345"/>
      <c r="G76" s="95"/>
      <c r="H76" s="95"/>
      <c r="I76" s="95"/>
      <c r="J76" s="303">
        <v>14</v>
      </c>
      <c r="K76" s="95"/>
      <c r="L76" s="122"/>
      <c r="M76" s="122"/>
      <c r="N76" s="122"/>
      <c r="O76" s="122"/>
      <c r="P76" s="122"/>
      <c r="Q76" s="62"/>
      <c r="R76" s="62"/>
    </row>
    <row r="77" spans="1:18" ht="9" customHeight="1" thickBot="1">
      <c r="A77" s="366" t="str">
        <f>'[3]реквизиты'!$A$11</f>
        <v>Chief referee</v>
      </c>
      <c r="B77" s="367"/>
      <c r="C77" s="368" t="str">
        <f>HYPERLINK('[1]реквизиты'!$G$11)</f>
        <v>E. Rashi</v>
      </c>
      <c r="D77" s="369"/>
      <c r="E77" s="369"/>
      <c r="F77" s="345"/>
      <c r="G77" s="95"/>
      <c r="H77" s="95"/>
      <c r="I77" s="96"/>
      <c r="J77" s="304"/>
      <c r="K77" s="97"/>
      <c r="L77" s="44"/>
      <c r="M77" s="15"/>
      <c r="N77" s="15"/>
      <c r="O77" s="62"/>
      <c r="P77" s="62"/>
      <c r="Q77" s="62"/>
      <c r="R77" s="62"/>
    </row>
    <row r="78" spans="1:18" ht="9" customHeight="1">
      <c r="A78" s="367"/>
      <c r="B78" s="367"/>
      <c r="C78" s="369"/>
      <c r="D78" s="369"/>
      <c r="E78" s="369"/>
      <c r="F78" s="370" t="str">
        <f>HYPERLINK('[1]реквизиты'!$G$12)</f>
        <v>/GEO/</v>
      </c>
      <c r="G78" s="370"/>
      <c r="H78" s="303"/>
      <c r="I78" s="99"/>
      <c r="J78" s="95"/>
      <c r="K78" s="75"/>
      <c r="L78" s="303">
        <v>2</v>
      </c>
      <c r="M78" s="15"/>
      <c r="N78" s="15"/>
      <c r="O78" s="62"/>
      <c r="P78" s="62"/>
      <c r="Q78" s="62"/>
      <c r="R78" s="62"/>
    </row>
    <row r="79" spans="1:16" ht="9" customHeight="1" thickBot="1">
      <c r="A79" s="117"/>
      <c r="B79" s="117"/>
      <c r="C79" s="118"/>
      <c r="D79" s="95"/>
      <c r="E79" s="118"/>
      <c r="F79" s="370"/>
      <c r="G79" s="370"/>
      <c r="H79" s="304"/>
      <c r="I79" s="95"/>
      <c r="J79" s="95"/>
      <c r="K79" s="75"/>
      <c r="L79" s="304"/>
      <c r="M79" s="49"/>
      <c r="N79" s="15"/>
      <c r="O79" s="62"/>
      <c r="P79" s="62"/>
    </row>
    <row r="80" spans="1:14" ht="9" customHeight="1">
      <c r="A80" s="366" t="str">
        <f>'[3]реквизиты'!$A$13</f>
        <v>Chief secretary</v>
      </c>
      <c r="B80" s="367"/>
      <c r="C80" s="368" t="str">
        <f>HYPERLINK('[1]реквизиты'!$G$13)</f>
        <v>R. Zakirov</v>
      </c>
      <c r="D80" s="368"/>
      <c r="E80" s="368"/>
      <c r="F80" s="120"/>
      <c r="G80" s="120"/>
      <c r="H80" s="95"/>
      <c r="I80" s="95"/>
      <c r="J80" s="303">
        <v>2</v>
      </c>
      <c r="K80" s="119"/>
      <c r="L80" s="44"/>
      <c r="M80" s="47"/>
      <c r="N80" s="306">
        <v>2</v>
      </c>
    </row>
    <row r="81" spans="1:14" ht="9" customHeight="1" thickBot="1">
      <c r="A81" s="367"/>
      <c r="B81" s="367"/>
      <c r="C81" s="368"/>
      <c r="D81" s="368"/>
      <c r="E81" s="368"/>
      <c r="F81" s="370" t="str">
        <f>HYPERLINK('[1]реквизиты'!$G$14)</f>
        <v>/RUS/</v>
      </c>
      <c r="G81" s="370"/>
      <c r="H81" s="75"/>
      <c r="I81" s="75"/>
      <c r="J81" s="304"/>
      <c r="K81" s="75"/>
      <c r="L81" s="15"/>
      <c r="M81" s="47"/>
      <c r="N81" s="307"/>
    </row>
    <row r="82" spans="1:14" ht="9" customHeight="1">
      <c r="A82" s="95"/>
      <c r="B82" s="95"/>
      <c r="C82" s="95"/>
      <c r="D82" s="95"/>
      <c r="E82" s="95"/>
      <c r="F82" s="370"/>
      <c r="G82" s="370"/>
      <c r="H82" s="75"/>
      <c r="I82" s="95"/>
      <c r="J82" s="95"/>
      <c r="K82" s="95"/>
      <c r="L82" s="303">
        <v>8</v>
      </c>
      <c r="M82" s="50"/>
      <c r="N82" s="15"/>
    </row>
    <row r="83" spans="8:14" ht="9" customHeight="1" thickBot="1">
      <c r="H83" s="121"/>
      <c r="I83" s="75"/>
      <c r="J83" s="75"/>
      <c r="K83" s="95"/>
      <c r="L83" s="304"/>
      <c r="M83" s="15"/>
      <c r="N83" s="15"/>
    </row>
    <row r="84" ht="9" customHeight="1"/>
    <row r="85" ht="9" customHeight="1">
      <c r="G85" s="15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19">
    <mergeCell ref="N23:N24"/>
    <mergeCell ref="N25:N26"/>
    <mergeCell ref="N27:N28"/>
    <mergeCell ref="N29:N30"/>
    <mergeCell ref="Q45:Q46"/>
    <mergeCell ref="O49:O50"/>
    <mergeCell ref="P49:P50"/>
    <mergeCell ref="Q49:Q50"/>
    <mergeCell ref="Q47:Q48"/>
    <mergeCell ref="P47:P48"/>
    <mergeCell ref="C2:J2"/>
    <mergeCell ref="C1:J1"/>
    <mergeCell ref="K1:Q1"/>
    <mergeCell ref="K2:Q2"/>
    <mergeCell ref="Q69:Q70"/>
    <mergeCell ref="Q51:Q52"/>
    <mergeCell ref="O51:O52"/>
    <mergeCell ref="P51:P52"/>
    <mergeCell ref="Q65:Q66"/>
    <mergeCell ref="P45:P46"/>
    <mergeCell ref="O45:O46"/>
    <mergeCell ref="O47:O48"/>
    <mergeCell ref="O69:O70"/>
    <mergeCell ref="P69:P70"/>
    <mergeCell ref="O71:O72"/>
    <mergeCell ref="P71:P72"/>
    <mergeCell ref="Q71:Q72"/>
    <mergeCell ref="Q53:Q54"/>
    <mergeCell ref="O55:O56"/>
    <mergeCell ref="Q55:Q56"/>
    <mergeCell ref="Q67:Q68"/>
    <mergeCell ref="O65:O66"/>
    <mergeCell ref="P65:P66"/>
    <mergeCell ref="Q59:Q60"/>
    <mergeCell ref="A72:A73"/>
    <mergeCell ref="B72:B73"/>
    <mergeCell ref="C72:C73"/>
    <mergeCell ref="D72:D73"/>
    <mergeCell ref="A74:A75"/>
    <mergeCell ref="B74:B75"/>
    <mergeCell ref="C74:C75"/>
    <mergeCell ref="D74:D75"/>
    <mergeCell ref="A80:B81"/>
    <mergeCell ref="C80:E81"/>
    <mergeCell ref="F76:F77"/>
    <mergeCell ref="A77:B78"/>
    <mergeCell ref="C77:E78"/>
    <mergeCell ref="F81:G82"/>
    <mergeCell ref="F78:G79"/>
    <mergeCell ref="A68:A69"/>
    <mergeCell ref="B68:B69"/>
    <mergeCell ref="C68:C69"/>
    <mergeCell ref="D68:D69"/>
    <mergeCell ref="A70:A71"/>
    <mergeCell ref="B70:B71"/>
    <mergeCell ref="C70:C71"/>
    <mergeCell ref="D70:D71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2:A43"/>
    <mergeCell ref="O13:O14"/>
    <mergeCell ref="P13:P14"/>
    <mergeCell ref="Q9:Q10"/>
    <mergeCell ref="O11:O12"/>
    <mergeCell ref="P11:P12"/>
    <mergeCell ref="Q11:Q12"/>
    <mergeCell ref="O9:O10"/>
    <mergeCell ref="P9:P10"/>
    <mergeCell ref="Q13:Q14"/>
    <mergeCell ref="A40:A41"/>
    <mergeCell ref="B40:B41"/>
    <mergeCell ref="C36:C37"/>
    <mergeCell ref="D36:D37"/>
    <mergeCell ref="A36:A37"/>
    <mergeCell ref="B36:B37"/>
    <mergeCell ref="A38:A39"/>
    <mergeCell ref="B38:B39"/>
    <mergeCell ref="C38:C39"/>
    <mergeCell ref="D38:D39"/>
    <mergeCell ref="Q23:Q24"/>
    <mergeCell ref="O25:O26"/>
    <mergeCell ref="P25:P26"/>
    <mergeCell ref="Q25:Q26"/>
    <mergeCell ref="Q15:Q16"/>
    <mergeCell ref="Q17:Q18"/>
    <mergeCell ref="Q19:Q20"/>
    <mergeCell ref="Q21:Q22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O35:O36"/>
    <mergeCell ref="P35:P36"/>
    <mergeCell ref="O33:O34"/>
    <mergeCell ref="E27:E28"/>
    <mergeCell ref="E35:E36"/>
    <mergeCell ref="N35:N36"/>
    <mergeCell ref="N31:N32"/>
    <mergeCell ref="N33:N34"/>
    <mergeCell ref="P29:P30"/>
    <mergeCell ref="Q29:Q30"/>
    <mergeCell ref="O31:O32"/>
    <mergeCell ref="P31:P32"/>
    <mergeCell ref="E4:E5"/>
    <mergeCell ref="O27:O28"/>
    <mergeCell ref="P27:P28"/>
    <mergeCell ref="O23:O24"/>
    <mergeCell ref="P23:P24"/>
    <mergeCell ref="K25:K26"/>
    <mergeCell ref="O19:O20"/>
    <mergeCell ref="P19:P20"/>
    <mergeCell ref="P21:P22"/>
    <mergeCell ref="O21:O22"/>
    <mergeCell ref="A16:A17"/>
    <mergeCell ref="B16:B17"/>
    <mergeCell ref="B18:B19"/>
    <mergeCell ref="Q37:Q38"/>
    <mergeCell ref="Q31:Q32"/>
    <mergeCell ref="Q33:Q34"/>
    <mergeCell ref="Q35:Q36"/>
    <mergeCell ref="P37:P38"/>
    <mergeCell ref="Q27:Q28"/>
    <mergeCell ref="O29:O30"/>
    <mergeCell ref="A20:A21"/>
    <mergeCell ref="B20:B21"/>
    <mergeCell ref="P33:P34"/>
    <mergeCell ref="A18:A19"/>
    <mergeCell ref="D18:D19"/>
    <mergeCell ref="C18:C19"/>
    <mergeCell ref="A22:A23"/>
    <mergeCell ref="B22:B23"/>
    <mergeCell ref="C22:C23"/>
    <mergeCell ref="D22:D23"/>
    <mergeCell ref="G4:G5"/>
    <mergeCell ref="E19:E20"/>
    <mergeCell ref="K4:P5"/>
    <mergeCell ref="P15:P16"/>
    <mergeCell ref="O17:O18"/>
    <mergeCell ref="P17:P18"/>
    <mergeCell ref="O15:O16"/>
    <mergeCell ref="N9:N10"/>
    <mergeCell ref="N11:N12"/>
    <mergeCell ref="N13:N14"/>
    <mergeCell ref="A8:A9"/>
    <mergeCell ref="D14:D15"/>
    <mergeCell ref="E11:E12"/>
    <mergeCell ref="J12:J13"/>
    <mergeCell ref="G13:G14"/>
    <mergeCell ref="E15:E16"/>
    <mergeCell ref="A10:A11"/>
    <mergeCell ref="B10:B11"/>
    <mergeCell ref="C10:C11"/>
    <mergeCell ref="D10:D11"/>
    <mergeCell ref="P39:P40"/>
    <mergeCell ref="A12:A13"/>
    <mergeCell ref="B12:B13"/>
    <mergeCell ref="C12:C13"/>
    <mergeCell ref="A14:A15"/>
    <mergeCell ref="B14:B15"/>
    <mergeCell ref="D12:D13"/>
    <mergeCell ref="G29:G30"/>
    <mergeCell ref="C14:C15"/>
    <mergeCell ref="I17:I18"/>
    <mergeCell ref="N17:N18"/>
    <mergeCell ref="N19:N20"/>
    <mergeCell ref="C20:C21"/>
    <mergeCell ref="N21:N22"/>
    <mergeCell ref="G21:G22"/>
    <mergeCell ref="D16:D17"/>
    <mergeCell ref="C40:C41"/>
    <mergeCell ref="D40:D41"/>
    <mergeCell ref="C16:C17"/>
    <mergeCell ref="D20:D21"/>
    <mergeCell ref="O59:O60"/>
    <mergeCell ref="Q63:Q64"/>
    <mergeCell ref="O61:O62"/>
    <mergeCell ref="P61:P62"/>
    <mergeCell ref="Q61:Q62"/>
    <mergeCell ref="P59:P60"/>
    <mergeCell ref="P63:P64"/>
    <mergeCell ref="O67:O68"/>
    <mergeCell ref="P67:P68"/>
    <mergeCell ref="N65:N66"/>
    <mergeCell ref="E49:E50"/>
    <mergeCell ref="O53:O54"/>
    <mergeCell ref="P55:P56"/>
    <mergeCell ref="P53:P54"/>
    <mergeCell ref="O63:O64"/>
    <mergeCell ref="N55:N56"/>
    <mergeCell ref="N61:N62"/>
    <mergeCell ref="O37:O38"/>
    <mergeCell ref="N47:N48"/>
    <mergeCell ref="N51:N52"/>
    <mergeCell ref="N53:N54"/>
    <mergeCell ref="O41:O42"/>
    <mergeCell ref="N49:N50"/>
    <mergeCell ref="N45:N46"/>
    <mergeCell ref="N39:N40"/>
    <mergeCell ref="N37:N38"/>
    <mergeCell ref="N43:N44"/>
    <mergeCell ref="Q39:Q40"/>
    <mergeCell ref="O43:O44"/>
    <mergeCell ref="O57:O58"/>
    <mergeCell ref="P57:P58"/>
    <mergeCell ref="P41:P42"/>
    <mergeCell ref="Q41:Q42"/>
    <mergeCell ref="Q43:Q44"/>
    <mergeCell ref="Q57:Q58"/>
    <mergeCell ref="P43:P44"/>
    <mergeCell ref="O39:O40"/>
    <mergeCell ref="E53:E54"/>
    <mergeCell ref="G55:G56"/>
    <mergeCell ref="E57:E58"/>
    <mergeCell ref="E23:E24"/>
    <mergeCell ref="E39:E40"/>
    <mergeCell ref="E45:E46"/>
    <mergeCell ref="G47:G48"/>
    <mergeCell ref="E31:E32"/>
    <mergeCell ref="G37:G38"/>
    <mergeCell ref="E69:E70"/>
    <mergeCell ref="G71:G72"/>
    <mergeCell ref="E73:E74"/>
    <mergeCell ref="E61:E62"/>
    <mergeCell ref="G63:G64"/>
    <mergeCell ref="E65:E66"/>
    <mergeCell ref="N71:N72"/>
    <mergeCell ref="G8:G9"/>
    <mergeCell ref="I6:I7"/>
    <mergeCell ref="K8:K9"/>
    <mergeCell ref="I10:I11"/>
    <mergeCell ref="K12:K13"/>
    <mergeCell ref="I33:I34"/>
    <mergeCell ref="N15:N16"/>
    <mergeCell ref="M10:M11"/>
    <mergeCell ref="N63:N64"/>
    <mergeCell ref="N67:N68"/>
    <mergeCell ref="N69:N70"/>
    <mergeCell ref="N41:N42"/>
    <mergeCell ref="N57:N58"/>
    <mergeCell ref="N59:N60"/>
    <mergeCell ref="K72:K73"/>
    <mergeCell ref="L42:L43"/>
    <mergeCell ref="K59:K60"/>
    <mergeCell ref="I67:I68"/>
    <mergeCell ref="I51:I52"/>
    <mergeCell ref="L82:L83"/>
    <mergeCell ref="L74:P75"/>
    <mergeCell ref="H74:H75"/>
    <mergeCell ref="H78:H79"/>
    <mergeCell ref="J76:J77"/>
    <mergeCell ref="L78:L79"/>
    <mergeCell ref="J80:J81"/>
    <mergeCell ref="N80:N8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2010-11-06T05:18:29Z</cp:lastPrinted>
  <dcterms:created xsi:type="dcterms:W3CDTF">1996-10-08T23:32:33Z</dcterms:created>
  <dcterms:modified xsi:type="dcterms:W3CDTF">2009-11-16T07:45:50Z</dcterms:modified>
  <cp:category/>
  <cp:version/>
  <cp:contentType/>
  <cp:contentStatus/>
</cp:coreProperties>
</file>