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195" windowWidth="14265" windowHeight="7845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<sst xmlns="http://schemas.openxmlformats.org/spreadsheetml/2006/main" count="185" uniqueCount="76">
  <si>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</si>
  <si>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</si>
  <si>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</si>
  <si>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</si>
  <si>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</si>
  <si>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</si>
  <si>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</si>
  <si>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</si>
  <si>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</si>
  <si>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</si>
  <si>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</si>
  <si>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</si>
  <si>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</si>
  <si>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</si>
  <si>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</si>
  <si>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</si>
  <si>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</si>
  <si>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</si>
  <si>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</si>
  <si>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</si>
  <si>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</si>
  <si>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</si>
  <si>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</si>
  <si>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</si>
  <si>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</si>
  <si>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</si>
  <si>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</si>
  <si>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</si>
  <si>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</si>
  <si>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</si>
  <si>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</si>
  <si>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</si>
  <si>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</si>
  <si>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</si>
  <si>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</si>
  <si>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</si>
  <si>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</si>
  <si>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</si>
  <si>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Тренер победттеля:</t>
  </si>
  <si>
    <t>Награждение проводят:</t>
  </si>
  <si>
    <t>I p</t>
  </si>
  <si>
    <t>II p</t>
  </si>
  <si>
    <t>III p</t>
  </si>
  <si>
    <t>Struggle for 3 place</t>
  </si>
  <si>
    <t>Points</t>
  </si>
  <si>
    <t>Time</t>
  </si>
  <si>
    <t>PAIM-KRASKOUSKAYA Anzhela</t>
  </si>
  <si>
    <t>1980</t>
  </si>
  <si>
    <t>BLR</t>
  </si>
  <si>
    <t>STEFANOVA   Kalina</t>
  </si>
  <si>
    <t>1989</t>
  </si>
  <si>
    <t>BUL</t>
  </si>
  <si>
    <t>URYNGALIEVA Almagul</t>
  </si>
  <si>
    <t>1988</t>
  </si>
  <si>
    <t>KAZ</t>
  </si>
  <si>
    <t>ESTEBESOVA Anara</t>
  </si>
  <si>
    <t>KGZ</t>
  </si>
  <si>
    <t>ZENCHENKO Tatiana</t>
  </si>
  <si>
    <t>RUS</t>
  </si>
  <si>
    <t>RUZMETOVA Ugiljon</t>
  </si>
  <si>
    <t>1987</t>
  </si>
  <si>
    <t>UZB</t>
  </si>
  <si>
    <t>NURJAVOVA Rushana</t>
  </si>
  <si>
    <t>1994</t>
  </si>
  <si>
    <t>TKM</t>
  </si>
  <si>
    <t>18</t>
  </si>
  <si>
    <t>27</t>
  </si>
  <si>
    <t>43</t>
  </si>
  <si>
    <t>8</t>
  </si>
  <si>
    <t>42</t>
  </si>
  <si>
    <t>38</t>
  </si>
  <si>
    <t>26</t>
  </si>
  <si>
    <t>Weight category 56  кg.</t>
  </si>
  <si>
    <t>1983</t>
  </si>
  <si>
    <t>VEN</t>
  </si>
  <si>
    <t>RODRIGUES Montero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</si>
</sst>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4"/>
      <name val="Zapf ChanceC"/>
      <family val="2"/>
    </font>
    <font>
      <b/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2" borderId="0" xfId="15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horizontal="center" vertical="center"/>
    </xf>
    <xf numFmtId="0" fontId="35" fillId="3" borderId="19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2" fillId="4" borderId="23" xfId="15" applyFont="1" applyFill="1" applyBorder="1" applyAlignment="1" applyProtection="1">
      <alignment horizontal="center" vertical="center" wrapText="1"/>
      <protection/>
    </xf>
    <xf numFmtId="0" fontId="32" fillId="4" borderId="10" xfId="15" applyFont="1" applyFill="1" applyBorder="1" applyAlignment="1" applyProtection="1">
      <alignment horizontal="center" vertical="center" wrapText="1"/>
      <protection/>
    </xf>
    <xf numFmtId="0" fontId="32" fillId="4" borderId="24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35" fillId="5" borderId="19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6" borderId="37" xfId="0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6" borderId="37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0" fillId="0" borderId="38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18" xfId="0" applyNumberFormat="1" applyFont="1" applyFill="1" applyBorder="1" applyAlignment="1">
      <alignment horizontal="center" vertical="center"/>
    </xf>
    <xf numFmtId="0" fontId="9" fillId="8" borderId="1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6" borderId="23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37" fillId="0" borderId="23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1</xdr:row>
      <xdr:rowOff>238125</xdr:rowOff>
    </xdr:to>
    <xdr:grpSp>
      <xdr:nvGrpSpPr>
        <xdr:cNvPr id="1" name="Group 28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2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609600</xdr:colOff>
      <xdr:row>30</xdr:row>
      <xdr:rowOff>9525</xdr:rowOff>
    </xdr:from>
    <xdr:to>
      <xdr:col>4</xdr:col>
      <xdr:colOff>66675</xdr:colOff>
      <xdr:row>35</xdr:row>
      <xdr:rowOff>438150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1028700" y="7162800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33</xdr:row>
      <xdr:rowOff>123825</xdr:rowOff>
    </xdr:from>
    <xdr:to>
      <xdr:col>4</xdr:col>
      <xdr:colOff>247650</xdr:colOff>
      <xdr:row>38</xdr:row>
      <xdr:rowOff>152400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77724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30</xdr:row>
      <xdr:rowOff>28575</xdr:rowOff>
    </xdr:from>
    <xdr:to>
      <xdr:col>13</xdr:col>
      <xdr:colOff>171450</xdr:colOff>
      <xdr:row>40</xdr:row>
      <xdr:rowOff>28575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657725" y="7181850"/>
          <a:ext cx="16954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0">
      <selection activeCell="A1" sqref="A1:H24"/>
    </sheetView>
  </sheetViews>
  <sheetFormatPr defaultColWidth="9.140625" defaultRowHeight="12.75"/>
  <sheetData>
    <row r="1" spans="1:8" ht="15.75" thickBot="1">
      <c r="A1" s="101" t="str">
        <f>'[1]реквизиты'!$A$2</f>
        <v>The World SAMBO Championship 2010 /F/</v>
      </c>
      <c r="B1" s="102"/>
      <c r="C1" s="102"/>
      <c r="D1" s="102"/>
      <c r="E1" s="102"/>
      <c r="F1" s="102"/>
      <c r="G1" s="102"/>
      <c r="H1" s="103"/>
    </row>
    <row r="2" spans="1:8" ht="12.75">
      <c r="A2" s="104" t="str">
        <f>'[1]реквизиты'!$A$3</f>
        <v>November 04 - 08, 2010       Tashkent /Uzbekistan/</v>
      </c>
      <c r="B2" s="104"/>
      <c r="C2" s="104"/>
      <c r="D2" s="104"/>
      <c r="E2" s="104"/>
      <c r="F2" s="104"/>
      <c r="G2" s="104"/>
      <c r="H2" s="104"/>
    </row>
    <row r="3" spans="1:8" ht="18">
      <c r="A3" s="105" t="s">
        <v>37</v>
      </c>
      <c r="B3" s="105"/>
      <c r="C3" s="105"/>
      <c r="D3" s="105"/>
      <c r="E3" s="105"/>
      <c r="F3" s="105"/>
      <c r="G3" s="105"/>
      <c r="H3" s="105"/>
    </row>
    <row r="4" spans="2:8" ht="18">
      <c r="B4" s="77"/>
      <c r="C4" s="93" t="str">
        <f>'пр.взв.'!A4</f>
        <v>Weight category 56  кg.</v>
      </c>
      <c r="D4" s="93"/>
      <c r="E4" s="93"/>
      <c r="F4" s="93"/>
      <c r="G4" s="93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06" t="s">
        <v>40</v>
      </c>
      <c r="B6" s="97" t="str">
        <f>VLOOKUP(J6,'пр.взв.'!B7:F22,2,FALSE)</f>
        <v>STEFANOVA   Kalina</v>
      </c>
      <c r="C6" s="97"/>
      <c r="D6" s="97"/>
      <c r="E6" s="97"/>
      <c r="F6" s="97"/>
      <c r="G6" s="97"/>
      <c r="H6" s="89" t="str">
        <f>VLOOKUP(J6,'пр.взв.'!B7:F22,3,FALSE)</f>
        <v>1989</v>
      </c>
      <c r="I6" s="78"/>
      <c r="J6" s="79">
        <f>'пр.хода'!I13</f>
        <v>4</v>
      </c>
    </row>
    <row r="7" spans="1:10" ht="18">
      <c r="A7" s="107"/>
      <c r="B7" s="85"/>
      <c r="C7" s="85"/>
      <c r="D7" s="85"/>
      <c r="E7" s="85"/>
      <c r="F7" s="85"/>
      <c r="G7" s="85"/>
      <c r="H7" s="86"/>
      <c r="I7" s="78"/>
      <c r="J7" s="79"/>
    </row>
    <row r="8" spans="1:10" ht="18">
      <c r="A8" s="107"/>
      <c r="B8" s="84" t="str">
        <f>VLOOKUP(J6,'пр.взв.'!B7:F22,4,FALSE)</f>
        <v>BUL</v>
      </c>
      <c r="C8" s="84"/>
      <c r="D8" s="84"/>
      <c r="E8" s="84"/>
      <c r="F8" s="84"/>
      <c r="G8" s="84"/>
      <c r="H8" s="86"/>
      <c r="I8" s="78"/>
      <c r="J8" s="79"/>
    </row>
    <row r="9" spans="1:10" ht="18.75" thickBot="1">
      <c r="A9" s="108"/>
      <c r="B9" s="91"/>
      <c r="C9" s="91"/>
      <c r="D9" s="91"/>
      <c r="E9" s="91"/>
      <c r="F9" s="91"/>
      <c r="G9" s="91"/>
      <c r="H9" s="92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98" t="s">
        <v>41</v>
      </c>
      <c r="B11" s="97" t="str">
        <f>VLOOKUP(J11,'пр.взв.'!B2:F27,2,FALSE)</f>
        <v>ESTEBESOVA Anara</v>
      </c>
      <c r="C11" s="97"/>
      <c r="D11" s="97"/>
      <c r="E11" s="97"/>
      <c r="F11" s="97"/>
      <c r="G11" s="97"/>
      <c r="H11" s="89" t="str">
        <f>VLOOKUP(J11,'пр.взв.'!B2:F27,3,FALSE)</f>
        <v>1989</v>
      </c>
      <c r="I11" s="78"/>
      <c r="J11" s="79">
        <f>'пр.хода'!L7</f>
        <v>1</v>
      </c>
    </row>
    <row r="12" spans="1:10" ht="18" customHeight="1">
      <c r="A12" s="99"/>
      <c r="B12" s="85"/>
      <c r="C12" s="85"/>
      <c r="D12" s="85"/>
      <c r="E12" s="85"/>
      <c r="F12" s="85"/>
      <c r="G12" s="85"/>
      <c r="H12" s="86"/>
      <c r="I12" s="78"/>
      <c r="J12" s="79"/>
    </row>
    <row r="13" spans="1:10" ht="18">
      <c r="A13" s="99"/>
      <c r="B13" s="84" t="str">
        <f>VLOOKUP(J11,'пр.взв.'!B2:F27,4,FALSE)</f>
        <v>KGZ</v>
      </c>
      <c r="C13" s="84"/>
      <c r="D13" s="84"/>
      <c r="E13" s="84"/>
      <c r="F13" s="84"/>
      <c r="G13" s="84"/>
      <c r="H13" s="86"/>
      <c r="I13" s="78"/>
      <c r="J13" s="79"/>
    </row>
    <row r="14" spans="1:10" ht="18.75" thickBot="1">
      <c r="A14" s="100"/>
      <c r="B14" s="91"/>
      <c r="C14" s="91"/>
      <c r="D14" s="91"/>
      <c r="E14" s="91"/>
      <c r="F14" s="91"/>
      <c r="G14" s="91"/>
      <c r="H14" s="92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94" t="s">
        <v>42</v>
      </c>
      <c r="B16" s="97" t="str">
        <f>VLOOKUP(J16,'пр.взв.'!B1:F32,2,FALSE)</f>
        <v>RUZMETOVA Ugiljon</v>
      </c>
      <c r="C16" s="97"/>
      <c r="D16" s="97"/>
      <c r="E16" s="97"/>
      <c r="F16" s="97"/>
      <c r="G16" s="97"/>
      <c r="H16" s="89" t="str">
        <f>VLOOKUP(J16,'пр.взв.'!B1:F32,3,FALSE)</f>
        <v>1987</v>
      </c>
      <c r="I16" s="78"/>
      <c r="J16" s="79">
        <f>'пр.хода'!C28</f>
        <v>5</v>
      </c>
    </row>
    <row r="17" spans="1:10" ht="18" customHeight="1">
      <c r="A17" s="95"/>
      <c r="B17" s="85"/>
      <c r="C17" s="85"/>
      <c r="D17" s="85"/>
      <c r="E17" s="85"/>
      <c r="F17" s="85"/>
      <c r="G17" s="85"/>
      <c r="H17" s="86"/>
      <c r="I17" s="78"/>
      <c r="J17" s="79"/>
    </row>
    <row r="18" spans="1:10" ht="18">
      <c r="A18" s="95"/>
      <c r="B18" s="84" t="str">
        <f>VLOOKUP(J16,'пр.взв.'!B1:F32,4,FALSE)</f>
        <v>UZB</v>
      </c>
      <c r="C18" s="84"/>
      <c r="D18" s="84"/>
      <c r="E18" s="84"/>
      <c r="F18" s="84"/>
      <c r="G18" s="84"/>
      <c r="H18" s="86"/>
      <c r="I18" s="78"/>
      <c r="J18" s="79"/>
    </row>
    <row r="19" spans="1:10" ht="18.75" thickBot="1">
      <c r="A19" s="96"/>
      <c r="B19" s="91"/>
      <c r="C19" s="91"/>
      <c r="D19" s="91"/>
      <c r="E19" s="91"/>
      <c r="F19" s="91"/>
      <c r="G19" s="91"/>
      <c r="H19" s="92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 customHeight="1">
      <c r="A21" s="94" t="s">
        <v>42</v>
      </c>
      <c r="B21" s="97" t="str">
        <f>VLOOKUP(J21,'пр.взв.'!B2:F37,2,FALSE)</f>
        <v>ZENCHENKO Tatiana</v>
      </c>
      <c r="C21" s="97"/>
      <c r="D21" s="97"/>
      <c r="E21" s="97"/>
      <c r="F21" s="97"/>
      <c r="G21" s="97"/>
      <c r="H21" s="89">
        <f>VLOOKUP(J21,'пр.взв.'!B2:F37,3,FALSE)</f>
        <v>1978</v>
      </c>
      <c r="I21" s="78"/>
      <c r="J21" s="79">
        <f>'пр.хода'!J28</f>
        <v>6</v>
      </c>
    </row>
    <row r="22" spans="1:10" ht="18" customHeight="1">
      <c r="A22" s="95"/>
      <c r="B22" s="85"/>
      <c r="C22" s="85"/>
      <c r="D22" s="85"/>
      <c r="E22" s="85"/>
      <c r="F22" s="85"/>
      <c r="G22" s="85"/>
      <c r="H22" s="86"/>
      <c r="I22" s="78"/>
      <c r="J22" s="79"/>
    </row>
    <row r="23" spans="1:9" ht="18">
      <c r="A23" s="95"/>
      <c r="B23" s="84" t="str">
        <f>VLOOKUP(J21,'пр.взв.'!B2:F37,4,FALSE)</f>
        <v>RUS</v>
      </c>
      <c r="C23" s="84"/>
      <c r="D23" s="84"/>
      <c r="E23" s="84"/>
      <c r="F23" s="84"/>
      <c r="G23" s="84"/>
      <c r="H23" s="86"/>
      <c r="I23" s="78"/>
    </row>
    <row r="24" spans="1:9" ht="18.75" thickBot="1">
      <c r="A24" s="96"/>
      <c r="B24" s="91"/>
      <c r="C24" s="91"/>
      <c r="D24" s="91"/>
      <c r="E24" s="91"/>
      <c r="F24" s="91"/>
      <c r="G24" s="91"/>
      <c r="H24" s="92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38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87" t="e">
        <f>VLOOKUP(J28,'пр.взв.'!B7:F22,5,FALSE)</f>
        <v>#N/A</v>
      </c>
      <c r="B28" s="88"/>
      <c r="C28" s="88"/>
      <c r="D28" s="88"/>
      <c r="E28" s="88"/>
      <c r="F28" s="88"/>
      <c r="G28" s="88"/>
      <c r="H28" s="89"/>
      <c r="J28">
        <v>0</v>
      </c>
    </row>
    <row r="29" spans="1:8" ht="13.5" thickBot="1">
      <c r="A29" s="90"/>
      <c r="B29" s="91"/>
      <c r="C29" s="91"/>
      <c r="D29" s="91"/>
      <c r="E29" s="91"/>
      <c r="F29" s="91"/>
      <c r="G29" s="91"/>
      <c r="H29" s="92"/>
    </row>
    <row r="32" spans="1:8" ht="18">
      <c r="A32" s="78" t="s">
        <v>39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A6:A9"/>
    <mergeCell ref="B6:G7"/>
    <mergeCell ref="H6:H7"/>
    <mergeCell ref="B8:H9"/>
    <mergeCell ref="A11:A14"/>
    <mergeCell ref="B11:G12"/>
    <mergeCell ref="H11:H12"/>
    <mergeCell ref="B13:H14"/>
    <mergeCell ref="A28:H29"/>
    <mergeCell ref="C4:G4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J25" sqref="J2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The World SAMBO Championship 2010 /F/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137" t="str">
        <f>'пр.взв.'!A4</f>
        <v>Weight category 56 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hidden="1" thickBot="1">
      <c r="A4" s="113" t="s">
        <v>43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hidden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44</v>
      </c>
      <c r="H5" s="51" t="s">
        <v>19</v>
      </c>
      <c r="I5" s="51" t="s">
        <v>20</v>
      </c>
      <c r="J5" s="49" t="s">
        <v>45</v>
      </c>
      <c r="K5" s="51" t="s">
        <v>21</v>
      </c>
    </row>
    <row r="6" spans="1:11" ht="19.5" customHeight="1" hidden="1">
      <c r="A6" s="114">
        <v>1</v>
      </c>
      <c r="B6" s="117">
        <f>'пр.хода'!A26</f>
        <v>5</v>
      </c>
      <c r="C6" s="119" t="s">
        <v>22</v>
      </c>
      <c r="D6" s="121" t="str">
        <f>VLOOKUP(B6,'пр.взв.'!B7:E22,2,FALSE)</f>
        <v>RUZMETOVA Ugiljon</v>
      </c>
      <c r="E6" s="132" t="str">
        <f>VLOOKUP(B6,'пр.взв.'!B7:E22,3,FALSE)</f>
        <v>1987</v>
      </c>
      <c r="F6" s="139" t="str">
        <f>VLOOKUP(B6,'пр.взв.'!B7:E22,4,FALSE)</f>
        <v>UZB</v>
      </c>
      <c r="G6" s="130"/>
      <c r="H6" s="109"/>
      <c r="I6" s="130"/>
      <c r="J6" s="109"/>
      <c r="K6" s="61" t="s">
        <v>25</v>
      </c>
    </row>
    <row r="7" spans="1:11" ht="19.5" customHeight="1" hidden="1" thickBot="1">
      <c r="A7" s="115"/>
      <c r="B7" s="118"/>
      <c r="C7" s="120"/>
      <c r="D7" s="122"/>
      <c r="E7" s="124"/>
      <c r="F7" s="134"/>
      <c r="G7" s="126"/>
      <c r="H7" s="110"/>
      <c r="I7" s="126"/>
      <c r="J7" s="110"/>
      <c r="K7" s="62" t="s">
        <v>2</v>
      </c>
    </row>
    <row r="8" spans="1:11" ht="19.5" customHeight="1" hidden="1">
      <c r="A8" s="115"/>
      <c r="B8" s="117">
        <f>'пр.хода'!A30</f>
        <v>7</v>
      </c>
      <c r="C8" s="128" t="s">
        <v>23</v>
      </c>
      <c r="D8" s="135" t="str">
        <f>VLOOKUP(B8,'пр.взв.'!B7:E22,2,FALSE)</f>
        <v>URYNGALIEVA Almagul</v>
      </c>
      <c r="E8" s="123" t="str">
        <f>VLOOKUP(B8,'пр.взв.'!B7:E22,3,FALSE)</f>
        <v>1988</v>
      </c>
      <c r="F8" s="133" t="str">
        <f>VLOOKUP(B8,'пр.взв.'!B7:E22,4,FALSE)</f>
        <v>KAZ</v>
      </c>
      <c r="G8" s="125"/>
      <c r="H8" s="109"/>
      <c r="I8" s="130"/>
      <c r="J8" s="109"/>
      <c r="K8" s="62" t="s">
        <v>26</v>
      </c>
    </row>
    <row r="9" spans="1:11" ht="19.5" customHeight="1" hidden="1" thickBot="1">
      <c r="A9" s="116"/>
      <c r="B9" s="118"/>
      <c r="C9" s="129"/>
      <c r="D9" s="136"/>
      <c r="E9" s="124"/>
      <c r="F9" s="134"/>
      <c r="G9" s="126"/>
      <c r="H9" s="110"/>
      <c r="I9" s="126"/>
      <c r="J9" s="110"/>
      <c r="K9" s="63"/>
    </row>
    <row r="10" spans="1:11" ht="24" customHeight="1" hidden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hidden="1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44</v>
      </c>
      <c r="H11" s="51" t="s">
        <v>19</v>
      </c>
      <c r="I11" s="51" t="s">
        <v>20</v>
      </c>
      <c r="J11" s="49" t="s">
        <v>45</v>
      </c>
      <c r="K11" s="51" t="s">
        <v>21</v>
      </c>
    </row>
    <row r="12" spans="1:11" ht="19.5" customHeight="1" hidden="1">
      <c r="A12" s="114">
        <v>2</v>
      </c>
      <c r="B12" s="117">
        <f>'пр.хода'!F26</f>
        <v>8</v>
      </c>
      <c r="C12" s="119" t="s">
        <v>22</v>
      </c>
      <c r="D12" s="121" t="str">
        <f>VLOOKUP(B12,'пр.взв.'!B7:E22,2,FALSE)</f>
        <v>RODRIGUES Montero</v>
      </c>
      <c r="E12" s="132" t="str">
        <f>VLOOKUP(B12,'пр.взв.'!B7:E22,3,FALSE)</f>
        <v>1983</v>
      </c>
      <c r="F12" s="132" t="str">
        <f>VLOOKUP(B12,'пр.взв.'!B7:E22,4,FALSE)</f>
        <v>VEN</v>
      </c>
      <c r="G12" s="130"/>
      <c r="H12" s="109"/>
      <c r="I12" s="130"/>
      <c r="J12" s="109"/>
      <c r="K12" s="61" t="s">
        <v>25</v>
      </c>
    </row>
    <row r="13" spans="1:11" ht="19.5" customHeight="1" hidden="1" thickBot="1">
      <c r="A13" s="115"/>
      <c r="B13" s="118"/>
      <c r="C13" s="120"/>
      <c r="D13" s="122"/>
      <c r="E13" s="124"/>
      <c r="F13" s="124"/>
      <c r="G13" s="126"/>
      <c r="H13" s="110"/>
      <c r="I13" s="126"/>
      <c r="J13" s="110"/>
      <c r="K13" s="62" t="s">
        <v>2</v>
      </c>
    </row>
    <row r="14" spans="1:11" ht="19.5" customHeight="1" hidden="1">
      <c r="A14" s="115"/>
      <c r="B14" s="117">
        <f>'пр.хода'!F30</f>
        <v>6</v>
      </c>
      <c r="C14" s="128" t="s">
        <v>23</v>
      </c>
      <c r="D14" s="127" t="str">
        <f>VLOOKUP(B14,'пр.взв.'!B7:E22,2,FALSE)</f>
        <v>ZENCHENKO Tatiana</v>
      </c>
      <c r="E14" s="123">
        <f>VLOOKUP(B14,'пр.взв.'!B7:E22,3,FALSE)</f>
        <v>1978</v>
      </c>
      <c r="F14" s="123" t="str">
        <f>VLOOKUP(B14,'пр.взв.'!B7:E22,4,FALSE)</f>
        <v>RUS</v>
      </c>
      <c r="G14" s="125"/>
      <c r="H14" s="109"/>
      <c r="I14" s="130"/>
      <c r="J14" s="109"/>
      <c r="K14" s="62" t="s">
        <v>26</v>
      </c>
    </row>
    <row r="15" spans="1:11" ht="19.5" customHeight="1" hidden="1" thickBot="1">
      <c r="A15" s="116"/>
      <c r="B15" s="118"/>
      <c r="C15" s="129"/>
      <c r="D15" s="122"/>
      <c r="E15" s="124"/>
      <c r="F15" s="124"/>
      <c r="G15" s="126"/>
      <c r="H15" s="110"/>
      <c r="I15" s="126"/>
      <c r="J15" s="110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44</v>
      </c>
      <c r="H18" s="51" t="s">
        <v>19</v>
      </c>
      <c r="I18" s="51" t="s">
        <v>20</v>
      </c>
      <c r="J18" s="49" t="s">
        <v>45</v>
      </c>
      <c r="K18" s="51" t="s">
        <v>21</v>
      </c>
    </row>
    <row r="19" spans="1:11" ht="19.5" customHeight="1">
      <c r="A19" s="114"/>
      <c r="B19" s="117">
        <f>'пр.хода'!G8</f>
        <v>1</v>
      </c>
      <c r="C19" s="119" t="s">
        <v>22</v>
      </c>
      <c r="D19" s="121" t="str">
        <f>VLOOKUP(B19,'пр.взв.'!B7:E22,2,FALSE)</f>
        <v>ESTEBESOVA Anara</v>
      </c>
      <c r="E19" s="132" t="str">
        <f>VLOOKUP(B19,'пр.взв.'!B7:E22,3,FALSE)</f>
        <v>1989</v>
      </c>
      <c r="F19" s="132" t="str">
        <f>VLOOKUP(B19,'пр.взв.'!B7:E22,4,FALSE)</f>
        <v>KGZ</v>
      </c>
      <c r="G19" s="130"/>
      <c r="H19" s="109"/>
      <c r="I19" s="130"/>
      <c r="J19" s="109"/>
      <c r="K19" s="61" t="s">
        <v>25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110"/>
      <c r="I20" s="126"/>
      <c r="J20" s="110"/>
      <c r="K20" s="62" t="s">
        <v>2</v>
      </c>
    </row>
    <row r="21" spans="1:11" ht="19.5" customHeight="1">
      <c r="A21" s="115"/>
      <c r="B21" s="117">
        <f>'пр.хода'!G18</f>
        <v>4</v>
      </c>
      <c r="C21" s="128" t="s">
        <v>23</v>
      </c>
      <c r="D21" s="127" t="str">
        <f>VLOOKUP(B21,'пр.взв.'!B7:E22,2,FALSE)</f>
        <v>STEFANOVA   Kalina</v>
      </c>
      <c r="E21" s="123" t="str">
        <f>VLOOKUP(B21,'пр.взв.'!B7:E22,3,FALSE)</f>
        <v>1989</v>
      </c>
      <c r="F21" s="123" t="str">
        <f>VLOOKUP(B21,'пр.взв.'!B7:E22,4,FALSE)</f>
        <v>BUL</v>
      </c>
      <c r="G21" s="125"/>
      <c r="H21" s="109"/>
      <c r="I21" s="130"/>
      <c r="J21" s="109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0"/>
      <c r="I22" s="126"/>
      <c r="J22" s="110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E. Rashi</v>
      </c>
      <c r="G24" s="16" t="str">
        <f>HYPERLINK('[1]реквизиты'!$G$12)</f>
        <v>/GEO/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R. 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7">
      <selection activeCell="H15" sqref="H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61" t="s">
        <v>13</v>
      </c>
      <c r="B1" s="161"/>
      <c r="C1" s="161"/>
      <c r="D1" s="161"/>
      <c r="E1" s="161"/>
      <c r="F1" s="161"/>
    </row>
    <row r="2" spans="1:6" ht="28.5" customHeight="1">
      <c r="A2" s="160" t="str">
        <f>HYPERLINK('[1]реквизиты'!$A$2)</f>
        <v>The World SAMBO Championship 2010 /F/</v>
      </c>
      <c r="B2" s="160"/>
      <c r="C2" s="160"/>
      <c r="D2" s="160"/>
      <c r="E2" s="160"/>
      <c r="F2" s="160"/>
    </row>
    <row r="3" spans="1:10" ht="17.25" customHeight="1">
      <c r="A3" s="162" t="str">
        <f>HYPERLINK('[1]реквизиты'!$A$3)</f>
        <v>November 04 - 08, 2010       Tashkent /Uzbekistan/</v>
      </c>
      <c r="B3" s="162"/>
      <c r="C3" s="162"/>
      <c r="D3" s="162"/>
      <c r="E3" s="162"/>
      <c r="F3" s="162"/>
      <c r="G3" s="11"/>
      <c r="H3" s="11"/>
      <c r="I3" s="11"/>
      <c r="J3" s="12"/>
    </row>
    <row r="4" spans="1:10" ht="21.75" customHeight="1" thickBot="1">
      <c r="A4" s="140" t="s">
        <v>72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4" t="s">
        <v>6</v>
      </c>
      <c r="C5" s="141" t="s">
        <v>7</v>
      </c>
      <c r="D5" s="141" t="s">
        <v>34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5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6" t="s">
        <v>68</v>
      </c>
      <c r="B7" s="147">
        <v>1</v>
      </c>
      <c r="C7" s="148" t="s">
        <v>55</v>
      </c>
      <c r="D7" s="143" t="s">
        <v>50</v>
      </c>
      <c r="E7" s="154" t="s">
        <v>56</v>
      </c>
      <c r="F7" s="155"/>
    </row>
    <row r="8" spans="1:6" ht="12.75" customHeight="1">
      <c r="A8" s="146"/>
      <c r="B8" s="147"/>
      <c r="C8" s="148"/>
      <c r="D8" s="143"/>
      <c r="E8" s="154"/>
      <c r="F8" s="156"/>
    </row>
    <row r="9" spans="1:6" ht="12.75" customHeight="1">
      <c r="A9" s="146" t="s">
        <v>65</v>
      </c>
      <c r="B9" s="147">
        <v>2</v>
      </c>
      <c r="C9" s="149" t="s">
        <v>46</v>
      </c>
      <c r="D9" s="143" t="s">
        <v>47</v>
      </c>
      <c r="E9" s="154" t="s">
        <v>48</v>
      </c>
      <c r="F9" s="157"/>
    </row>
    <row r="10" spans="1:6" ht="12.75" customHeight="1">
      <c r="A10" s="146"/>
      <c r="B10" s="147"/>
      <c r="C10" s="149"/>
      <c r="D10" s="143"/>
      <c r="E10" s="154"/>
      <c r="F10" s="156"/>
    </row>
    <row r="11" spans="1:6" ht="12.75" customHeight="1">
      <c r="A11" s="146" t="s">
        <v>71</v>
      </c>
      <c r="B11" s="147">
        <v>3</v>
      </c>
      <c r="C11" s="148" t="s">
        <v>62</v>
      </c>
      <c r="D11" s="143" t="s">
        <v>63</v>
      </c>
      <c r="E11" s="154" t="s">
        <v>64</v>
      </c>
      <c r="F11" s="157"/>
    </row>
    <row r="12" spans="1:6" ht="15" customHeight="1">
      <c r="A12" s="146"/>
      <c r="B12" s="147"/>
      <c r="C12" s="148"/>
      <c r="D12" s="143"/>
      <c r="E12" s="154"/>
      <c r="F12" s="156"/>
    </row>
    <row r="13" spans="1:6" ht="12.75" customHeight="1">
      <c r="A13" s="146" t="s">
        <v>66</v>
      </c>
      <c r="B13" s="147">
        <v>4</v>
      </c>
      <c r="C13" s="150" t="s">
        <v>49</v>
      </c>
      <c r="D13" s="152" t="s">
        <v>50</v>
      </c>
      <c r="E13" s="158" t="s">
        <v>51</v>
      </c>
      <c r="F13" s="157"/>
    </row>
    <row r="14" spans="1:6" ht="15" customHeight="1">
      <c r="A14" s="146"/>
      <c r="B14" s="147"/>
      <c r="C14" s="151"/>
      <c r="D14" s="153"/>
      <c r="E14" s="159"/>
      <c r="F14" s="156"/>
    </row>
    <row r="15" spans="1:6" ht="15" customHeight="1">
      <c r="A15" s="146" t="s">
        <v>70</v>
      </c>
      <c r="B15" s="147">
        <v>5</v>
      </c>
      <c r="C15" s="148" t="s">
        <v>59</v>
      </c>
      <c r="D15" s="143" t="s">
        <v>60</v>
      </c>
      <c r="E15" s="154" t="s">
        <v>61</v>
      </c>
      <c r="F15" s="157"/>
    </row>
    <row r="16" spans="1:6" ht="15.75" customHeight="1">
      <c r="A16" s="146"/>
      <c r="B16" s="147"/>
      <c r="C16" s="148"/>
      <c r="D16" s="143"/>
      <c r="E16" s="154"/>
      <c r="F16" s="156"/>
    </row>
    <row r="17" spans="1:6" ht="12.75" customHeight="1">
      <c r="A17" s="146" t="s">
        <v>69</v>
      </c>
      <c r="B17" s="147">
        <v>6</v>
      </c>
      <c r="C17" s="148" t="s">
        <v>57</v>
      </c>
      <c r="D17" s="154">
        <v>1978</v>
      </c>
      <c r="E17" s="154" t="s">
        <v>58</v>
      </c>
      <c r="F17" s="157"/>
    </row>
    <row r="18" spans="1:6" ht="15" customHeight="1">
      <c r="A18" s="146"/>
      <c r="B18" s="147"/>
      <c r="C18" s="148"/>
      <c r="D18" s="154"/>
      <c r="E18" s="154"/>
      <c r="F18" s="156"/>
    </row>
    <row r="19" spans="1:6" ht="12.75" customHeight="1">
      <c r="A19" s="146" t="s">
        <v>67</v>
      </c>
      <c r="B19" s="147">
        <v>7</v>
      </c>
      <c r="C19" s="148" t="s">
        <v>52</v>
      </c>
      <c r="D19" s="143" t="s">
        <v>53</v>
      </c>
      <c r="E19" s="154" t="s">
        <v>54</v>
      </c>
      <c r="F19" s="157"/>
    </row>
    <row r="20" spans="1:6" ht="15" customHeight="1">
      <c r="A20" s="146"/>
      <c r="B20" s="147"/>
      <c r="C20" s="148"/>
      <c r="D20" s="143"/>
      <c r="E20" s="154"/>
      <c r="F20" s="156"/>
    </row>
    <row r="21" spans="1:6" ht="12.75" customHeight="1">
      <c r="A21" s="164"/>
      <c r="B21" s="165">
        <v>8</v>
      </c>
      <c r="C21" s="148" t="s">
        <v>75</v>
      </c>
      <c r="D21" s="143" t="s">
        <v>73</v>
      </c>
      <c r="E21" s="154" t="s">
        <v>74</v>
      </c>
      <c r="F21" s="163"/>
    </row>
    <row r="22" spans="1:6" ht="15" customHeight="1">
      <c r="A22" s="164"/>
      <c r="B22" s="166"/>
      <c r="C22" s="148"/>
      <c r="D22" s="143"/>
      <c r="E22" s="154"/>
      <c r="F22" s="163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E. Rashi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/GEO/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R. 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M35" sqref="A1:M3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70" t="str">
        <f>HYPERLINK('[1]реквизиты'!$A$2)</f>
        <v>The World SAMBO Championship 2010 /F/</v>
      </c>
      <c r="D1" s="171"/>
      <c r="E1" s="171"/>
      <c r="F1" s="171"/>
      <c r="G1" s="171"/>
      <c r="H1" s="171"/>
      <c r="I1" s="171"/>
      <c r="J1" s="17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3">
        <f>HYPERLINK('[2]ИТ.ПР'!$A$8)</f>
      </c>
      <c r="D2" s="173"/>
      <c r="E2" s="173"/>
      <c r="F2" s="173"/>
      <c r="G2" s="173"/>
      <c r="H2" s="173"/>
      <c r="I2" s="173"/>
      <c r="J2" s="173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74" t="str">
        <f>HYPERLINK('пр.взв.'!A4)</f>
        <v>Weight category 56  кg.</v>
      </c>
      <c r="D3" s="175"/>
      <c r="E3" s="175"/>
      <c r="F3" s="175"/>
      <c r="G3" s="175"/>
      <c r="H3" s="175"/>
      <c r="I3" s="175"/>
      <c r="J3" s="176"/>
      <c r="K3" s="43"/>
      <c r="L3" s="43"/>
      <c r="M3" s="43"/>
    </row>
    <row r="4" spans="1:13" ht="16.5" thickBot="1">
      <c r="A4" s="169" t="s">
        <v>0</v>
      </c>
      <c r="B4" s="16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77">
        <v>1</v>
      </c>
      <c r="B5" s="179" t="str">
        <f>VLOOKUP(A5,'пр.взв.'!B7:C22,2,FALSE)</f>
        <v>ESTEBESOVA Anara</v>
      </c>
      <c r="C5" s="181" t="str">
        <f>VLOOKUP(B5,'пр.взв.'!C7:D22,2,FALSE)</f>
        <v>1989</v>
      </c>
      <c r="D5" s="183" t="str">
        <f>VLOOKUP(A5,'пр.взв.'!B5:E20,4,FALSE)</f>
        <v>KGZ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78"/>
      <c r="B6" s="180"/>
      <c r="C6" s="182"/>
      <c r="D6" s="184"/>
      <c r="E6" s="16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85">
        <v>5</v>
      </c>
      <c r="B7" s="186" t="str">
        <f>VLOOKUP(A7,'пр.взв.'!B9:C24,2,FALSE)</f>
        <v>RUZMETOVA Ugiljon</v>
      </c>
      <c r="C7" s="187" t="str">
        <f>VLOOKUP(B7,'пр.взв.'!C9:D24,2,FALSE)</f>
        <v>1987</v>
      </c>
      <c r="D7" s="188" t="str">
        <f>VLOOKUP(A7,'пр.взв.'!B5:E20,4,FALSE)</f>
        <v>UZB</v>
      </c>
      <c r="E7" s="16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78"/>
      <c r="B8" s="180"/>
      <c r="C8" s="182"/>
      <c r="D8" s="189"/>
      <c r="E8" s="20"/>
      <c r="F8" s="22"/>
      <c r="G8" s="167"/>
      <c r="H8" s="26"/>
      <c r="I8" s="20"/>
      <c r="J8" s="20"/>
      <c r="K8" s="20"/>
      <c r="L8" s="20"/>
      <c r="M8" s="20"/>
    </row>
    <row r="9" spans="1:13" ht="15" customHeight="1" thickBot="1">
      <c r="A9" s="177">
        <v>3</v>
      </c>
      <c r="B9" s="179" t="str">
        <f>VLOOKUP(A9,'пр.взв.'!B11:C26,2,FALSE)</f>
        <v>NURJAVOVA Rushana</v>
      </c>
      <c r="C9" s="181" t="str">
        <f>VLOOKUP(B9,'пр.взв.'!C11:D26,2,FALSE)</f>
        <v>1994</v>
      </c>
      <c r="D9" s="183" t="str">
        <f>VLOOKUP(A9,'пр.взв.'!B5:E20,4,FALSE)</f>
        <v>TKM</v>
      </c>
      <c r="E9" s="20"/>
      <c r="F9" s="22"/>
      <c r="G9" s="168"/>
      <c r="H9" s="2"/>
      <c r="I9" s="24"/>
      <c r="J9" s="22"/>
      <c r="K9" s="20"/>
      <c r="L9" s="20"/>
      <c r="M9" s="20"/>
    </row>
    <row r="10" spans="1:13" ht="15" customHeight="1">
      <c r="A10" s="178"/>
      <c r="B10" s="180"/>
      <c r="C10" s="182"/>
      <c r="D10" s="184"/>
      <c r="E10" s="167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85">
        <v>7</v>
      </c>
      <c r="B11" s="186" t="str">
        <f>VLOOKUP(A11,'пр.взв.'!B13:C28,2,FALSE)</f>
        <v>URYNGALIEVA Almagul</v>
      </c>
      <c r="C11" s="187" t="str">
        <f>VLOOKUP(B11,'пр.взв.'!C13:D28,2,FALSE)</f>
        <v>1988</v>
      </c>
      <c r="D11" s="188" t="str">
        <f>VLOOKUP(A11,'пр.взв.'!B5:E20,4,FALSE)</f>
        <v>KAZ</v>
      </c>
      <c r="E11" s="16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90"/>
      <c r="B12" s="191"/>
      <c r="C12" s="189"/>
      <c r="D12" s="18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67"/>
      <c r="J14" s="33"/>
      <c r="K14" s="23"/>
      <c r="L14" s="23"/>
      <c r="M14" s="20"/>
    </row>
    <row r="15" spans="1:10" ht="15" customHeight="1" thickBot="1">
      <c r="A15" s="169" t="s">
        <v>3</v>
      </c>
      <c r="B15" s="169"/>
      <c r="C15" s="72"/>
      <c r="D15" s="72"/>
      <c r="E15" s="20"/>
      <c r="F15" s="20"/>
      <c r="G15" s="20"/>
      <c r="H15" s="20"/>
      <c r="I15" s="168"/>
      <c r="J15" s="2"/>
    </row>
    <row r="16" spans="1:10" ht="15" customHeight="1" thickBot="1">
      <c r="A16" s="177">
        <v>2</v>
      </c>
      <c r="B16" s="179" t="str">
        <f>VLOOKUP(A16,'пр.взв.'!B7:C22,2,FALSE)</f>
        <v>PAIM-KRASKOUSKAYA Anzhela</v>
      </c>
      <c r="C16" s="181" t="str">
        <f>VLOOKUP(B16,'пр.взв.'!C7:D22,2,FALSE)</f>
        <v>1980</v>
      </c>
      <c r="D16" s="183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78"/>
      <c r="B17" s="180"/>
      <c r="C17" s="182"/>
      <c r="D17" s="184"/>
      <c r="E17" s="167"/>
      <c r="F17" s="20"/>
      <c r="G17" s="25"/>
      <c r="H17" s="22"/>
      <c r="I17" s="30"/>
      <c r="J17" s="2"/>
    </row>
    <row r="18" spans="1:10" ht="15" customHeight="1" thickBot="1">
      <c r="A18" s="185">
        <v>6</v>
      </c>
      <c r="B18" s="186" t="str">
        <f>VLOOKUP(A18,'пр.взв.'!B9:C24,2,FALSE)</f>
        <v>ZENCHENKO Tatiana</v>
      </c>
      <c r="C18" s="187">
        <f>VLOOKUP(B18,'пр.взв.'!C9:D24,2,FALSE)</f>
        <v>1978</v>
      </c>
      <c r="D18" s="188" t="str">
        <f>VLOOKUP(A18,'пр.взв.'!B6:E21,4,FALSE)</f>
        <v>RUS</v>
      </c>
      <c r="E18" s="168"/>
      <c r="F18" s="21"/>
      <c r="G18" s="24"/>
      <c r="H18" s="22"/>
      <c r="I18" s="30"/>
      <c r="J18" s="2"/>
    </row>
    <row r="19" spans="1:10" ht="15" customHeight="1" thickBot="1">
      <c r="A19" s="178"/>
      <c r="B19" s="180"/>
      <c r="C19" s="182"/>
      <c r="D19" s="189"/>
      <c r="E19" s="20"/>
      <c r="F19" s="22"/>
      <c r="G19" s="167"/>
      <c r="H19" s="26"/>
      <c r="I19" s="30"/>
      <c r="J19" s="2"/>
    </row>
    <row r="20" spans="1:8" ht="15" customHeight="1" thickBot="1">
      <c r="A20" s="177">
        <v>4</v>
      </c>
      <c r="B20" s="179" t="str">
        <f>VLOOKUP(A20,'пр.взв.'!B11:C26,2,FALSE)</f>
        <v>STEFANOVA   Kalina</v>
      </c>
      <c r="C20" s="181" t="str">
        <f>VLOOKUP(B20,'пр.взв.'!C11:D26,2,FALSE)</f>
        <v>1989</v>
      </c>
      <c r="D20" s="183" t="str">
        <f>VLOOKUP(A20,'пр.взв.'!B6:E21,4,FALSE)</f>
        <v>BUL</v>
      </c>
      <c r="E20" s="20"/>
      <c r="F20" s="22"/>
      <c r="G20" s="168"/>
      <c r="H20" s="2"/>
    </row>
    <row r="21" spans="1:8" ht="15" customHeight="1">
      <c r="A21" s="178"/>
      <c r="B21" s="180"/>
      <c r="C21" s="182"/>
      <c r="D21" s="184"/>
      <c r="E21" s="167"/>
      <c r="F21" s="23"/>
      <c r="G21" s="24"/>
      <c r="H21" s="22"/>
    </row>
    <row r="22" spans="1:8" ht="15" customHeight="1" thickBot="1">
      <c r="A22" s="185">
        <v>8</v>
      </c>
      <c r="B22" s="186" t="str">
        <f>VLOOKUP(A22,'пр.взв.'!B13:C28,2,FALSE)</f>
        <v>RODRIGUES Montero</v>
      </c>
      <c r="C22" s="187" t="str">
        <f>VLOOKUP(B22,'пр.взв.'!C13:D28,2,FALSE)</f>
        <v>1983</v>
      </c>
      <c r="D22" s="188" t="str">
        <f>VLOOKUP(A22,'пр.взв.'!B6:E21,4,FALSE)</f>
        <v>VEN</v>
      </c>
      <c r="E22" s="168"/>
      <c r="F22" s="20"/>
      <c r="G22" s="25"/>
      <c r="H22" s="22"/>
    </row>
    <row r="23" spans="1:8" ht="15" customHeight="1" thickBot="1">
      <c r="A23" s="190"/>
      <c r="B23" s="191"/>
      <c r="C23" s="189"/>
      <c r="D23" s="18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Rashi</v>
      </c>
      <c r="J37" s="2"/>
      <c r="K37" s="16" t="str">
        <f>HYPERLINK('[1]реквизиты'!$G$12)</f>
        <v>/GEO/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R. 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7" t="s">
        <v>28</v>
      </c>
      <c r="C1" s="227"/>
      <c r="D1" s="227"/>
      <c r="E1" s="227"/>
      <c r="F1" s="227"/>
      <c r="G1" s="227"/>
      <c r="H1" s="227"/>
      <c r="I1" s="227"/>
      <c r="J1" s="64"/>
      <c r="K1" s="227" t="s">
        <v>28</v>
      </c>
      <c r="L1" s="227"/>
      <c r="M1" s="227"/>
      <c r="N1" s="227"/>
      <c r="O1" s="227"/>
      <c r="P1" s="227"/>
      <c r="Q1" s="227"/>
      <c r="R1" s="227"/>
    </row>
    <row r="2" spans="2:18" ht="24.75" customHeight="1">
      <c r="B2" s="217" t="str">
        <f>HYPERLINK('пр.взв.'!A4)</f>
        <v>Weight category 56  кg.</v>
      </c>
      <c r="C2" s="218"/>
      <c r="D2" s="218"/>
      <c r="E2" s="218"/>
      <c r="F2" s="218"/>
      <c r="G2" s="218"/>
      <c r="H2" s="218"/>
      <c r="I2" s="218"/>
      <c r="J2" s="65"/>
      <c r="K2" s="217" t="str">
        <f>HYPERLINK('пр.взв.'!A4)</f>
        <v>Weight category 56  кg.</v>
      </c>
      <c r="L2" s="218"/>
      <c r="M2" s="218"/>
      <c r="N2" s="218"/>
      <c r="O2" s="218"/>
      <c r="P2" s="218"/>
      <c r="Q2" s="218"/>
      <c r="R2" s="218"/>
    </row>
    <row r="3" spans="2:18" ht="24.75" customHeight="1" thickBot="1">
      <c r="B3" s="66" t="s">
        <v>2</v>
      </c>
      <c r="C3" s="68" t="s">
        <v>35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35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33</v>
      </c>
      <c r="B4" s="214" t="s">
        <v>6</v>
      </c>
      <c r="C4" s="216" t="s">
        <v>7</v>
      </c>
      <c r="D4" s="216" t="s">
        <v>8</v>
      </c>
      <c r="E4" s="216" t="s">
        <v>16</v>
      </c>
      <c r="F4" s="207" t="s">
        <v>17</v>
      </c>
      <c r="G4" s="209" t="s">
        <v>19</v>
      </c>
      <c r="H4" s="211" t="s">
        <v>20</v>
      </c>
      <c r="I4" s="213" t="s">
        <v>18</v>
      </c>
      <c r="J4" s="132" t="s">
        <v>33</v>
      </c>
      <c r="K4" s="214" t="s">
        <v>6</v>
      </c>
      <c r="L4" s="216" t="s">
        <v>7</v>
      </c>
      <c r="M4" s="216" t="s">
        <v>8</v>
      </c>
      <c r="N4" s="216" t="s">
        <v>16</v>
      </c>
      <c r="O4" s="207" t="s">
        <v>17</v>
      </c>
      <c r="P4" s="209" t="s">
        <v>19</v>
      </c>
      <c r="Q4" s="211" t="s">
        <v>20</v>
      </c>
      <c r="R4" s="213" t="s">
        <v>18</v>
      </c>
    </row>
    <row r="5" spans="1:18" ht="12.75" customHeight="1" thickBot="1">
      <c r="A5" s="124"/>
      <c r="B5" s="215" t="s">
        <v>6</v>
      </c>
      <c r="C5" s="208" t="s">
        <v>7</v>
      </c>
      <c r="D5" s="208" t="s">
        <v>8</v>
      </c>
      <c r="E5" s="208" t="s">
        <v>16</v>
      </c>
      <c r="F5" s="208" t="s">
        <v>17</v>
      </c>
      <c r="G5" s="210"/>
      <c r="H5" s="212"/>
      <c r="I5" s="134" t="s">
        <v>18</v>
      </c>
      <c r="J5" s="124"/>
      <c r="K5" s="215" t="s">
        <v>6</v>
      </c>
      <c r="L5" s="208" t="s">
        <v>7</v>
      </c>
      <c r="M5" s="208" t="s">
        <v>8</v>
      </c>
      <c r="N5" s="208" t="s">
        <v>16</v>
      </c>
      <c r="O5" s="208" t="s">
        <v>17</v>
      </c>
      <c r="P5" s="210"/>
      <c r="Q5" s="212"/>
      <c r="R5" s="134" t="s">
        <v>18</v>
      </c>
    </row>
    <row r="6" spans="1:18" ht="12.75" customHeight="1">
      <c r="A6" s="228">
        <v>1</v>
      </c>
      <c r="B6" s="203">
        <v>1</v>
      </c>
      <c r="C6" s="205" t="str">
        <f>VLOOKUP(B6,'пр.взв.'!B7:E22,2,FALSE)</f>
        <v>ESTEBESOVA Anara</v>
      </c>
      <c r="D6" s="206" t="str">
        <f>VLOOKUP(B6,'пр.взв.'!B7:F22,3,FALSE)</f>
        <v>1989</v>
      </c>
      <c r="E6" s="206" t="str">
        <f>VLOOKUP(B6,'пр.взв.'!B7:E22,4,FALSE)</f>
        <v>KGZ</v>
      </c>
      <c r="F6" s="193"/>
      <c r="G6" s="202"/>
      <c r="H6" s="156"/>
      <c r="I6" s="195"/>
      <c r="J6" s="228">
        <v>3</v>
      </c>
      <c r="K6" s="203">
        <v>2</v>
      </c>
      <c r="L6" s="205" t="str">
        <f>VLOOKUP(K6,'пр.взв.'!B7:E22,2,FALSE)</f>
        <v>PAIM-KRASKOUSKAYA Anzhela</v>
      </c>
      <c r="M6" s="206" t="str">
        <f>VLOOKUP(K6,'пр.взв.'!B7:F22,3,FALSE)</f>
        <v>1980</v>
      </c>
      <c r="N6" s="206" t="str">
        <f>VLOOKUP(K6,'пр.взв.'!B7:E22,4,FALSE)</f>
        <v>BLR</v>
      </c>
      <c r="O6" s="193"/>
      <c r="P6" s="202"/>
      <c r="Q6" s="156"/>
      <c r="R6" s="195"/>
    </row>
    <row r="7" spans="1:18" ht="12.75" customHeight="1">
      <c r="A7" s="229"/>
      <c r="B7" s="204"/>
      <c r="C7" s="199"/>
      <c r="D7" s="201"/>
      <c r="E7" s="201"/>
      <c r="F7" s="201"/>
      <c r="G7" s="201"/>
      <c r="H7" s="163"/>
      <c r="I7" s="164"/>
      <c r="J7" s="229"/>
      <c r="K7" s="204"/>
      <c r="L7" s="199"/>
      <c r="M7" s="201"/>
      <c r="N7" s="201"/>
      <c r="O7" s="201"/>
      <c r="P7" s="201"/>
      <c r="Q7" s="163"/>
      <c r="R7" s="164"/>
    </row>
    <row r="8" spans="1:18" ht="12.75" customHeight="1">
      <c r="A8" s="229"/>
      <c r="B8" s="196">
        <v>5</v>
      </c>
      <c r="C8" s="198" t="str">
        <f>VLOOKUP(B8,'пр.взв.'!B7:E22,2,FALSE)</f>
        <v>RUZMETOVA Ugiljon</v>
      </c>
      <c r="D8" s="200" t="str">
        <f>VLOOKUP(B8,'пр.взв.'!B7:F22,3,FALSE)</f>
        <v>1987</v>
      </c>
      <c r="E8" s="200" t="str">
        <f>VLOOKUP(B8,'пр.взв.'!B7:E22,4,FALSE)</f>
        <v>UZB</v>
      </c>
      <c r="F8" s="192"/>
      <c r="G8" s="192"/>
      <c r="H8" s="194"/>
      <c r="I8" s="194"/>
      <c r="J8" s="229"/>
      <c r="K8" s="196">
        <v>6</v>
      </c>
      <c r="L8" s="198" t="str">
        <f>VLOOKUP(K8,'пр.взв.'!B7:E22,2,FALSE)</f>
        <v>ZENCHENKO Tatiana</v>
      </c>
      <c r="M8" s="200">
        <f>VLOOKUP(K8,'пр.взв.'!B7:F22,3,FALSE)</f>
        <v>1978</v>
      </c>
      <c r="N8" s="200" t="str">
        <f>VLOOKUP(K8,'пр.взв.'!B7:E22,4,FALSE)</f>
        <v>RUS</v>
      </c>
      <c r="O8" s="192"/>
      <c r="P8" s="192"/>
      <c r="Q8" s="194"/>
      <c r="R8" s="194"/>
    </row>
    <row r="9" spans="1:18" ht="13.5" customHeight="1" thickBot="1">
      <c r="A9" s="231"/>
      <c r="B9" s="224"/>
      <c r="C9" s="225"/>
      <c r="D9" s="226"/>
      <c r="E9" s="226"/>
      <c r="F9" s="222"/>
      <c r="G9" s="222"/>
      <c r="H9" s="223"/>
      <c r="I9" s="223"/>
      <c r="J9" s="231"/>
      <c r="K9" s="224"/>
      <c r="L9" s="225"/>
      <c r="M9" s="226"/>
      <c r="N9" s="226"/>
      <c r="O9" s="222"/>
      <c r="P9" s="222"/>
      <c r="Q9" s="223"/>
      <c r="R9" s="223"/>
    </row>
    <row r="10" spans="1:18" ht="12.75" customHeight="1">
      <c r="A10" s="228">
        <v>2</v>
      </c>
      <c r="B10" s="197">
        <v>3</v>
      </c>
      <c r="C10" s="205" t="str">
        <f>VLOOKUP(B10,'пр.взв.'!B7:E22,2,FALSE)</f>
        <v>NURJAVOVA Rushana</v>
      </c>
      <c r="D10" s="206" t="str">
        <f>VLOOKUP(B10,'пр.взв.'!B7:F22,3,FALSE)</f>
        <v>1994</v>
      </c>
      <c r="E10" s="206" t="str">
        <f>VLOOKUP(B10,'пр.взв.'!B7:E22,4,FALSE)</f>
        <v>TKM</v>
      </c>
      <c r="F10" s="201"/>
      <c r="G10" s="220"/>
      <c r="H10" s="163"/>
      <c r="I10" s="200"/>
      <c r="J10" s="228">
        <v>4</v>
      </c>
      <c r="K10" s="197">
        <v>4</v>
      </c>
      <c r="L10" s="205" t="str">
        <f>VLOOKUP(K10,'пр.взв.'!B7:E22,2,FALSE)</f>
        <v>STEFANOVA   Kalina</v>
      </c>
      <c r="M10" s="206" t="str">
        <f>VLOOKUP(K10,'пр.взв.'!B7:F22,3,FALSE)</f>
        <v>1989</v>
      </c>
      <c r="N10" s="206" t="str">
        <f>VLOOKUP(K10,'пр.взв.'!B7:E22,4,FALSE)</f>
        <v>BUL</v>
      </c>
      <c r="O10" s="201"/>
      <c r="P10" s="220"/>
      <c r="Q10" s="163"/>
      <c r="R10" s="200"/>
    </row>
    <row r="11" spans="1:18" ht="12.75" customHeight="1">
      <c r="A11" s="229"/>
      <c r="B11" s="221"/>
      <c r="C11" s="199"/>
      <c r="D11" s="201"/>
      <c r="E11" s="201"/>
      <c r="F11" s="201"/>
      <c r="G11" s="201"/>
      <c r="H11" s="163"/>
      <c r="I11" s="164"/>
      <c r="J11" s="229"/>
      <c r="K11" s="221"/>
      <c r="L11" s="199"/>
      <c r="M11" s="201"/>
      <c r="N11" s="201"/>
      <c r="O11" s="201"/>
      <c r="P11" s="201"/>
      <c r="Q11" s="163"/>
      <c r="R11" s="164"/>
    </row>
    <row r="12" spans="1:18" ht="12.75" customHeight="1">
      <c r="A12" s="229"/>
      <c r="B12" s="196">
        <v>7</v>
      </c>
      <c r="C12" s="198" t="str">
        <f>VLOOKUP(B12,'пр.взв.'!B7:E22,2,FALSE)</f>
        <v>URYNGALIEVA Almagul</v>
      </c>
      <c r="D12" s="200" t="str">
        <f>VLOOKUP(B12,'пр.взв.'!B7:F22,3,FALSE)</f>
        <v>1988</v>
      </c>
      <c r="E12" s="200" t="str">
        <f>VLOOKUP(B12,'пр.взв.'!B7:E22,4,FALSE)</f>
        <v>KAZ</v>
      </c>
      <c r="F12" s="192"/>
      <c r="G12" s="192"/>
      <c r="H12" s="194"/>
      <c r="I12" s="194"/>
      <c r="J12" s="229"/>
      <c r="K12" s="196">
        <v>8</v>
      </c>
      <c r="L12" s="198" t="str">
        <f>VLOOKUP(K12,'пр.взв.'!B7:E22,2,FALSE)</f>
        <v>RODRIGUES Montero</v>
      </c>
      <c r="M12" s="200" t="str">
        <f>VLOOKUP(K12,'пр.взв.'!B7:F22,3,FALSE)</f>
        <v>1983</v>
      </c>
      <c r="N12" s="200" t="str">
        <f>VLOOKUP(K12,'пр.взв.'!B7:E22,4,FALSE)</f>
        <v>VEN</v>
      </c>
      <c r="O12" s="192"/>
      <c r="P12" s="192"/>
      <c r="Q12" s="194"/>
      <c r="R12" s="194"/>
    </row>
    <row r="13" spans="1:18" ht="12.75" customHeight="1">
      <c r="A13" s="230"/>
      <c r="B13" s="197"/>
      <c r="C13" s="199"/>
      <c r="D13" s="201"/>
      <c r="E13" s="201"/>
      <c r="F13" s="193"/>
      <c r="G13" s="193"/>
      <c r="H13" s="195"/>
      <c r="I13" s="195"/>
      <c r="J13" s="230"/>
      <c r="K13" s="197"/>
      <c r="L13" s="199"/>
      <c r="M13" s="201"/>
      <c r="N13" s="201"/>
      <c r="O13" s="193"/>
      <c r="P13" s="193"/>
      <c r="Q13" s="195"/>
      <c r="R13" s="195"/>
    </row>
    <row r="16" spans="2:18" ht="24.75" customHeight="1" thickBot="1">
      <c r="B16" s="66" t="s">
        <v>2</v>
      </c>
      <c r="C16" s="219" t="s">
        <v>36</v>
      </c>
      <c r="D16" s="219"/>
      <c r="E16" s="219"/>
      <c r="F16" s="219"/>
      <c r="G16" s="219"/>
      <c r="H16" s="219"/>
      <c r="I16" s="219"/>
      <c r="J16" s="75"/>
      <c r="K16" s="66" t="s">
        <v>3</v>
      </c>
      <c r="L16" s="219" t="s">
        <v>36</v>
      </c>
      <c r="M16" s="219"/>
      <c r="N16" s="219"/>
      <c r="O16" s="219"/>
      <c r="P16" s="219"/>
      <c r="Q16" s="219"/>
      <c r="R16" s="219"/>
    </row>
    <row r="17" spans="1:18" ht="12.75" customHeight="1">
      <c r="A17" s="132" t="s">
        <v>33</v>
      </c>
      <c r="B17" s="214" t="s">
        <v>6</v>
      </c>
      <c r="C17" s="216" t="s">
        <v>7</v>
      </c>
      <c r="D17" s="216" t="s">
        <v>8</v>
      </c>
      <c r="E17" s="216" t="s">
        <v>16</v>
      </c>
      <c r="F17" s="207" t="s">
        <v>17</v>
      </c>
      <c r="G17" s="209" t="s">
        <v>19</v>
      </c>
      <c r="H17" s="211" t="s">
        <v>20</v>
      </c>
      <c r="I17" s="213" t="s">
        <v>18</v>
      </c>
      <c r="J17" s="132" t="s">
        <v>33</v>
      </c>
      <c r="K17" s="214" t="s">
        <v>6</v>
      </c>
      <c r="L17" s="216" t="s">
        <v>7</v>
      </c>
      <c r="M17" s="216" t="s">
        <v>8</v>
      </c>
      <c r="N17" s="216" t="s">
        <v>16</v>
      </c>
      <c r="O17" s="207" t="s">
        <v>17</v>
      </c>
      <c r="P17" s="209" t="s">
        <v>19</v>
      </c>
      <c r="Q17" s="211" t="s">
        <v>20</v>
      </c>
      <c r="R17" s="213" t="s">
        <v>18</v>
      </c>
    </row>
    <row r="18" spans="1:18" ht="12.75" customHeight="1" thickBot="1">
      <c r="A18" s="124"/>
      <c r="B18" s="215" t="s">
        <v>6</v>
      </c>
      <c r="C18" s="208" t="s">
        <v>7</v>
      </c>
      <c r="D18" s="208" t="s">
        <v>8</v>
      </c>
      <c r="E18" s="208" t="s">
        <v>16</v>
      </c>
      <c r="F18" s="208" t="s">
        <v>17</v>
      </c>
      <c r="G18" s="210"/>
      <c r="H18" s="212"/>
      <c r="I18" s="134" t="s">
        <v>18</v>
      </c>
      <c r="J18" s="124"/>
      <c r="K18" s="215" t="s">
        <v>6</v>
      </c>
      <c r="L18" s="208" t="s">
        <v>7</v>
      </c>
      <c r="M18" s="208" t="s">
        <v>8</v>
      </c>
      <c r="N18" s="208" t="s">
        <v>16</v>
      </c>
      <c r="O18" s="208" t="s">
        <v>17</v>
      </c>
      <c r="P18" s="210"/>
      <c r="Q18" s="212"/>
      <c r="R18" s="134" t="s">
        <v>18</v>
      </c>
    </row>
    <row r="19" spans="1:18" ht="12.75" customHeight="1">
      <c r="A19" s="228">
        <v>1</v>
      </c>
      <c r="B19" s="203"/>
      <c r="C19" s="205" t="e">
        <f>VLOOKUP(B19,'пр.взв.'!B7:E22,2,FALSE)</f>
        <v>#N/A</v>
      </c>
      <c r="D19" s="206" t="e">
        <f>VLOOKUP(B19,'пр.взв.'!B7:F22,3,FALSE)</f>
        <v>#N/A</v>
      </c>
      <c r="E19" s="206" t="e">
        <f>VLOOKUP(B19,'пр.взв.'!B7:E22,4,FALSE)</f>
        <v>#N/A</v>
      </c>
      <c r="F19" s="193"/>
      <c r="G19" s="202"/>
      <c r="H19" s="156"/>
      <c r="I19" s="195"/>
      <c r="J19" s="228">
        <v>2</v>
      </c>
      <c r="K19" s="203"/>
      <c r="L19" s="205" t="e">
        <f>VLOOKUP(K19,'пр.взв.'!B7:E22,2,FALSE)</f>
        <v>#N/A</v>
      </c>
      <c r="M19" s="206" t="e">
        <f>VLOOKUP(K19,'пр.взв.'!B7:F22,3,FALSE)</f>
        <v>#N/A</v>
      </c>
      <c r="N19" s="206" t="e">
        <f>VLOOKUP(K19,'пр.взв.'!B7:E22,4,FALSE)</f>
        <v>#N/A</v>
      </c>
      <c r="O19" s="193"/>
      <c r="P19" s="202"/>
      <c r="Q19" s="156"/>
      <c r="R19" s="195"/>
    </row>
    <row r="20" spans="1:18" ht="12.75" customHeight="1">
      <c r="A20" s="229"/>
      <c r="B20" s="204"/>
      <c r="C20" s="199"/>
      <c r="D20" s="201"/>
      <c r="E20" s="201"/>
      <c r="F20" s="201"/>
      <c r="G20" s="201"/>
      <c r="H20" s="163"/>
      <c r="I20" s="164"/>
      <c r="J20" s="229"/>
      <c r="K20" s="204"/>
      <c r="L20" s="199"/>
      <c r="M20" s="201"/>
      <c r="N20" s="201"/>
      <c r="O20" s="201"/>
      <c r="P20" s="201"/>
      <c r="Q20" s="163"/>
      <c r="R20" s="164"/>
    </row>
    <row r="21" spans="1:18" ht="12.75" customHeight="1">
      <c r="A21" s="229"/>
      <c r="B21" s="196"/>
      <c r="C21" s="198" t="e">
        <f>VLOOKUP(B21,'пр.взв.'!B7:E22,2,FALSE)</f>
        <v>#N/A</v>
      </c>
      <c r="D21" s="200" t="e">
        <f>VLOOKUP(B21,'пр.взв.'!B7:F22,3,FALSE)</f>
        <v>#N/A</v>
      </c>
      <c r="E21" s="200" t="e">
        <f>VLOOKUP(B21,'пр.взв.'!B7:E22,4,FALSE)</f>
        <v>#N/A</v>
      </c>
      <c r="F21" s="192"/>
      <c r="G21" s="192"/>
      <c r="H21" s="194"/>
      <c r="I21" s="194"/>
      <c r="J21" s="229"/>
      <c r="K21" s="196"/>
      <c r="L21" s="198" t="e">
        <f>VLOOKUP(K21,'пр.взв.'!B7:E22,2,FALSE)</f>
        <v>#N/A</v>
      </c>
      <c r="M21" s="200" t="e">
        <f>VLOOKUP(K21,'пр.взв.'!B7:F22,3,FALSE)</f>
        <v>#N/A</v>
      </c>
      <c r="N21" s="200" t="e">
        <f>VLOOKUP(K21,'пр.взв.'!B7:E22,4,FALSE)</f>
        <v>#N/A</v>
      </c>
      <c r="O21" s="192"/>
      <c r="P21" s="192"/>
      <c r="Q21" s="194"/>
      <c r="R21" s="194"/>
    </row>
    <row r="22" spans="1:18" ht="12.75" customHeight="1">
      <c r="A22" s="230"/>
      <c r="B22" s="197"/>
      <c r="C22" s="199"/>
      <c r="D22" s="201"/>
      <c r="E22" s="201"/>
      <c r="F22" s="193"/>
      <c r="G22" s="193"/>
      <c r="H22" s="195"/>
      <c r="I22" s="195"/>
      <c r="J22" s="230"/>
      <c r="K22" s="197"/>
      <c r="L22" s="199"/>
      <c r="M22" s="201"/>
      <c r="N22" s="201"/>
      <c r="O22" s="193"/>
      <c r="P22" s="193"/>
      <c r="Q22" s="195"/>
      <c r="R22" s="195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tabSelected="1" workbookViewId="0" topLeftCell="A1">
      <selection activeCell="N40" sqref="A1:N40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314" t="s">
        <v>12</v>
      </c>
      <c r="D1" s="315"/>
      <c r="E1" s="315"/>
      <c r="F1" s="315"/>
      <c r="G1" s="315"/>
      <c r="H1" s="316"/>
      <c r="I1" s="317" t="str">
        <f>HYPERLINK('[1]реквизиты'!$A$2)</f>
        <v>The World SAMBO Championship 2010 /F/</v>
      </c>
      <c r="J1" s="318"/>
      <c r="K1" s="318"/>
      <c r="L1" s="318"/>
      <c r="M1" s="318"/>
      <c r="N1" s="319"/>
    </row>
    <row r="2" spans="2:18" ht="26.25" customHeight="1" thickBot="1">
      <c r="B2" s="41"/>
      <c r="C2" s="308" t="str">
        <f>HYPERLINK('пр.взв.'!A4)</f>
        <v>Weight category 56  кg.</v>
      </c>
      <c r="D2" s="309"/>
      <c r="E2" s="309"/>
      <c r="F2" s="309"/>
      <c r="G2" s="309"/>
      <c r="H2" s="310"/>
      <c r="I2" s="311" t="str">
        <f>HYPERLINK('[1]реквизиты'!$A$3)</f>
        <v>November 04 - 08, 2010       Tashkent /Uzbekistan/</v>
      </c>
      <c r="J2" s="312"/>
      <c r="K2" s="312"/>
      <c r="L2" s="312"/>
      <c r="M2" s="312"/>
      <c r="N2" s="313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31</v>
      </c>
      <c r="N4" s="40"/>
      <c r="O4" s="40"/>
    </row>
    <row r="5" spans="1:15" ht="15" customHeight="1" thickBot="1">
      <c r="A5" s="254">
        <v>1</v>
      </c>
      <c r="B5" s="246" t="str">
        <f>VLOOKUP(A5,'пр.взв.'!B7:F22,2,FALSE)</f>
        <v>ESTEBESOVA Anara</v>
      </c>
      <c r="C5" s="242" t="str">
        <f>VLOOKUP(A5,'пр.взв.'!B7:F22,3,FALSE)</f>
        <v>1989</v>
      </c>
      <c r="D5" s="244" t="str">
        <f>VLOOKUP(A5,'пр.взв.'!B7:F22,4,FALSE)</f>
        <v>KGZ</v>
      </c>
      <c r="K5" s="271">
        <v>1</v>
      </c>
      <c r="L5" s="273">
        <f>I13</f>
        <v>4</v>
      </c>
      <c r="M5" s="275" t="str">
        <f>VLOOKUP(L5,'пр.взв.'!B7:F22,2,FALSE)</f>
        <v>STEFANOVA   Kalina</v>
      </c>
      <c r="N5" s="262" t="str">
        <f>VLOOKUP(L5,'пр.взв.'!B7:F22,4,FALSE)</f>
        <v>BUL</v>
      </c>
      <c r="O5" s="40"/>
    </row>
    <row r="6" spans="1:15" ht="15" customHeight="1">
      <c r="A6" s="255"/>
      <c r="B6" s="247"/>
      <c r="C6" s="243"/>
      <c r="D6" s="245"/>
      <c r="E6" s="295">
        <v>1</v>
      </c>
      <c r="K6" s="272"/>
      <c r="L6" s="274"/>
      <c r="M6" s="269"/>
      <c r="N6" s="263"/>
      <c r="O6" s="40"/>
    </row>
    <row r="7" spans="1:15" ht="15" customHeight="1" thickBot="1">
      <c r="A7" s="252">
        <v>5</v>
      </c>
      <c r="B7" s="234" t="str">
        <f>VLOOKUP(A7,'пр.взв.'!B7:F22,2,FALSE)</f>
        <v>RUZMETOVA Ugiljon</v>
      </c>
      <c r="C7" s="236" t="str">
        <f>VLOOKUP(A7,'пр.взв.'!B7:F22,3,FALSE)</f>
        <v>1987</v>
      </c>
      <c r="D7" s="238" t="str">
        <f>VLOOKUP(A7,'пр.взв.'!B9:F24,4,FALSE)</f>
        <v>UZB</v>
      </c>
      <c r="E7" s="296"/>
      <c r="F7" s="6"/>
      <c r="G7" s="30"/>
      <c r="K7" s="264">
        <v>2</v>
      </c>
      <c r="L7" s="266">
        <v>1</v>
      </c>
      <c r="M7" s="268" t="str">
        <f>VLOOKUP(L7,'пр.взв.'!B7:F22,2,FALSE)</f>
        <v>ESTEBESOVA Anara</v>
      </c>
      <c r="N7" s="270" t="str">
        <f>VLOOKUP(L7,'пр.взв.'!B7:E22,4,FALSE)</f>
        <v>KGZ</v>
      </c>
      <c r="O7" s="40"/>
    </row>
    <row r="8" spans="1:15" ht="15" customHeight="1" thickBot="1">
      <c r="A8" s="253"/>
      <c r="B8" s="235"/>
      <c r="C8" s="237"/>
      <c r="D8" s="239"/>
      <c r="F8" s="2"/>
      <c r="G8" s="295">
        <v>1</v>
      </c>
      <c r="K8" s="265"/>
      <c r="L8" s="267"/>
      <c r="M8" s="269"/>
      <c r="N8" s="263"/>
      <c r="O8" s="40"/>
    </row>
    <row r="9" spans="1:15" ht="15" customHeight="1" thickBot="1">
      <c r="A9" s="250">
        <v>3</v>
      </c>
      <c r="B9" s="246" t="str">
        <f>VLOOKUP(A9,'пр.взв.'!B7:F22,2,FALSE)</f>
        <v>NURJAVOVA Rushana</v>
      </c>
      <c r="C9" s="242" t="str">
        <f>VLOOKUP(A9,'пр.взв.'!B7:F22,3,FALSE)</f>
        <v>1994</v>
      </c>
      <c r="D9" s="244" t="str">
        <f>VLOOKUP(A9,'пр.взв.'!B11:F26,4,FALSE)</f>
        <v>TKM</v>
      </c>
      <c r="F9" s="2"/>
      <c r="G9" s="296"/>
      <c r="H9" s="27"/>
      <c r="K9" s="276">
        <v>3</v>
      </c>
      <c r="L9" s="266">
        <f>C28</f>
        <v>5</v>
      </c>
      <c r="M9" s="268" t="str">
        <f>VLOOKUP(L9,'пр.взв.'!B7:F22,2,FALSE)</f>
        <v>RUZMETOVA Ugiljon</v>
      </c>
      <c r="N9" s="270" t="str">
        <f>VLOOKUP(L9,'пр.взв.'!B7:E22,4,FALSE)</f>
        <v>UZB</v>
      </c>
      <c r="O9" s="40"/>
    </row>
    <row r="10" spans="1:15" ht="15" customHeight="1">
      <c r="A10" s="251"/>
      <c r="B10" s="247"/>
      <c r="C10" s="243"/>
      <c r="D10" s="245"/>
      <c r="E10" s="297">
        <v>7</v>
      </c>
      <c r="F10" s="1"/>
      <c r="G10" s="30"/>
      <c r="H10" s="28"/>
      <c r="K10" s="277"/>
      <c r="L10" s="274"/>
      <c r="M10" s="269"/>
      <c r="N10" s="263"/>
      <c r="O10" s="40"/>
    </row>
    <row r="11" spans="1:15" ht="15" customHeight="1" thickBot="1">
      <c r="A11" s="232">
        <v>7</v>
      </c>
      <c r="B11" s="234" t="str">
        <f>VLOOKUP(A11,'пр.взв.'!B7:F22,2,FALSE)</f>
        <v>URYNGALIEVA Almagul</v>
      </c>
      <c r="C11" s="236" t="str">
        <f>VLOOKUP(A11,'пр.взв.'!B7:F22,3,FALSE)</f>
        <v>1988</v>
      </c>
      <c r="D11" s="238" t="str">
        <f>VLOOKUP(A11,'пр.взв.'!B13:F28,4,FALSE)</f>
        <v>KAZ</v>
      </c>
      <c r="E11" s="298"/>
      <c r="G11" s="2"/>
      <c r="H11" s="28"/>
      <c r="K11" s="276">
        <v>3</v>
      </c>
      <c r="L11" s="266">
        <f>J28</f>
        <v>6</v>
      </c>
      <c r="M11" s="268" t="str">
        <f>VLOOKUP(L11,'пр.взв.'!B7:F22,2,FALSE)</f>
        <v>ZENCHENKO Tatiana</v>
      </c>
      <c r="N11" s="270" t="str">
        <f>VLOOKUP(L11,'пр.взв.'!B7:E22,4,FALSE)</f>
        <v>RUS</v>
      </c>
      <c r="O11" s="40"/>
    </row>
    <row r="12" spans="1:15" ht="15" customHeight="1" thickBot="1">
      <c r="A12" s="233"/>
      <c r="B12" s="235"/>
      <c r="C12" s="237"/>
      <c r="D12" s="239"/>
      <c r="G12" s="2"/>
      <c r="H12" s="28"/>
      <c r="K12" s="277"/>
      <c r="L12" s="274"/>
      <c r="M12" s="269"/>
      <c r="N12" s="263"/>
      <c r="O12" s="40"/>
    </row>
    <row r="13" spans="1:15" ht="15" customHeight="1">
      <c r="A13" s="306" t="s">
        <v>32</v>
      </c>
      <c r="D13" s="38"/>
      <c r="G13" s="2"/>
      <c r="H13" s="28"/>
      <c r="I13" s="303">
        <v>4</v>
      </c>
      <c r="K13" s="278">
        <v>5</v>
      </c>
      <c r="L13" s="280">
        <v>7</v>
      </c>
      <c r="M13" s="268" t="str">
        <f>VLOOKUP(L13,'пр.взв.'!B7:F22,2,FALSE)</f>
        <v>URYNGALIEVA Almagul</v>
      </c>
      <c r="N13" s="270" t="str">
        <f>VLOOKUP(L13,'пр.взв.'!B7:E22,4,FALSE)</f>
        <v>KAZ</v>
      </c>
      <c r="O13" s="40"/>
    </row>
    <row r="14" spans="1:15" ht="15" customHeight="1" thickBot="1">
      <c r="A14" s="307"/>
      <c r="D14" s="38"/>
      <c r="G14" s="2"/>
      <c r="H14" s="28"/>
      <c r="I14" s="304"/>
      <c r="K14" s="279"/>
      <c r="L14" s="274"/>
      <c r="M14" s="269"/>
      <c r="N14" s="263"/>
      <c r="O14" s="40"/>
    </row>
    <row r="15" spans="1:15" ht="15" customHeight="1" thickBot="1">
      <c r="A15" s="250">
        <v>2</v>
      </c>
      <c r="B15" s="248" t="str">
        <f>VLOOKUP(A15,'пр.взв.'!B7:F22,2,FALSE)</f>
        <v>PAIM-KRASKOUSKAYA Anzhela</v>
      </c>
      <c r="C15" s="242" t="str">
        <f>VLOOKUP(A15,'пр.взв.'!B7:F22,3,FALSE)</f>
        <v>1980</v>
      </c>
      <c r="D15" s="244" t="str">
        <f>VLOOKUP(A15,'пр.взв.'!B7:F22,4,FALSE)</f>
        <v>BLR</v>
      </c>
      <c r="G15" s="2"/>
      <c r="H15" s="28"/>
      <c r="K15" s="278">
        <v>5</v>
      </c>
      <c r="L15" s="266">
        <v>8</v>
      </c>
      <c r="M15" s="268" t="str">
        <f>VLOOKUP(L15,'пр.взв.'!B7:F22,2,FALSE)</f>
        <v>RODRIGUES Montero</v>
      </c>
      <c r="N15" s="270" t="str">
        <f>VLOOKUP(L15,'пр.взв.'!B7:E22,4,FALSE)</f>
        <v>VEN</v>
      </c>
      <c r="O15" s="40"/>
    </row>
    <row r="16" spans="1:15" ht="15" customHeight="1">
      <c r="A16" s="251"/>
      <c r="B16" s="249"/>
      <c r="C16" s="243"/>
      <c r="D16" s="245"/>
      <c r="E16" s="260">
        <v>6</v>
      </c>
      <c r="G16" s="2"/>
      <c r="H16" s="28"/>
      <c r="K16" s="279"/>
      <c r="L16" s="274"/>
      <c r="M16" s="269"/>
      <c r="N16" s="263"/>
      <c r="O16" s="40"/>
    </row>
    <row r="17" spans="1:15" ht="15" customHeight="1" thickBot="1">
      <c r="A17" s="252">
        <v>6</v>
      </c>
      <c r="B17" s="234" t="str">
        <f>VLOOKUP(A17,'пр.взв.'!B7:F22,2,FALSE)</f>
        <v>ZENCHENKO Tatiana</v>
      </c>
      <c r="C17" s="236">
        <f>VLOOKUP(A17,'пр.взв.'!B7:F22,3,FALSE)</f>
        <v>1978</v>
      </c>
      <c r="D17" s="238" t="str">
        <f>VLOOKUP(A17,'пр.взв.'!B7:F22,4,FALSE)</f>
        <v>RUS</v>
      </c>
      <c r="E17" s="261"/>
      <c r="F17" s="6"/>
      <c r="G17" s="30"/>
      <c r="H17" s="28"/>
      <c r="K17" s="283" t="s">
        <v>30</v>
      </c>
      <c r="L17" s="291">
        <v>3</v>
      </c>
      <c r="M17" s="293" t="str">
        <f>VLOOKUP(L17,'пр.взв.'!B7:F22,2,FALSE)</f>
        <v>NURJAVOVA Rushana</v>
      </c>
      <c r="N17" s="281" t="str">
        <f>VLOOKUP(L17,'пр.взв.'!B7:E22,4,FALSE)</f>
        <v>TKM</v>
      </c>
      <c r="O17" s="40"/>
    </row>
    <row r="18" spans="1:15" ht="15" customHeight="1" thickBot="1">
      <c r="A18" s="253"/>
      <c r="B18" s="235"/>
      <c r="C18" s="237"/>
      <c r="D18" s="239"/>
      <c r="F18" s="2"/>
      <c r="G18" s="303">
        <v>4</v>
      </c>
      <c r="H18" s="29"/>
      <c r="K18" s="290"/>
      <c r="L18" s="292"/>
      <c r="M18" s="294"/>
      <c r="N18" s="282"/>
      <c r="O18" s="40"/>
    </row>
    <row r="19" spans="1:15" ht="15" customHeight="1" thickBot="1">
      <c r="A19" s="240">
        <v>4</v>
      </c>
      <c r="B19" s="246" t="str">
        <f>VLOOKUP(A19,'пр.взв.'!B7:F22,2,FALSE)</f>
        <v>STEFANOVA   Kalina</v>
      </c>
      <c r="C19" s="242" t="str">
        <f>VLOOKUP(A19,'пр.взв.'!B7:F22,3,FALSE)</f>
        <v>1989</v>
      </c>
      <c r="D19" s="244" t="str">
        <f>VLOOKUP(A19,'пр.взв.'!B7:F22,4,FALSE)</f>
        <v>BUL</v>
      </c>
      <c r="F19" s="2"/>
      <c r="G19" s="304"/>
      <c r="H19" s="2"/>
      <c r="K19" s="283" t="s">
        <v>30</v>
      </c>
      <c r="L19" s="285">
        <v>2</v>
      </c>
      <c r="M19" s="287" t="str">
        <f>VLOOKUP(L19,'пр.взв.'!B7:F22,2,FALSE)</f>
        <v>PAIM-KRASKOUSKAYA Anzhela</v>
      </c>
      <c r="N19" s="281" t="str">
        <f>VLOOKUP(L19,'пр.взв.'!B7:E22,4,FALSE)</f>
        <v>BLR</v>
      </c>
      <c r="O19" s="40"/>
    </row>
    <row r="20" spans="1:15" ht="15" customHeight="1" thickBot="1">
      <c r="A20" s="241"/>
      <c r="B20" s="247"/>
      <c r="C20" s="243"/>
      <c r="D20" s="245"/>
      <c r="E20" s="303">
        <v>4</v>
      </c>
      <c r="F20" s="1"/>
      <c r="G20" s="30"/>
      <c r="H20" s="2"/>
      <c r="K20" s="284"/>
      <c r="L20" s="286"/>
      <c r="M20" s="288"/>
      <c r="N20" s="289"/>
      <c r="O20" s="40"/>
    </row>
    <row r="21" spans="1:15" ht="15" customHeight="1" thickBot="1">
      <c r="A21" s="232">
        <v>8</v>
      </c>
      <c r="B21" s="234" t="str">
        <f>VLOOKUP(A21,'пр.взв.'!B7:F22,2,FALSE)</f>
        <v>RODRIGUES Montero</v>
      </c>
      <c r="C21" s="236" t="str">
        <f>VLOOKUP(A21,'пр.взв.'!B7:F22,3,FALSE)</f>
        <v>1983</v>
      </c>
      <c r="D21" s="238" t="str">
        <f>VLOOKUP(A21,'пр.взв.'!B7:F22,4,FALSE)</f>
        <v>VEN</v>
      </c>
      <c r="E21" s="304"/>
      <c r="G21" s="2"/>
      <c r="H21" s="2"/>
      <c r="N21" s="40"/>
      <c r="O21" s="40"/>
    </row>
    <row r="22" spans="1:15" ht="15" customHeight="1" thickBot="1">
      <c r="A22" s="233"/>
      <c r="B22" s="235"/>
      <c r="C22" s="237"/>
      <c r="D22" s="239"/>
      <c r="G22" s="2"/>
      <c r="H22" s="2"/>
      <c r="N22" s="40"/>
      <c r="O22" s="40"/>
    </row>
    <row r="23" spans="1:8" ht="45" customHeight="1">
      <c r="A23" s="305" t="s">
        <v>43</v>
      </c>
      <c r="B23" s="305"/>
      <c r="C23" s="305"/>
      <c r="D23" s="305"/>
      <c r="E23" s="305"/>
      <c r="F23" s="305"/>
      <c r="G23" s="305"/>
      <c r="H23" s="305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56">
        <v>5</v>
      </c>
      <c r="F26" s="258">
        <v>8</v>
      </c>
    </row>
    <row r="27" spans="1:9" ht="12.75" customHeight="1" thickBot="1">
      <c r="A27" s="257"/>
      <c r="B27" s="27"/>
      <c r="F27" s="259"/>
      <c r="G27" s="6"/>
      <c r="H27" s="6"/>
      <c r="I27" s="27"/>
    </row>
    <row r="28" spans="2:11" ht="15.75" customHeight="1">
      <c r="B28" s="28"/>
      <c r="C28" s="260">
        <v>5</v>
      </c>
      <c r="G28" s="2"/>
      <c r="H28" s="2"/>
      <c r="I28" s="28"/>
      <c r="J28" s="299">
        <v>6</v>
      </c>
      <c r="K28" s="300"/>
    </row>
    <row r="29" spans="2:11" ht="12.75" customHeight="1" thickBot="1">
      <c r="B29" s="28"/>
      <c r="C29" s="261"/>
      <c r="G29" s="2"/>
      <c r="H29" s="2"/>
      <c r="I29" s="28"/>
      <c r="J29" s="301"/>
      <c r="K29" s="302"/>
    </row>
    <row r="30" spans="1:9" ht="13.5" customHeight="1">
      <c r="A30" s="258">
        <v>7</v>
      </c>
      <c r="B30" s="29"/>
      <c r="F30" s="256">
        <v>6</v>
      </c>
      <c r="G30" s="1"/>
      <c r="H30" s="1"/>
      <c r="I30" s="29"/>
    </row>
    <row r="31" spans="1:6" ht="13.5" thickBot="1">
      <c r="A31" s="259"/>
      <c r="F31" s="257"/>
    </row>
    <row r="34" spans="3:6" ht="12.75">
      <c r="C34" s="2"/>
      <c r="D34" s="2"/>
      <c r="E34" s="2"/>
      <c r="F34" s="2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2"/>
      <c r="F35" s="44" t="str">
        <f>HYPERLINK('[1]реквизиты'!$G$11)</f>
        <v>E. Rashi</v>
      </c>
      <c r="I35" s="16" t="str">
        <f>HYPERLINK('[1]реквизиты'!$G$12)</f>
        <v>/GEO/</v>
      </c>
    </row>
    <row r="36" spans="1:7" ht="37.5" customHeight="1">
      <c r="A36" s="10"/>
      <c r="B36" s="10"/>
      <c r="C36" s="10"/>
      <c r="D36" s="10"/>
      <c r="E36" s="2"/>
      <c r="F36" s="83"/>
      <c r="G36" s="2"/>
    </row>
    <row r="37" spans="1:9" ht="12.75">
      <c r="A37" s="17" t="str">
        <f>HYPERLINK('[1]реквизиты'!$A$13)</f>
        <v>Chief secretary</v>
      </c>
      <c r="C37" s="10"/>
      <c r="D37" s="10"/>
      <c r="E37" s="14"/>
      <c r="F37" s="44" t="str">
        <f>HYPERLINK('[1]реквизиты'!$G$13)</f>
        <v>R. Zakirov</v>
      </c>
      <c r="I37" s="19" t="str">
        <f>HYPERLINK('[1]реквизиты'!$G$14)</f>
        <v>/RUS/</v>
      </c>
    </row>
    <row r="38" spans="3:6" ht="12.75"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2010-11-06T09:36:39Z</cp:lastPrinted>
  <dcterms:created xsi:type="dcterms:W3CDTF">1996-10-08T23:32:33Z</dcterms:created>
  <dcterms:modified xsi:type="dcterms:W3CDTF">2010-11-06T09:38:25Z</dcterms:modified>
  <cp:category/>
  <cp:version/>
  <cp:contentType/>
  <cp:contentStatus/>
</cp:coreProperties>
</file>