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545" windowWidth="16860" windowHeight="10485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<sst xmlns="http://schemas.openxmlformats.org/spreadsheetml/2006/main" count="177" uniqueCount="69">
  <si>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</si>
  <si>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</si>
  <si>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</si>
  <si>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</si>
  <si>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</si>
  <si>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</si>
  <si>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</si>
  <si>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</si>
  <si>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</si>
  <si>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</si>
  <si>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</si>
  <si>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</si>
  <si>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</si>
  <si>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</si>
  <si>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</si>
  <si>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</si>
  <si>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</si>
  <si>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</si>
  <si>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</si>
  <si>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</si>
  <si>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</si>
  <si>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</si>
  <si>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</si>
  <si>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</si>
  <si>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</si>
  <si>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</si>
  <si>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</si>
  <si>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</si>
  <si>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</si>
  <si>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</si>
  <si>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</si>
  <si>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</si>
  <si>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</si>
  <si>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</si>
  <si>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</si>
  <si>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</si>
  <si>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</si>
  <si>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Тренер победттеля:</t>
  </si>
  <si>
    <t>Награждение проводят:</t>
  </si>
  <si>
    <t>I p</t>
  </si>
  <si>
    <t>II p</t>
  </si>
  <si>
    <t>III p</t>
  </si>
  <si>
    <t>Struggle for 3 place</t>
  </si>
  <si>
    <t>Points</t>
  </si>
  <si>
    <t>Time</t>
  </si>
  <si>
    <t>25</t>
  </si>
  <si>
    <t>ORYASHKOVA Mariya</t>
  </si>
  <si>
    <t>1988</t>
  </si>
  <si>
    <t>BUL</t>
  </si>
  <si>
    <t>28</t>
  </si>
  <si>
    <t>KAZIEVA Asel</t>
  </si>
  <si>
    <t>1992</t>
  </si>
  <si>
    <t>KAZ</t>
  </si>
  <si>
    <t>36</t>
  </si>
  <si>
    <t>KASANTSEVA Natalia</t>
  </si>
  <si>
    <t>1981</t>
  </si>
  <si>
    <t>RUS</t>
  </si>
  <si>
    <t>48</t>
  </si>
  <si>
    <t>BATT ULGA Munkhtu Ya</t>
  </si>
  <si>
    <t>MNG</t>
  </si>
  <si>
    <t>9</t>
  </si>
  <si>
    <t>UMIROVA Elzara</t>
  </si>
  <si>
    <t>1986</t>
  </si>
  <si>
    <t>UZB</t>
  </si>
  <si>
    <t>22</t>
  </si>
  <si>
    <t>SAVENKO Tetiana</t>
  </si>
  <si>
    <t>1987</t>
  </si>
  <si>
    <t>UKR</t>
  </si>
  <si>
    <t>Weight category 80  кg.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</si>
</sst>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4"/>
      <name val="Zapf ChanceC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5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178" fontId="11" fillId="0" borderId="18" xfId="16" applyFont="1" applyBorder="1" applyAlignment="1">
      <alignment horizontal="center" vertical="center" wrapText="1"/>
    </xf>
    <xf numFmtId="0" fontId="32" fillId="3" borderId="19" xfId="15" applyFont="1" applyFill="1" applyBorder="1" applyAlignment="1" applyProtection="1">
      <alignment horizontal="center" vertical="center" wrapText="1"/>
      <protection/>
    </xf>
    <xf numFmtId="0" fontId="32" fillId="3" borderId="10" xfId="15" applyFont="1" applyFill="1" applyBorder="1" applyAlignment="1" applyProtection="1">
      <alignment horizontal="center" vertical="center" wrapText="1"/>
      <protection/>
    </xf>
    <xf numFmtId="0" fontId="32" fillId="3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5" borderId="0" xfId="15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5" borderId="34" xfId="16" applyFont="1" applyFill="1" applyBorder="1" applyAlignment="1">
      <alignment horizontal="center" vertical="center" wrapText="1"/>
    </xf>
    <xf numFmtId="178" fontId="12" fillId="5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34" xfId="15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9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0" xfId="15" applyNumberFormat="1" applyFont="1" applyFill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7" fillId="0" borderId="19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0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2" xfId="0" applyNumberFormat="1" applyFont="1" applyFill="1" applyBorder="1" applyAlignment="1">
      <alignment horizontal="center" vertical="center"/>
    </xf>
    <xf numFmtId="0" fontId="9" fillId="8" borderId="17" xfId="0" applyNumberFormat="1" applyFont="1" applyFill="1" applyBorder="1" applyAlignment="1">
      <alignment horizontal="center" vertical="center"/>
    </xf>
    <xf numFmtId="0" fontId="9" fillId="8" borderId="25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15" fillId="8" borderId="40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1</xdr:row>
      <xdr:rowOff>238125</xdr:rowOff>
    </xdr:to>
    <xdr:grpSp>
      <xdr:nvGrpSpPr>
        <xdr:cNvPr id="1" name="Group 28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2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400050</xdr:colOff>
      <xdr:row>34</xdr:row>
      <xdr:rowOff>95250</xdr:rowOff>
    </xdr:from>
    <xdr:to>
      <xdr:col>4</xdr:col>
      <xdr:colOff>238125</xdr:colOff>
      <xdr:row>40</xdr:row>
      <xdr:rowOff>28575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790575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29</xdr:row>
      <xdr:rowOff>114300</xdr:rowOff>
    </xdr:from>
    <xdr:to>
      <xdr:col>3</xdr:col>
      <xdr:colOff>285750</xdr:colOff>
      <xdr:row>35</xdr:row>
      <xdr:rowOff>371475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809625" y="70961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18</xdr:row>
      <xdr:rowOff>104775</xdr:rowOff>
    </xdr:from>
    <xdr:to>
      <xdr:col>12</xdr:col>
      <xdr:colOff>361950</xdr:colOff>
      <xdr:row>25</xdr:row>
      <xdr:rowOff>76200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3771900" y="4419600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mbo.ru/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mbo.ru/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2">
      <selection activeCell="E26" sqref="B23:H26"/>
    </sheetView>
  </sheetViews>
  <sheetFormatPr defaultColWidth="9.140625" defaultRowHeight="12.75"/>
  <sheetData>
    <row r="1" spans="1:8" ht="15.75" thickBot="1">
      <c r="A1" s="87" t="str">
        <f>'[1]реквизиты'!$A$2</f>
        <v>The World SAMBO Championship 2010 /F/</v>
      </c>
      <c r="B1" s="88"/>
      <c r="C1" s="88"/>
      <c r="D1" s="88"/>
      <c r="E1" s="88"/>
      <c r="F1" s="88"/>
      <c r="G1" s="88"/>
      <c r="H1" s="89"/>
    </row>
    <row r="2" spans="1:8" ht="12.75">
      <c r="A2" s="90" t="str">
        <f>'[1]реквизиты'!$A$3</f>
        <v>November 04 - 08, 2010       Tashkent /Uzbekistan/</v>
      </c>
      <c r="B2" s="90"/>
      <c r="C2" s="90"/>
      <c r="D2" s="90"/>
      <c r="E2" s="90"/>
      <c r="F2" s="90"/>
      <c r="G2" s="90"/>
      <c r="H2" s="90"/>
    </row>
    <row r="3" spans="1:8" ht="18">
      <c r="A3" s="91" t="s">
        <v>36</v>
      </c>
      <c r="B3" s="91"/>
      <c r="C3" s="91"/>
      <c r="D3" s="91"/>
      <c r="E3" s="91"/>
      <c r="F3" s="91"/>
      <c r="G3" s="91"/>
      <c r="H3" s="91"/>
    </row>
    <row r="4" spans="2:8" ht="18">
      <c r="B4" s="77"/>
      <c r="C4" s="108" t="str">
        <f>'пр.взв.'!A4</f>
        <v>Weight category 80  кg.</v>
      </c>
      <c r="D4" s="108"/>
      <c r="E4" s="108"/>
      <c r="F4" s="108"/>
      <c r="G4" s="10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92" t="s">
        <v>39</v>
      </c>
      <c r="B6" s="95" t="e">
        <f>VLOOKUP(J6,'пр.взв.'!B7:F22,2,FALSE)</f>
        <v>#N/A</v>
      </c>
      <c r="C6" s="95"/>
      <c r="D6" s="95"/>
      <c r="E6" s="95"/>
      <c r="F6" s="95"/>
      <c r="G6" s="95"/>
      <c r="H6" s="97" t="e">
        <f>VLOOKUP(J6,'пр.взв.'!B7:F22,3,FALSE)</f>
        <v>#N/A</v>
      </c>
      <c r="I6" s="78"/>
      <c r="J6" s="79">
        <f>'пр.хода'!I13</f>
        <v>0</v>
      </c>
    </row>
    <row r="7" spans="1:10" ht="18">
      <c r="A7" s="93"/>
      <c r="B7" s="96"/>
      <c r="C7" s="96"/>
      <c r="D7" s="96"/>
      <c r="E7" s="96"/>
      <c r="F7" s="96"/>
      <c r="G7" s="96"/>
      <c r="H7" s="98"/>
      <c r="I7" s="78"/>
      <c r="J7" s="79"/>
    </row>
    <row r="8" spans="1:10" ht="18">
      <c r="A8" s="93"/>
      <c r="B8" s="99" t="e">
        <f>VLOOKUP(J6,'пр.взв.'!B7:F22,4,FALSE)</f>
        <v>#N/A</v>
      </c>
      <c r="C8" s="99"/>
      <c r="D8" s="99"/>
      <c r="E8" s="99"/>
      <c r="F8" s="99"/>
      <c r="G8" s="99"/>
      <c r="H8" s="98"/>
      <c r="I8" s="78"/>
      <c r="J8" s="79"/>
    </row>
    <row r="9" spans="1:10" ht="18.75" thickBot="1">
      <c r="A9" s="94"/>
      <c r="B9" s="100"/>
      <c r="C9" s="100"/>
      <c r="D9" s="100"/>
      <c r="E9" s="100"/>
      <c r="F9" s="100"/>
      <c r="G9" s="100"/>
      <c r="H9" s="101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02" t="s">
        <v>40</v>
      </c>
      <c r="B11" s="95" t="str">
        <f>VLOOKUP(J11,'пр.взв.'!B2:F27,2,FALSE)</f>
        <v>BATT ULGA Munkhtu Ya</v>
      </c>
      <c r="C11" s="95"/>
      <c r="D11" s="95"/>
      <c r="E11" s="95"/>
      <c r="F11" s="95"/>
      <c r="G11" s="95"/>
      <c r="H11" s="97" t="str">
        <f>VLOOKUP(J11,'пр.взв.'!B2:F27,3,FALSE)</f>
        <v>1988</v>
      </c>
      <c r="I11" s="78"/>
      <c r="J11" s="79">
        <f>'пр.хода'!L7</f>
        <v>6</v>
      </c>
    </row>
    <row r="12" spans="1:10" ht="18" customHeight="1">
      <c r="A12" s="103"/>
      <c r="B12" s="96"/>
      <c r="C12" s="96"/>
      <c r="D12" s="96"/>
      <c r="E12" s="96"/>
      <c r="F12" s="96"/>
      <c r="G12" s="96"/>
      <c r="H12" s="98"/>
      <c r="I12" s="78"/>
      <c r="J12" s="79"/>
    </row>
    <row r="13" spans="1:10" ht="18">
      <c r="A13" s="103"/>
      <c r="B13" s="99" t="str">
        <f>VLOOKUP(J11,'пр.взв.'!B2:F27,4,FALSE)</f>
        <v>MNG</v>
      </c>
      <c r="C13" s="99"/>
      <c r="D13" s="99"/>
      <c r="E13" s="99"/>
      <c r="F13" s="99"/>
      <c r="G13" s="99"/>
      <c r="H13" s="98"/>
      <c r="I13" s="78"/>
      <c r="J13" s="79"/>
    </row>
    <row r="14" spans="1:10" ht="18.75" thickBot="1">
      <c r="A14" s="104"/>
      <c r="B14" s="100"/>
      <c r="C14" s="100"/>
      <c r="D14" s="100"/>
      <c r="E14" s="100"/>
      <c r="F14" s="100"/>
      <c r="G14" s="100"/>
      <c r="H14" s="101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109" t="s">
        <v>41</v>
      </c>
      <c r="B16" s="95" t="str">
        <f>VLOOKUP(J16,'пр.взв.'!B1:F32,2,FALSE)</f>
        <v>ORYASHKOVA Mariya</v>
      </c>
      <c r="C16" s="95"/>
      <c r="D16" s="95"/>
      <c r="E16" s="95"/>
      <c r="F16" s="95"/>
      <c r="G16" s="95"/>
      <c r="H16" s="97" t="str">
        <f>VLOOKUP(J16,'пр.взв.'!B1:F32,3,FALSE)</f>
        <v>1988</v>
      </c>
      <c r="I16" s="78"/>
      <c r="J16" s="79">
        <f>'пр.хода'!C28</f>
        <v>3</v>
      </c>
    </row>
    <row r="17" spans="1:10" ht="18" customHeight="1">
      <c r="A17" s="84"/>
      <c r="B17" s="96"/>
      <c r="C17" s="96"/>
      <c r="D17" s="96"/>
      <c r="E17" s="96"/>
      <c r="F17" s="96"/>
      <c r="G17" s="96"/>
      <c r="H17" s="98"/>
      <c r="I17" s="78"/>
      <c r="J17" s="79"/>
    </row>
    <row r="18" spans="1:10" ht="18">
      <c r="A18" s="84"/>
      <c r="B18" s="99" t="str">
        <f>VLOOKUP(J16,'пр.взв.'!B1:F32,4,FALSE)</f>
        <v>BUL</v>
      </c>
      <c r="C18" s="99"/>
      <c r="D18" s="99"/>
      <c r="E18" s="99"/>
      <c r="F18" s="99"/>
      <c r="G18" s="99"/>
      <c r="H18" s="98"/>
      <c r="I18" s="78"/>
      <c r="J18" s="79"/>
    </row>
    <row r="19" spans="1:10" ht="18.75" thickBot="1">
      <c r="A19" s="85"/>
      <c r="B19" s="100"/>
      <c r="C19" s="100"/>
      <c r="D19" s="100"/>
      <c r="E19" s="100"/>
      <c r="F19" s="100"/>
      <c r="G19" s="100"/>
      <c r="H19" s="101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 customHeight="1">
      <c r="A21" s="109" t="s">
        <v>41</v>
      </c>
      <c r="B21" s="95" t="str">
        <f>VLOOKUP(J21,'пр.взв.'!B2:F37,2,FALSE)</f>
        <v>SAVENKO Tetiana</v>
      </c>
      <c r="C21" s="95"/>
      <c r="D21" s="95"/>
      <c r="E21" s="95"/>
      <c r="F21" s="95"/>
      <c r="G21" s="95"/>
      <c r="H21" s="97" t="str">
        <f>VLOOKUP(J21,'пр.взв.'!B2:F37,3,FALSE)</f>
        <v>1987</v>
      </c>
      <c r="I21" s="78"/>
      <c r="J21" s="79">
        <f>'пр.хода'!J28</f>
        <v>2</v>
      </c>
    </row>
    <row r="22" spans="1:10" ht="18" customHeight="1">
      <c r="A22" s="84"/>
      <c r="B22" s="96"/>
      <c r="C22" s="96"/>
      <c r="D22" s="96"/>
      <c r="E22" s="96"/>
      <c r="F22" s="96"/>
      <c r="G22" s="96"/>
      <c r="H22" s="98"/>
      <c r="I22" s="78"/>
      <c r="J22" s="79"/>
    </row>
    <row r="23" spans="1:9" ht="18">
      <c r="A23" s="84"/>
      <c r="B23" s="99" t="str">
        <f>VLOOKUP(J21,'пр.взв.'!B2:F37,4,FALSE)</f>
        <v>UKR</v>
      </c>
      <c r="C23" s="99"/>
      <c r="D23" s="99"/>
      <c r="E23" s="99"/>
      <c r="F23" s="99"/>
      <c r="G23" s="99"/>
      <c r="H23" s="98"/>
      <c r="I23" s="78"/>
    </row>
    <row r="24" spans="1:9" ht="18.75" thickBot="1">
      <c r="A24" s="85"/>
      <c r="B24" s="100"/>
      <c r="C24" s="100"/>
      <c r="D24" s="100"/>
      <c r="E24" s="100"/>
      <c r="F24" s="100"/>
      <c r="G24" s="100"/>
      <c r="H24" s="101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37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105" t="e">
        <f>VLOOKUP(J28,'пр.взв.'!B7:F22,5,FALSE)</f>
        <v>#N/A</v>
      </c>
      <c r="B28" s="106"/>
      <c r="C28" s="106"/>
      <c r="D28" s="106"/>
      <c r="E28" s="106"/>
      <c r="F28" s="106"/>
      <c r="G28" s="106"/>
      <c r="H28" s="97"/>
      <c r="J28">
        <v>0</v>
      </c>
    </row>
    <row r="29" spans="1:8" ht="13.5" thickBot="1">
      <c r="A29" s="107"/>
      <c r="B29" s="100"/>
      <c r="C29" s="100"/>
      <c r="D29" s="100"/>
      <c r="E29" s="100"/>
      <c r="F29" s="100"/>
      <c r="G29" s="100"/>
      <c r="H29" s="101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28:H29"/>
    <mergeCell ref="C4:G4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1:H1"/>
    <mergeCell ref="A2:H2"/>
    <mergeCell ref="A3:H3"/>
    <mergeCell ref="A6:A9"/>
    <mergeCell ref="B6:G7"/>
    <mergeCell ref="H6:H7"/>
    <mergeCell ref="B8:H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>
      <c r="A2" s="137" t="str">
        <f>HYPERLINK('[1]реквизиты'!$A$2)</f>
        <v>The World SAMBO Championship 2010 /F/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13" t="str">
        <f>'пр.взв.'!A4</f>
        <v>Weight category 80 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 hidden="1" thickBot="1">
      <c r="A4" s="139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customHeight="1" hidden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43</v>
      </c>
      <c r="H5" s="51" t="s">
        <v>19</v>
      </c>
      <c r="I5" s="51" t="s">
        <v>20</v>
      </c>
      <c r="J5" s="49" t="s">
        <v>44</v>
      </c>
      <c r="K5" s="51" t="s">
        <v>21</v>
      </c>
    </row>
    <row r="6" spans="1:11" ht="19.5" customHeight="1" hidden="1">
      <c r="A6" s="125">
        <v>1</v>
      </c>
      <c r="B6" s="119">
        <f>'пр.хода'!A26</f>
        <v>1</v>
      </c>
      <c r="C6" s="128" t="s">
        <v>22</v>
      </c>
      <c r="D6" s="130" t="str">
        <f>VLOOKUP(B6,'пр.взв.'!B7:E22,2,FALSE)</f>
        <v>UMIROVA Elzara</v>
      </c>
      <c r="E6" s="115" t="str">
        <f>VLOOKUP(B6,'пр.взв.'!B7:E22,3,FALSE)</f>
        <v>1986</v>
      </c>
      <c r="F6" s="117" t="str">
        <f>VLOOKUP(B6,'пр.взв.'!B7:E22,4,FALSE)</f>
        <v>UZB</v>
      </c>
      <c r="G6" s="86"/>
      <c r="H6" s="111"/>
      <c r="I6" s="86"/>
      <c r="J6" s="111"/>
      <c r="K6" s="61" t="s">
        <v>25</v>
      </c>
    </row>
    <row r="7" spans="1:11" ht="19.5" customHeight="1" hidden="1" thickBot="1">
      <c r="A7" s="126"/>
      <c r="B7" s="120"/>
      <c r="C7" s="129"/>
      <c r="D7" s="131"/>
      <c r="E7" s="116"/>
      <c r="F7" s="118"/>
      <c r="G7" s="110"/>
      <c r="H7" s="112"/>
      <c r="I7" s="110"/>
      <c r="J7" s="112"/>
      <c r="K7" s="62" t="s">
        <v>2</v>
      </c>
    </row>
    <row r="8" spans="1:11" ht="19.5" customHeight="1" hidden="1">
      <c r="A8" s="126"/>
      <c r="B8" s="119">
        <f>'пр.хода'!A30</f>
        <v>3</v>
      </c>
      <c r="C8" s="121" t="s">
        <v>23</v>
      </c>
      <c r="D8" s="123" t="str">
        <f>VLOOKUP(B8,'пр.взв.'!B7:E22,2,FALSE)</f>
        <v>ORYASHKOVA Mariya</v>
      </c>
      <c r="E8" s="132" t="str">
        <f>VLOOKUP(B8,'пр.взв.'!B7:E22,3,FALSE)</f>
        <v>1988</v>
      </c>
      <c r="F8" s="133" t="str">
        <f>VLOOKUP(B8,'пр.взв.'!B7:E22,4,FALSE)</f>
        <v>BUL</v>
      </c>
      <c r="G8" s="134"/>
      <c r="H8" s="111"/>
      <c r="I8" s="86"/>
      <c r="J8" s="111"/>
      <c r="K8" s="62" t="s">
        <v>26</v>
      </c>
    </row>
    <row r="9" spans="1:11" ht="19.5" customHeight="1" hidden="1" thickBot="1">
      <c r="A9" s="127"/>
      <c r="B9" s="120"/>
      <c r="C9" s="122"/>
      <c r="D9" s="124"/>
      <c r="E9" s="116"/>
      <c r="F9" s="118"/>
      <c r="G9" s="110"/>
      <c r="H9" s="112"/>
      <c r="I9" s="110"/>
      <c r="J9" s="112"/>
      <c r="K9" s="63"/>
    </row>
    <row r="10" spans="1:11" ht="24" customHeight="1" hidden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hidden="1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43</v>
      </c>
      <c r="H11" s="51" t="s">
        <v>19</v>
      </c>
      <c r="I11" s="51" t="s">
        <v>20</v>
      </c>
      <c r="J11" s="49" t="s">
        <v>44</v>
      </c>
      <c r="K11" s="51" t="s">
        <v>21</v>
      </c>
    </row>
    <row r="12" spans="1:11" ht="19.5" customHeight="1" hidden="1">
      <c r="A12" s="125">
        <v>2</v>
      </c>
      <c r="B12" s="119">
        <f>'пр.хода'!F26</f>
        <v>2</v>
      </c>
      <c r="C12" s="128" t="s">
        <v>22</v>
      </c>
      <c r="D12" s="130" t="str">
        <f>VLOOKUP(B12,'пр.взв.'!B7:E22,2,FALSE)</f>
        <v>SAVENKO Tetiana</v>
      </c>
      <c r="E12" s="115" t="str">
        <f>VLOOKUP(B12,'пр.взв.'!B7:E22,3,FALSE)</f>
        <v>1987</v>
      </c>
      <c r="F12" s="115" t="str">
        <f>VLOOKUP(B12,'пр.взв.'!B7:E22,4,FALSE)</f>
        <v>UKR</v>
      </c>
      <c r="G12" s="86"/>
      <c r="H12" s="111"/>
      <c r="I12" s="86"/>
      <c r="J12" s="111"/>
      <c r="K12" s="61" t="s">
        <v>25</v>
      </c>
    </row>
    <row r="13" spans="1:11" ht="19.5" customHeight="1" hidden="1" thickBot="1">
      <c r="A13" s="126"/>
      <c r="B13" s="120"/>
      <c r="C13" s="129"/>
      <c r="D13" s="131"/>
      <c r="E13" s="116"/>
      <c r="F13" s="116"/>
      <c r="G13" s="110"/>
      <c r="H13" s="112"/>
      <c r="I13" s="110"/>
      <c r="J13" s="112"/>
      <c r="K13" s="62" t="s">
        <v>2</v>
      </c>
    </row>
    <row r="14" spans="1:11" ht="19.5" customHeight="1" hidden="1">
      <c r="A14" s="126"/>
      <c r="B14" s="119">
        <f>'пр.хода'!F30</f>
        <v>4</v>
      </c>
      <c r="C14" s="121" t="s">
        <v>23</v>
      </c>
      <c r="D14" s="135" t="str">
        <f>VLOOKUP(B14,'пр.взв.'!B7:E22,2,FALSE)</f>
        <v>KAZIEVA Asel</v>
      </c>
      <c r="E14" s="132" t="str">
        <f>VLOOKUP(B14,'пр.взв.'!B7:E22,3,FALSE)</f>
        <v>1992</v>
      </c>
      <c r="F14" s="132" t="str">
        <f>VLOOKUP(B14,'пр.взв.'!B7:E22,4,FALSE)</f>
        <v>KAZ</v>
      </c>
      <c r="G14" s="134"/>
      <c r="H14" s="111"/>
      <c r="I14" s="86"/>
      <c r="J14" s="111"/>
      <c r="K14" s="62" t="s">
        <v>26</v>
      </c>
    </row>
    <row r="15" spans="1:11" ht="19.5" customHeight="1" hidden="1" thickBot="1">
      <c r="A15" s="127"/>
      <c r="B15" s="120"/>
      <c r="C15" s="122"/>
      <c r="D15" s="131"/>
      <c r="E15" s="116"/>
      <c r="F15" s="116"/>
      <c r="G15" s="110"/>
      <c r="H15" s="112"/>
      <c r="I15" s="110"/>
      <c r="J15" s="112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43</v>
      </c>
      <c r="H18" s="51" t="s">
        <v>19</v>
      </c>
      <c r="I18" s="51" t="s">
        <v>20</v>
      </c>
      <c r="J18" s="49" t="s">
        <v>44</v>
      </c>
      <c r="K18" s="51" t="s">
        <v>21</v>
      </c>
    </row>
    <row r="19" spans="1:11" ht="19.5" customHeight="1">
      <c r="A19" s="125"/>
      <c r="B19" s="119">
        <f>'пр.хода'!G8</f>
        <v>5</v>
      </c>
      <c r="C19" s="128" t="s">
        <v>22</v>
      </c>
      <c r="D19" s="130" t="str">
        <f>VLOOKUP(B19,'пр.взв.'!B7:E22,2,FALSE)</f>
        <v>KASANTSEVA Natalia</v>
      </c>
      <c r="E19" s="115" t="str">
        <f>VLOOKUP(B19,'пр.взв.'!B7:E22,3,FALSE)</f>
        <v>1981</v>
      </c>
      <c r="F19" s="115" t="str">
        <f>VLOOKUP(B19,'пр.взв.'!B7:E22,4,FALSE)</f>
        <v>RUS</v>
      </c>
      <c r="G19" s="86"/>
      <c r="H19" s="111"/>
      <c r="I19" s="86"/>
      <c r="J19" s="111"/>
      <c r="K19" s="61" t="s">
        <v>25</v>
      </c>
    </row>
    <row r="20" spans="1:11" ht="19.5" customHeight="1" thickBot="1">
      <c r="A20" s="126"/>
      <c r="B20" s="120"/>
      <c r="C20" s="129"/>
      <c r="D20" s="131"/>
      <c r="E20" s="116"/>
      <c r="F20" s="116"/>
      <c r="G20" s="110"/>
      <c r="H20" s="112"/>
      <c r="I20" s="110"/>
      <c r="J20" s="112"/>
      <c r="K20" s="62" t="s">
        <v>2</v>
      </c>
    </row>
    <row r="21" spans="1:11" ht="19.5" customHeight="1">
      <c r="A21" s="126"/>
      <c r="B21" s="119">
        <f>'пр.хода'!G18</f>
        <v>6</v>
      </c>
      <c r="C21" s="121" t="s">
        <v>23</v>
      </c>
      <c r="D21" s="135" t="str">
        <f>VLOOKUP(B21,'пр.взв.'!B7:E22,2,FALSE)</f>
        <v>BATT ULGA Munkhtu Ya</v>
      </c>
      <c r="E21" s="132" t="str">
        <f>VLOOKUP(B21,'пр.взв.'!B7:E22,3,FALSE)</f>
        <v>1988</v>
      </c>
      <c r="F21" s="132" t="str">
        <f>VLOOKUP(B21,'пр.взв.'!B7:E22,4,FALSE)</f>
        <v>MNG</v>
      </c>
      <c r="G21" s="134"/>
      <c r="H21" s="111"/>
      <c r="I21" s="86"/>
      <c r="J21" s="111"/>
      <c r="K21" s="62" t="s">
        <v>26</v>
      </c>
    </row>
    <row r="22" spans="1:11" ht="19.5" customHeight="1" thickBot="1">
      <c r="A22" s="127"/>
      <c r="B22" s="120"/>
      <c r="C22" s="122"/>
      <c r="D22" s="131"/>
      <c r="E22" s="116"/>
      <c r="F22" s="116"/>
      <c r="G22" s="110"/>
      <c r="H22" s="112"/>
      <c r="I22" s="110"/>
      <c r="J22" s="112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E. Rashi</v>
      </c>
      <c r="G24" s="16" t="str">
        <f>HYPERLINK('[1]реквизиты'!$G$12)</f>
        <v>/GEO/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R. 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1" t="s">
        <v>13</v>
      </c>
      <c r="B1" s="141"/>
      <c r="C1" s="141"/>
      <c r="D1" s="141"/>
      <c r="E1" s="141"/>
      <c r="F1" s="141"/>
    </row>
    <row r="2" spans="1:6" ht="28.5" customHeight="1">
      <c r="A2" s="140" t="str">
        <f>HYPERLINK('[1]реквизиты'!$A$2)</f>
        <v>The World SAMBO Championship 2010 /F/</v>
      </c>
      <c r="B2" s="140"/>
      <c r="C2" s="140"/>
      <c r="D2" s="140"/>
      <c r="E2" s="140"/>
      <c r="F2" s="140"/>
    </row>
    <row r="3" spans="1:10" ht="17.25" customHeight="1">
      <c r="A3" s="142" t="str">
        <f>HYPERLINK('[1]реквизиты'!$A$3)</f>
        <v>November 04 - 08, 2010       Tashkent /Uzbekistan/</v>
      </c>
      <c r="B3" s="142"/>
      <c r="C3" s="142"/>
      <c r="D3" s="142"/>
      <c r="E3" s="142"/>
      <c r="F3" s="142"/>
      <c r="G3" s="11"/>
      <c r="H3" s="11"/>
      <c r="I3" s="11"/>
      <c r="J3" s="12"/>
    </row>
    <row r="4" spans="1:10" ht="21.75" customHeight="1" thickBot="1">
      <c r="A4" s="153" t="s">
        <v>68</v>
      </c>
      <c r="B4" s="153"/>
      <c r="C4" s="153"/>
      <c r="D4" s="153"/>
      <c r="E4" s="153"/>
      <c r="F4" s="153"/>
      <c r="G4" s="11"/>
      <c r="H4" s="11"/>
      <c r="I4" s="11"/>
      <c r="J4" s="12"/>
    </row>
    <row r="5" spans="1:6" ht="12.75" customHeight="1">
      <c r="A5" s="154" t="s">
        <v>5</v>
      </c>
      <c r="B5" s="156" t="s">
        <v>6</v>
      </c>
      <c r="C5" s="154" t="s">
        <v>7</v>
      </c>
      <c r="D5" s="154" t="s">
        <v>33</v>
      </c>
      <c r="E5" s="154" t="s">
        <v>9</v>
      </c>
      <c r="F5" s="154" t="s">
        <v>10</v>
      </c>
    </row>
    <row r="6" spans="1:6" ht="12.75" customHeight="1" thickBot="1">
      <c r="A6" s="155" t="s">
        <v>5</v>
      </c>
      <c r="B6" s="157"/>
      <c r="C6" s="155" t="s">
        <v>7</v>
      </c>
      <c r="D6" s="155" t="s">
        <v>8</v>
      </c>
      <c r="E6" s="155" t="s">
        <v>9</v>
      </c>
      <c r="F6" s="155" t="s">
        <v>10</v>
      </c>
    </row>
    <row r="7" spans="1:6" ht="12.75" customHeight="1">
      <c r="A7" s="148" t="s">
        <v>60</v>
      </c>
      <c r="B7" s="149">
        <v>1</v>
      </c>
      <c r="C7" s="147" t="s">
        <v>61</v>
      </c>
      <c r="D7" s="144" t="s">
        <v>62</v>
      </c>
      <c r="E7" s="152" t="s">
        <v>63</v>
      </c>
      <c r="F7" s="144"/>
    </row>
    <row r="8" spans="1:6" ht="12.75" customHeight="1">
      <c r="A8" s="148"/>
      <c r="B8" s="149"/>
      <c r="C8" s="147"/>
      <c r="D8" s="144"/>
      <c r="E8" s="152"/>
      <c r="F8" s="144"/>
    </row>
    <row r="9" spans="1:6" ht="12.75" customHeight="1">
      <c r="A9" s="148" t="s">
        <v>64</v>
      </c>
      <c r="B9" s="149">
        <v>2</v>
      </c>
      <c r="C9" s="150" t="s">
        <v>65</v>
      </c>
      <c r="D9" s="151" t="s">
        <v>66</v>
      </c>
      <c r="E9" s="152" t="s">
        <v>67</v>
      </c>
      <c r="F9" s="144"/>
    </row>
    <row r="10" spans="1:6" ht="12.75" customHeight="1">
      <c r="A10" s="148"/>
      <c r="B10" s="149"/>
      <c r="C10" s="150"/>
      <c r="D10" s="151"/>
      <c r="E10" s="152"/>
      <c r="F10" s="144"/>
    </row>
    <row r="11" spans="1:6" ht="12.75" customHeight="1">
      <c r="A11" s="148" t="s">
        <v>45</v>
      </c>
      <c r="B11" s="149">
        <v>3</v>
      </c>
      <c r="C11" s="150" t="s">
        <v>46</v>
      </c>
      <c r="D11" s="151" t="s">
        <v>47</v>
      </c>
      <c r="E11" s="152" t="s">
        <v>48</v>
      </c>
      <c r="F11" s="144"/>
    </row>
    <row r="12" spans="1:6" ht="15" customHeight="1">
      <c r="A12" s="148"/>
      <c r="B12" s="149"/>
      <c r="C12" s="150"/>
      <c r="D12" s="151"/>
      <c r="E12" s="152"/>
      <c r="F12" s="144"/>
    </row>
    <row r="13" spans="1:6" ht="12.75" customHeight="1">
      <c r="A13" s="148" t="s">
        <v>49</v>
      </c>
      <c r="B13" s="149">
        <v>4</v>
      </c>
      <c r="C13" s="150" t="s">
        <v>50</v>
      </c>
      <c r="D13" s="151" t="s">
        <v>51</v>
      </c>
      <c r="E13" s="152" t="s">
        <v>52</v>
      </c>
      <c r="F13" s="144"/>
    </row>
    <row r="14" spans="1:6" ht="15" customHeight="1">
      <c r="A14" s="148"/>
      <c r="B14" s="149"/>
      <c r="C14" s="150"/>
      <c r="D14" s="151"/>
      <c r="E14" s="152"/>
      <c r="F14" s="144"/>
    </row>
    <row r="15" spans="1:6" ht="15" customHeight="1">
      <c r="A15" s="148" t="s">
        <v>53</v>
      </c>
      <c r="B15" s="149">
        <v>5</v>
      </c>
      <c r="C15" s="150" t="s">
        <v>54</v>
      </c>
      <c r="D15" s="151" t="s">
        <v>55</v>
      </c>
      <c r="E15" s="152" t="s">
        <v>56</v>
      </c>
      <c r="F15" s="144"/>
    </row>
    <row r="16" spans="1:6" ht="15.75" customHeight="1">
      <c r="A16" s="148"/>
      <c r="B16" s="149"/>
      <c r="C16" s="150"/>
      <c r="D16" s="151"/>
      <c r="E16" s="152"/>
      <c r="F16" s="144"/>
    </row>
    <row r="17" spans="1:6" ht="12.75" customHeight="1">
      <c r="A17" s="148" t="s">
        <v>57</v>
      </c>
      <c r="B17" s="149">
        <v>6</v>
      </c>
      <c r="C17" s="150" t="s">
        <v>58</v>
      </c>
      <c r="D17" s="151" t="s">
        <v>47</v>
      </c>
      <c r="E17" s="152" t="s">
        <v>59</v>
      </c>
      <c r="F17" s="144"/>
    </row>
    <row r="18" spans="1:6" ht="15" customHeight="1">
      <c r="A18" s="148"/>
      <c r="B18" s="149"/>
      <c r="C18" s="150"/>
      <c r="D18" s="151"/>
      <c r="E18" s="152"/>
      <c r="F18" s="144"/>
    </row>
    <row r="19" spans="1:6" ht="12.75" customHeight="1">
      <c r="A19" s="143"/>
      <c r="B19" s="145"/>
      <c r="C19" s="147"/>
      <c r="D19" s="144"/>
      <c r="E19" s="143"/>
      <c r="F19" s="144"/>
    </row>
    <row r="20" spans="1:6" ht="15" customHeight="1">
      <c r="A20" s="143"/>
      <c r="B20" s="146"/>
      <c r="C20" s="147"/>
      <c r="D20" s="144"/>
      <c r="E20" s="143"/>
      <c r="F20" s="144"/>
    </row>
    <row r="21" spans="1:6" ht="12.75" customHeight="1">
      <c r="A21" s="143"/>
      <c r="B21" s="145"/>
      <c r="C21" s="147"/>
      <c r="D21" s="144"/>
      <c r="E21" s="143"/>
      <c r="F21" s="144"/>
    </row>
    <row r="22" spans="1:6" ht="15" customHeight="1">
      <c r="A22" s="143"/>
      <c r="B22" s="146"/>
      <c r="C22" s="147"/>
      <c r="D22" s="144"/>
      <c r="E22" s="143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E. Rashi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/GEO/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R. 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4" t="str">
        <f>HYPERLINK('[1]реквизиты'!$A$2)</f>
        <v>The World SAMBO Championship 2010 /F/</v>
      </c>
      <c r="D1" s="175"/>
      <c r="E1" s="175"/>
      <c r="F1" s="175"/>
      <c r="G1" s="175"/>
      <c r="H1" s="175"/>
      <c r="I1" s="175"/>
      <c r="J1" s="176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7">
        <f>HYPERLINK('[2]ИТ.ПР'!$A$8)</f>
      </c>
      <c r="D2" s="177"/>
      <c r="E2" s="177"/>
      <c r="F2" s="177"/>
      <c r="G2" s="177"/>
      <c r="H2" s="177"/>
      <c r="I2" s="177"/>
      <c r="J2" s="177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78" t="str">
        <f>HYPERLINK('пр.взв.'!A4)</f>
        <v>Weight category 80  кg.</v>
      </c>
      <c r="D3" s="179"/>
      <c r="E3" s="179"/>
      <c r="F3" s="179"/>
      <c r="G3" s="179"/>
      <c r="H3" s="179"/>
      <c r="I3" s="179"/>
      <c r="J3" s="180"/>
      <c r="K3" s="43"/>
      <c r="L3" s="43"/>
      <c r="M3" s="43"/>
    </row>
    <row r="4" spans="1:13" ht="16.5" thickBot="1">
      <c r="A4" s="173" t="s">
        <v>0</v>
      </c>
      <c r="B4" s="17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5">
        <v>1</v>
      </c>
      <c r="B5" s="167" t="str">
        <f>VLOOKUP(A5,'пр.взв.'!B7:C22,2,FALSE)</f>
        <v>UMIROVA Elzara</v>
      </c>
      <c r="C5" s="169" t="str">
        <f>VLOOKUP(B5,'пр.взв.'!C7:D22,2,FALSE)</f>
        <v>1986</v>
      </c>
      <c r="D5" s="171" t="str">
        <f>VLOOKUP(A5,'пр.взв.'!B5:E20,4,FALSE)</f>
        <v>UZB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6"/>
      <c r="B6" s="168"/>
      <c r="C6" s="170"/>
      <c r="D6" s="172"/>
      <c r="E6" s="181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8">
        <v>5</v>
      </c>
      <c r="B7" s="160" t="str">
        <f>VLOOKUP(A7,'пр.взв.'!B9:C24,2,FALSE)</f>
        <v>KASANTSEVA Natalia</v>
      </c>
      <c r="C7" s="162" t="str">
        <f>VLOOKUP(B7,'пр.взв.'!C9:D24,2,FALSE)</f>
        <v>1981</v>
      </c>
      <c r="D7" s="164" t="str">
        <f>VLOOKUP(A7,'пр.взв.'!B5:E20,4,FALSE)</f>
        <v>RUS</v>
      </c>
      <c r="E7" s="182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6"/>
      <c r="B8" s="168"/>
      <c r="C8" s="170"/>
      <c r="D8" s="163"/>
      <c r="E8" s="20"/>
      <c r="F8" s="22"/>
      <c r="G8" s="181"/>
      <c r="H8" s="26"/>
      <c r="I8" s="20"/>
      <c r="J8" s="20"/>
      <c r="K8" s="20"/>
      <c r="L8" s="20"/>
      <c r="M8" s="20"/>
    </row>
    <row r="9" spans="1:13" ht="15" customHeight="1" thickBot="1">
      <c r="A9" s="165">
        <v>3</v>
      </c>
      <c r="B9" s="167" t="str">
        <f>VLOOKUP(A9,'пр.взв.'!B11:C26,2,FALSE)</f>
        <v>ORYASHKOVA Mariya</v>
      </c>
      <c r="C9" s="169" t="str">
        <f>VLOOKUP(B9,'пр.взв.'!C11:D26,2,FALSE)</f>
        <v>1988</v>
      </c>
      <c r="D9" s="171" t="str">
        <f>VLOOKUP(A9,'пр.взв.'!B5:E20,4,FALSE)</f>
        <v>BUL</v>
      </c>
      <c r="E9" s="20"/>
      <c r="F9" s="22"/>
      <c r="G9" s="182"/>
      <c r="H9" s="2"/>
      <c r="I9" s="24"/>
      <c r="J9" s="22"/>
      <c r="K9" s="20"/>
      <c r="L9" s="20"/>
      <c r="M9" s="20"/>
    </row>
    <row r="10" spans="1:13" ht="15" customHeight="1">
      <c r="A10" s="166"/>
      <c r="B10" s="168"/>
      <c r="C10" s="170"/>
      <c r="D10" s="172"/>
      <c r="E10" s="181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8">
        <v>7</v>
      </c>
      <c r="B11" s="160" t="e">
        <f>VLOOKUP(A11,'пр.взв.'!B13:C28,2,FALSE)</f>
        <v>#N/A</v>
      </c>
      <c r="C11" s="162" t="e">
        <f>VLOOKUP(B11,'пр.взв.'!C13:D28,2,FALSE)</f>
        <v>#N/A</v>
      </c>
      <c r="D11" s="164" t="e">
        <f>VLOOKUP(A11,'пр.взв.'!B5:E20,4,FALSE)</f>
        <v>#N/A</v>
      </c>
      <c r="E11" s="18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9"/>
      <c r="B12" s="161"/>
      <c r="C12" s="163"/>
      <c r="D12" s="16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1"/>
      <c r="J14" s="33"/>
      <c r="K14" s="23"/>
      <c r="L14" s="23"/>
      <c r="M14" s="20"/>
    </row>
    <row r="15" spans="1:10" ht="15" customHeight="1" thickBot="1">
      <c r="A15" s="173" t="s">
        <v>3</v>
      </c>
      <c r="B15" s="173"/>
      <c r="C15" s="72"/>
      <c r="D15" s="72"/>
      <c r="E15" s="20"/>
      <c r="F15" s="20"/>
      <c r="G15" s="20"/>
      <c r="H15" s="20"/>
      <c r="I15" s="182"/>
      <c r="J15" s="2"/>
    </row>
    <row r="16" spans="1:10" ht="15" customHeight="1" thickBot="1">
      <c r="A16" s="165">
        <v>2</v>
      </c>
      <c r="B16" s="167" t="str">
        <f>VLOOKUP(A16,'пр.взв.'!B7:C22,2,FALSE)</f>
        <v>SAVENKO Tetiana</v>
      </c>
      <c r="C16" s="169" t="str">
        <f>VLOOKUP(B16,'пр.взв.'!C7:D22,2,FALSE)</f>
        <v>1987</v>
      </c>
      <c r="D16" s="171" t="str">
        <f>VLOOKUP(A16,'пр.взв.'!B6:E21,4,FALSE)</f>
        <v>UKR</v>
      </c>
      <c r="E16" s="20"/>
      <c r="F16" s="20"/>
      <c r="G16" s="20"/>
      <c r="H16" s="20"/>
      <c r="I16" s="30"/>
      <c r="J16" s="2"/>
    </row>
    <row r="17" spans="1:10" ht="15" customHeight="1">
      <c r="A17" s="166"/>
      <c r="B17" s="168"/>
      <c r="C17" s="170"/>
      <c r="D17" s="172"/>
      <c r="E17" s="181"/>
      <c r="F17" s="20"/>
      <c r="G17" s="25"/>
      <c r="H17" s="22"/>
      <c r="I17" s="30"/>
      <c r="J17" s="2"/>
    </row>
    <row r="18" spans="1:10" ht="15" customHeight="1" thickBot="1">
      <c r="A18" s="158">
        <v>6</v>
      </c>
      <c r="B18" s="160" t="str">
        <f>VLOOKUP(A18,'пр.взв.'!B9:C24,2,FALSE)</f>
        <v>BATT ULGA Munkhtu Ya</v>
      </c>
      <c r="C18" s="162" t="str">
        <f>VLOOKUP(B18,'пр.взв.'!C9:D24,2,FALSE)</f>
        <v>1988</v>
      </c>
      <c r="D18" s="164" t="str">
        <f>VLOOKUP(A18,'пр.взв.'!B6:E21,4,FALSE)</f>
        <v>MNG</v>
      </c>
      <c r="E18" s="182"/>
      <c r="F18" s="21"/>
      <c r="G18" s="24"/>
      <c r="H18" s="22"/>
      <c r="I18" s="30"/>
      <c r="J18" s="2"/>
    </row>
    <row r="19" spans="1:10" ht="15" customHeight="1" thickBot="1">
      <c r="A19" s="166"/>
      <c r="B19" s="168"/>
      <c r="C19" s="170"/>
      <c r="D19" s="163"/>
      <c r="E19" s="20"/>
      <c r="F19" s="22"/>
      <c r="G19" s="181"/>
      <c r="H19" s="26"/>
      <c r="I19" s="30"/>
      <c r="J19" s="2"/>
    </row>
    <row r="20" spans="1:8" ht="15" customHeight="1" thickBot="1">
      <c r="A20" s="165">
        <v>4</v>
      </c>
      <c r="B20" s="167" t="str">
        <f>VLOOKUP(A20,'пр.взв.'!B11:C26,2,FALSE)</f>
        <v>KAZIEVA Asel</v>
      </c>
      <c r="C20" s="169" t="str">
        <f>VLOOKUP(B20,'пр.взв.'!C11:D26,2,FALSE)</f>
        <v>1992</v>
      </c>
      <c r="D20" s="171" t="str">
        <f>VLOOKUP(A20,'пр.взв.'!B6:E21,4,FALSE)</f>
        <v>KAZ</v>
      </c>
      <c r="E20" s="20"/>
      <c r="F20" s="22"/>
      <c r="G20" s="182"/>
      <c r="H20" s="2"/>
    </row>
    <row r="21" spans="1:8" ht="15" customHeight="1">
      <c r="A21" s="166"/>
      <c r="B21" s="168"/>
      <c r="C21" s="170"/>
      <c r="D21" s="172"/>
      <c r="E21" s="181"/>
      <c r="F21" s="23"/>
      <c r="G21" s="24"/>
      <c r="H21" s="22"/>
    </row>
    <row r="22" spans="1:8" ht="15" customHeight="1" thickBot="1">
      <c r="A22" s="158">
        <v>8</v>
      </c>
      <c r="B22" s="160" t="e">
        <f>VLOOKUP(A22,'пр.взв.'!B13:C28,2,FALSE)</f>
        <v>#N/A</v>
      </c>
      <c r="C22" s="162" t="e">
        <f>VLOOKUP(B22,'пр.взв.'!C13:D28,2,FALSE)</f>
        <v>#N/A</v>
      </c>
      <c r="D22" s="164" t="e">
        <f>VLOOKUP(A22,'пр.взв.'!B6:E21,4,FALSE)</f>
        <v>#N/A</v>
      </c>
      <c r="E22" s="182"/>
      <c r="F22" s="20"/>
      <c r="G22" s="25"/>
      <c r="H22" s="22"/>
    </row>
    <row r="23" spans="1:8" ht="15" customHeight="1" thickBot="1">
      <c r="A23" s="159"/>
      <c r="B23" s="161"/>
      <c r="C23" s="163"/>
      <c r="D23" s="163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Rashi</v>
      </c>
      <c r="J37" s="2"/>
      <c r="K37" s="16" t="str">
        <f>HYPERLINK('[1]реквизиты'!$G$12)</f>
        <v>/GEO/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R. 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7" t="s">
        <v>28</v>
      </c>
      <c r="C1" s="187"/>
      <c r="D1" s="187"/>
      <c r="E1" s="187"/>
      <c r="F1" s="187"/>
      <c r="G1" s="187"/>
      <c r="H1" s="187"/>
      <c r="I1" s="187"/>
      <c r="J1" s="64"/>
      <c r="K1" s="187" t="s">
        <v>28</v>
      </c>
      <c r="L1" s="187"/>
      <c r="M1" s="187"/>
      <c r="N1" s="187"/>
      <c r="O1" s="187"/>
      <c r="P1" s="187"/>
      <c r="Q1" s="187"/>
      <c r="R1" s="187"/>
    </row>
    <row r="2" spans="2:18" ht="24.75" customHeight="1">
      <c r="B2" s="221" t="str">
        <f>HYPERLINK('пр.взв.'!A4)</f>
        <v>Weight category 80  кg.</v>
      </c>
      <c r="C2" s="222"/>
      <c r="D2" s="222"/>
      <c r="E2" s="222"/>
      <c r="F2" s="222"/>
      <c r="G2" s="222"/>
      <c r="H2" s="222"/>
      <c r="I2" s="222"/>
      <c r="J2" s="65"/>
      <c r="K2" s="221" t="str">
        <f>HYPERLINK('пр.взв.'!A4)</f>
        <v>Weight category 80  кg.</v>
      </c>
      <c r="L2" s="222"/>
      <c r="M2" s="222"/>
      <c r="N2" s="222"/>
      <c r="O2" s="222"/>
      <c r="P2" s="222"/>
      <c r="Q2" s="222"/>
      <c r="R2" s="222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5" t="s">
        <v>32</v>
      </c>
      <c r="B4" s="188" t="s">
        <v>6</v>
      </c>
      <c r="C4" s="190" t="s">
        <v>7</v>
      </c>
      <c r="D4" s="190" t="s">
        <v>8</v>
      </c>
      <c r="E4" s="190" t="s">
        <v>16</v>
      </c>
      <c r="F4" s="192" t="s">
        <v>17</v>
      </c>
      <c r="G4" s="193" t="s">
        <v>19</v>
      </c>
      <c r="H4" s="195" t="s">
        <v>20</v>
      </c>
      <c r="I4" s="197" t="s">
        <v>18</v>
      </c>
      <c r="J4" s="115" t="s">
        <v>32</v>
      </c>
      <c r="K4" s="188" t="s">
        <v>6</v>
      </c>
      <c r="L4" s="190" t="s">
        <v>7</v>
      </c>
      <c r="M4" s="190" t="s">
        <v>8</v>
      </c>
      <c r="N4" s="190" t="s">
        <v>16</v>
      </c>
      <c r="O4" s="192" t="s">
        <v>17</v>
      </c>
      <c r="P4" s="193" t="s">
        <v>19</v>
      </c>
      <c r="Q4" s="195" t="s">
        <v>20</v>
      </c>
      <c r="R4" s="197" t="s">
        <v>18</v>
      </c>
    </row>
    <row r="5" spans="1:18" ht="12.75" customHeight="1" thickBot="1">
      <c r="A5" s="116"/>
      <c r="B5" s="189" t="s">
        <v>6</v>
      </c>
      <c r="C5" s="191" t="s">
        <v>7</v>
      </c>
      <c r="D5" s="191" t="s">
        <v>8</v>
      </c>
      <c r="E5" s="191" t="s">
        <v>16</v>
      </c>
      <c r="F5" s="191" t="s">
        <v>17</v>
      </c>
      <c r="G5" s="194"/>
      <c r="H5" s="196"/>
      <c r="I5" s="118" t="s">
        <v>18</v>
      </c>
      <c r="J5" s="116"/>
      <c r="K5" s="189" t="s">
        <v>6</v>
      </c>
      <c r="L5" s="191" t="s">
        <v>7</v>
      </c>
      <c r="M5" s="191" t="s">
        <v>8</v>
      </c>
      <c r="N5" s="191" t="s">
        <v>16</v>
      </c>
      <c r="O5" s="191" t="s">
        <v>17</v>
      </c>
      <c r="P5" s="194"/>
      <c r="Q5" s="196"/>
      <c r="R5" s="118" t="s">
        <v>18</v>
      </c>
    </row>
    <row r="6" spans="1:18" ht="12.75" customHeight="1">
      <c r="A6" s="183">
        <v>1</v>
      </c>
      <c r="B6" s="198">
        <v>1</v>
      </c>
      <c r="C6" s="200" t="str">
        <f>VLOOKUP(B6,'пр.взв.'!B7:E22,2,FALSE)</f>
        <v>UMIROVA Elzara</v>
      </c>
      <c r="D6" s="202" t="str">
        <f>VLOOKUP(B6,'пр.взв.'!B7:F22,3,FALSE)</f>
        <v>1986</v>
      </c>
      <c r="E6" s="202" t="str">
        <f>VLOOKUP(B6,'пр.взв.'!B7:E22,4,FALSE)</f>
        <v>UZB</v>
      </c>
      <c r="F6" s="204"/>
      <c r="G6" s="205"/>
      <c r="H6" s="206"/>
      <c r="I6" s="207"/>
      <c r="J6" s="183">
        <v>3</v>
      </c>
      <c r="K6" s="198">
        <v>2</v>
      </c>
      <c r="L6" s="200" t="str">
        <f>VLOOKUP(K6,'пр.взв.'!B7:E22,2,FALSE)</f>
        <v>SAVENKO Tetiana</v>
      </c>
      <c r="M6" s="202" t="str">
        <f>VLOOKUP(K6,'пр.взв.'!B7:F22,3,FALSE)</f>
        <v>1987</v>
      </c>
      <c r="N6" s="202" t="str">
        <f>VLOOKUP(K6,'пр.взв.'!B7:E22,4,FALSE)</f>
        <v>UKR</v>
      </c>
      <c r="O6" s="204"/>
      <c r="P6" s="205"/>
      <c r="Q6" s="206"/>
      <c r="R6" s="207"/>
    </row>
    <row r="7" spans="1:18" ht="12.75" customHeight="1">
      <c r="A7" s="184"/>
      <c r="B7" s="199"/>
      <c r="C7" s="201"/>
      <c r="D7" s="203"/>
      <c r="E7" s="203"/>
      <c r="F7" s="203"/>
      <c r="G7" s="203"/>
      <c r="H7" s="144"/>
      <c r="I7" s="143"/>
      <c r="J7" s="184"/>
      <c r="K7" s="199"/>
      <c r="L7" s="201"/>
      <c r="M7" s="203"/>
      <c r="N7" s="203"/>
      <c r="O7" s="203"/>
      <c r="P7" s="203"/>
      <c r="Q7" s="144"/>
      <c r="R7" s="143"/>
    </row>
    <row r="8" spans="1:18" ht="12.75" customHeight="1">
      <c r="A8" s="184"/>
      <c r="B8" s="208">
        <v>5</v>
      </c>
      <c r="C8" s="210" t="str">
        <f>VLOOKUP(B8,'пр.взв.'!B7:E22,2,FALSE)</f>
        <v>KASANTSEVA Natalia</v>
      </c>
      <c r="D8" s="212" t="str">
        <f>VLOOKUP(B8,'пр.взв.'!B7:F22,3,FALSE)</f>
        <v>1981</v>
      </c>
      <c r="E8" s="212" t="str">
        <f>VLOOKUP(B8,'пр.взв.'!B7:E22,4,FALSE)</f>
        <v>RUS</v>
      </c>
      <c r="F8" s="214"/>
      <c r="G8" s="214"/>
      <c r="H8" s="216"/>
      <c r="I8" s="216"/>
      <c r="J8" s="184"/>
      <c r="K8" s="208">
        <v>6</v>
      </c>
      <c r="L8" s="210" t="str">
        <f>VLOOKUP(K8,'пр.взв.'!B7:E22,2,FALSE)</f>
        <v>BATT ULGA Munkhtu Ya</v>
      </c>
      <c r="M8" s="212" t="str">
        <f>VLOOKUP(K8,'пр.взв.'!B7:F22,3,FALSE)</f>
        <v>1988</v>
      </c>
      <c r="N8" s="212" t="str">
        <f>VLOOKUP(K8,'пр.взв.'!B7:E22,4,FALSE)</f>
        <v>MNG</v>
      </c>
      <c r="O8" s="214"/>
      <c r="P8" s="214"/>
      <c r="Q8" s="216"/>
      <c r="R8" s="216"/>
    </row>
    <row r="9" spans="1:18" ht="13.5" customHeight="1" thickBot="1">
      <c r="A9" s="186"/>
      <c r="B9" s="209"/>
      <c r="C9" s="211"/>
      <c r="D9" s="213"/>
      <c r="E9" s="213"/>
      <c r="F9" s="215"/>
      <c r="G9" s="215"/>
      <c r="H9" s="217"/>
      <c r="I9" s="217"/>
      <c r="J9" s="186"/>
      <c r="K9" s="209"/>
      <c r="L9" s="211"/>
      <c r="M9" s="213"/>
      <c r="N9" s="213"/>
      <c r="O9" s="215"/>
      <c r="P9" s="215"/>
      <c r="Q9" s="217"/>
      <c r="R9" s="217"/>
    </row>
    <row r="10" spans="1:18" ht="12.75" customHeight="1">
      <c r="A10" s="183">
        <v>2</v>
      </c>
      <c r="B10" s="218">
        <v>3</v>
      </c>
      <c r="C10" s="200" t="str">
        <f>VLOOKUP(B10,'пр.взв.'!B7:E22,2,FALSE)</f>
        <v>ORYASHKOVA Mariya</v>
      </c>
      <c r="D10" s="202" t="str">
        <f>VLOOKUP(B10,'пр.взв.'!B7:F22,3,FALSE)</f>
        <v>1988</v>
      </c>
      <c r="E10" s="202" t="str">
        <f>VLOOKUP(B10,'пр.взв.'!B7:E22,4,FALSE)</f>
        <v>BUL</v>
      </c>
      <c r="F10" s="203"/>
      <c r="G10" s="220"/>
      <c r="H10" s="144"/>
      <c r="I10" s="212"/>
      <c r="J10" s="183">
        <v>4</v>
      </c>
      <c r="K10" s="218">
        <v>4</v>
      </c>
      <c r="L10" s="200" t="str">
        <f>VLOOKUP(K10,'пр.взв.'!B7:E22,2,FALSE)</f>
        <v>KAZIEVA Asel</v>
      </c>
      <c r="M10" s="202" t="str">
        <f>VLOOKUP(K10,'пр.взв.'!B7:F22,3,FALSE)</f>
        <v>1992</v>
      </c>
      <c r="N10" s="202" t="str">
        <f>VLOOKUP(K10,'пр.взв.'!B7:E22,4,FALSE)</f>
        <v>KAZ</v>
      </c>
      <c r="O10" s="203"/>
      <c r="P10" s="220"/>
      <c r="Q10" s="144"/>
      <c r="R10" s="212"/>
    </row>
    <row r="11" spans="1:18" ht="12.75" customHeight="1">
      <c r="A11" s="184"/>
      <c r="B11" s="219"/>
      <c r="C11" s="201"/>
      <c r="D11" s="203"/>
      <c r="E11" s="203"/>
      <c r="F11" s="203"/>
      <c r="G11" s="203"/>
      <c r="H11" s="144"/>
      <c r="I11" s="143"/>
      <c r="J11" s="184"/>
      <c r="K11" s="219"/>
      <c r="L11" s="201"/>
      <c r="M11" s="203"/>
      <c r="N11" s="203"/>
      <c r="O11" s="203"/>
      <c r="P11" s="203"/>
      <c r="Q11" s="144"/>
      <c r="R11" s="143"/>
    </row>
    <row r="12" spans="1:18" ht="12.75" customHeight="1">
      <c r="A12" s="184"/>
      <c r="B12" s="208">
        <v>7</v>
      </c>
      <c r="C12" s="210" t="e">
        <f>VLOOKUP(B12,'пр.взв.'!B7:E22,2,FALSE)</f>
        <v>#N/A</v>
      </c>
      <c r="D12" s="212" t="e">
        <f>VLOOKUP(B12,'пр.взв.'!B7:F22,3,FALSE)</f>
        <v>#N/A</v>
      </c>
      <c r="E12" s="212" t="e">
        <f>VLOOKUP(B12,'пр.взв.'!B7:E22,4,FALSE)</f>
        <v>#N/A</v>
      </c>
      <c r="F12" s="214"/>
      <c r="G12" s="214"/>
      <c r="H12" s="216"/>
      <c r="I12" s="216"/>
      <c r="J12" s="184"/>
      <c r="K12" s="208">
        <v>8</v>
      </c>
      <c r="L12" s="210" t="e">
        <f>VLOOKUP(K12,'пр.взв.'!B7:E22,2,FALSE)</f>
        <v>#N/A</v>
      </c>
      <c r="M12" s="212" t="e">
        <f>VLOOKUP(K12,'пр.взв.'!B7:F22,3,FALSE)</f>
        <v>#N/A</v>
      </c>
      <c r="N12" s="212" t="e">
        <f>VLOOKUP(K12,'пр.взв.'!B7:E22,4,FALSE)</f>
        <v>#N/A</v>
      </c>
      <c r="O12" s="214"/>
      <c r="P12" s="214"/>
      <c r="Q12" s="216"/>
      <c r="R12" s="216"/>
    </row>
    <row r="13" spans="1:18" ht="12.75" customHeight="1">
      <c r="A13" s="185"/>
      <c r="B13" s="218"/>
      <c r="C13" s="201"/>
      <c r="D13" s="203"/>
      <c r="E13" s="203"/>
      <c r="F13" s="204"/>
      <c r="G13" s="204"/>
      <c r="H13" s="207"/>
      <c r="I13" s="207"/>
      <c r="J13" s="185"/>
      <c r="K13" s="218"/>
      <c r="L13" s="201"/>
      <c r="M13" s="203"/>
      <c r="N13" s="203"/>
      <c r="O13" s="204"/>
      <c r="P13" s="204"/>
      <c r="Q13" s="207"/>
      <c r="R13" s="207"/>
    </row>
    <row r="16" spans="2:18" ht="24.75" customHeight="1" thickBot="1">
      <c r="B16" s="66" t="s">
        <v>2</v>
      </c>
      <c r="C16" s="223" t="s">
        <v>35</v>
      </c>
      <c r="D16" s="223"/>
      <c r="E16" s="223"/>
      <c r="F16" s="223"/>
      <c r="G16" s="223"/>
      <c r="H16" s="223"/>
      <c r="I16" s="223"/>
      <c r="J16" s="75"/>
      <c r="K16" s="66" t="s">
        <v>3</v>
      </c>
      <c r="L16" s="223" t="s">
        <v>35</v>
      </c>
      <c r="M16" s="223"/>
      <c r="N16" s="223"/>
      <c r="O16" s="223"/>
      <c r="P16" s="223"/>
      <c r="Q16" s="223"/>
      <c r="R16" s="223"/>
    </row>
    <row r="17" spans="1:18" ht="12.75" customHeight="1">
      <c r="A17" s="115" t="s">
        <v>32</v>
      </c>
      <c r="B17" s="188" t="s">
        <v>6</v>
      </c>
      <c r="C17" s="190" t="s">
        <v>7</v>
      </c>
      <c r="D17" s="190" t="s">
        <v>8</v>
      </c>
      <c r="E17" s="190" t="s">
        <v>16</v>
      </c>
      <c r="F17" s="192" t="s">
        <v>17</v>
      </c>
      <c r="G17" s="193" t="s">
        <v>19</v>
      </c>
      <c r="H17" s="195" t="s">
        <v>20</v>
      </c>
      <c r="I17" s="197" t="s">
        <v>18</v>
      </c>
      <c r="J17" s="115" t="s">
        <v>32</v>
      </c>
      <c r="K17" s="188" t="s">
        <v>6</v>
      </c>
      <c r="L17" s="190" t="s">
        <v>7</v>
      </c>
      <c r="M17" s="190" t="s">
        <v>8</v>
      </c>
      <c r="N17" s="190" t="s">
        <v>16</v>
      </c>
      <c r="O17" s="192" t="s">
        <v>17</v>
      </c>
      <c r="P17" s="193" t="s">
        <v>19</v>
      </c>
      <c r="Q17" s="195" t="s">
        <v>20</v>
      </c>
      <c r="R17" s="197" t="s">
        <v>18</v>
      </c>
    </row>
    <row r="18" spans="1:18" ht="12.75" customHeight="1" thickBot="1">
      <c r="A18" s="116"/>
      <c r="B18" s="189" t="s">
        <v>6</v>
      </c>
      <c r="C18" s="191" t="s">
        <v>7</v>
      </c>
      <c r="D18" s="191" t="s">
        <v>8</v>
      </c>
      <c r="E18" s="191" t="s">
        <v>16</v>
      </c>
      <c r="F18" s="191" t="s">
        <v>17</v>
      </c>
      <c r="G18" s="194"/>
      <c r="H18" s="196"/>
      <c r="I18" s="118" t="s">
        <v>18</v>
      </c>
      <c r="J18" s="116"/>
      <c r="K18" s="189" t="s">
        <v>6</v>
      </c>
      <c r="L18" s="191" t="s">
        <v>7</v>
      </c>
      <c r="M18" s="191" t="s">
        <v>8</v>
      </c>
      <c r="N18" s="191" t="s">
        <v>16</v>
      </c>
      <c r="O18" s="191" t="s">
        <v>17</v>
      </c>
      <c r="P18" s="194"/>
      <c r="Q18" s="196"/>
      <c r="R18" s="118" t="s">
        <v>18</v>
      </c>
    </row>
    <row r="19" spans="1:18" ht="12.75" customHeight="1">
      <c r="A19" s="183">
        <v>1</v>
      </c>
      <c r="B19" s="198"/>
      <c r="C19" s="200" t="e">
        <f>VLOOKUP(B19,'пр.взв.'!B7:E22,2,FALSE)</f>
        <v>#N/A</v>
      </c>
      <c r="D19" s="202" t="e">
        <f>VLOOKUP(B19,'пр.взв.'!B7:F22,3,FALSE)</f>
        <v>#N/A</v>
      </c>
      <c r="E19" s="202" t="e">
        <f>VLOOKUP(B19,'пр.взв.'!B7:E22,4,FALSE)</f>
        <v>#N/A</v>
      </c>
      <c r="F19" s="204"/>
      <c r="G19" s="205"/>
      <c r="H19" s="206"/>
      <c r="I19" s="207"/>
      <c r="J19" s="183">
        <v>2</v>
      </c>
      <c r="K19" s="198"/>
      <c r="L19" s="200" t="e">
        <f>VLOOKUP(K19,'пр.взв.'!B7:E22,2,FALSE)</f>
        <v>#N/A</v>
      </c>
      <c r="M19" s="202" t="e">
        <f>VLOOKUP(K19,'пр.взв.'!B7:F22,3,FALSE)</f>
        <v>#N/A</v>
      </c>
      <c r="N19" s="202" t="e">
        <f>VLOOKUP(K19,'пр.взв.'!B7:E22,4,FALSE)</f>
        <v>#N/A</v>
      </c>
      <c r="O19" s="204"/>
      <c r="P19" s="205"/>
      <c r="Q19" s="206"/>
      <c r="R19" s="207"/>
    </row>
    <row r="20" spans="1:18" ht="12.75" customHeight="1">
      <c r="A20" s="184"/>
      <c r="B20" s="199"/>
      <c r="C20" s="201"/>
      <c r="D20" s="203"/>
      <c r="E20" s="203"/>
      <c r="F20" s="203"/>
      <c r="G20" s="203"/>
      <c r="H20" s="144"/>
      <c r="I20" s="143"/>
      <c r="J20" s="184"/>
      <c r="K20" s="199"/>
      <c r="L20" s="201"/>
      <c r="M20" s="203"/>
      <c r="N20" s="203"/>
      <c r="O20" s="203"/>
      <c r="P20" s="203"/>
      <c r="Q20" s="144"/>
      <c r="R20" s="143"/>
    </row>
    <row r="21" spans="1:18" ht="12.75" customHeight="1">
      <c r="A21" s="184"/>
      <c r="B21" s="208"/>
      <c r="C21" s="210" t="e">
        <f>VLOOKUP(B21,'пр.взв.'!B7:E22,2,FALSE)</f>
        <v>#N/A</v>
      </c>
      <c r="D21" s="212" t="e">
        <f>VLOOKUP(B21,'пр.взв.'!B7:F22,3,FALSE)</f>
        <v>#N/A</v>
      </c>
      <c r="E21" s="212" t="e">
        <f>VLOOKUP(B21,'пр.взв.'!B7:E22,4,FALSE)</f>
        <v>#N/A</v>
      </c>
      <c r="F21" s="214"/>
      <c r="G21" s="214"/>
      <c r="H21" s="216"/>
      <c r="I21" s="216"/>
      <c r="J21" s="184"/>
      <c r="K21" s="208"/>
      <c r="L21" s="210" t="e">
        <f>VLOOKUP(K21,'пр.взв.'!B7:E22,2,FALSE)</f>
        <v>#N/A</v>
      </c>
      <c r="M21" s="212" t="e">
        <f>VLOOKUP(K21,'пр.взв.'!B7:F22,3,FALSE)</f>
        <v>#N/A</v>
      </c>
      <c r="N21" s="212" t="e">
        <f>VLOOKUP(K21,'пр.взв.'!B7:E22,4,FALSE)</f>
        <v>#N/A</v>
      </c>
      <c r="O21" s="214"/>
      <c r="P21" s="214"/>
      <c r="Q21" s="216"/>
      <c r="R21" s="216"/>
    </row>
    <row r="22" spans="1:18" ht="12.75" customHeight="1">
      <c r="A22" s="185"/>
      <c r="B22" s="218"/>
      <c r="C22" s="201"/>
      <c r="D22" s="203"/>
      <c r="E22" s="203"/>
      <c r="F22" s="204"/>
      <c r="G22" s="204"/>
      <c r="H22" s="207"/>
      <c r="I22" s="207"/>
      <c r="J22" s="185"/>
      <c r="K22" s="218"/>
      <c r="L22" s="201"/>
      <c r="M22" s="203"/>
      <c r="N22" s="203"/>
      <c r="O22" s="204"/>
      <c r="P22" s="204"/>
      <c r="Q22" s="207"/>
      <c r="R22" s="207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tabSelected="1" workbookViewId="0" topLeftCell="A1">
      <selection activeCell="P4" sqref="P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0" t="s">
        <v>12</v>
      </c>
      <c r="D1" s="231"/>
      <c r="E1" s="231"/>
      <c r="F1" s="231"/>
      <c r="G1" s="231"/>
      <c r="H1" s="232"/>
      <c r="I1" s="233" t="str">
        <f>HYPERLINK('[1]реквизиты'!$A$2)</f>
        <v>The World SAMBO Championship 2010 /F/</v>
      </c>
      <c r="J1" s="234"/>
      <c r="K1" s="234"/>
      <c r="L1" s="234"/>
      <c r="M1" s="234"/>
      <c r="N1" s="235"/>
    </row>
    <row r="2" spans="2:18" ht="26.25" customHeight="1" thickBot="1">
      <c r="B2" s="41"/>
      <c r="C2" s="224" t="str">
        <f>HYPERLINK('пр.взв.'!A4)</f>
        <v>Weight category 80  кg.</v>
      </c>
      <c r="D2" s="225"/>
      <c r="E2" s="225"/>
      <c r="F2" s="225"/>
      <c r="G2" s="225"/>
      <c r="H2" s="226"/>
      <c r="I2" s="227" t="str">
        <f>HYPERLINK('[1]реквизиты'!$A$3)</f>
        <v>November 04 - 08, 2010       Tashkent /Uzbekistan/</v>
      </c>
      <c r="J2" s="228"/>
      <c r="K2" s="228"/>
      <c r="L2" s="228"/>
      <c r="M2" s="228"/>
      <c r="N2" s="229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92">
        <v>1</v>
      </c>
      <c r="B5" s="294" t="str">
        <f>VLOOKUP(A5,'пр.взв.'!B7:F22,2,FALSE)</f>
        <v>UMIROVA Elzara</v>
      </c>
      <c r="C5" s="296" t="str">
        <f>VLOOKUP(A5,'пр.взв.'!B7:F22,3,FALSE)</f>
        <v>1986</v>
      </c>
      <c r="D5" s="249" t="str">
        <f>VLOOKUP(A5,'пр.взв.'!B7:F22,4,FALSE)</f>
        <v>UZB</v>
      </c>
      <c r="K5" s="286">
        <v>1</v>
      </c>
      <c r="L5" s="288">
        <v>5</v>
      </c>
      <c r="M5" s="289" t="str">
        <f>VLOOKUP(L5,'пр.взв.'!B7:F22,2,FALSE)</f>
        <v>KASANTSEVA Natalia</v>
      </c>
      <c r="N5" s="282" t="str">
        <f>VLOOKUP(L5,'пр.взв.'!B7:F22,4,FALSE)</f>
        <v>RUS</v>
      </c>
      <c r="O5" s="40"/>
    </row>
    <row r="6" spans="1:15" ht="15" customHeight="1">
      <c r="A6" s="293"/>
      <c r="B6" s="295"/>
      <c r="C6" s="297"/>
      <c r="D6" s="250"/>
      <c r="E6" s="242">
        <v>5</v>
      </c>
      <c r="K6" s="287"/>
      <c r="L6" s="279"/>
      <c r="M6" s="277"/>
      <c r="N6" s="268"/>
      <c r="O6" s="40"/>
    </row>
    <row r="7" spans="1:15" ht="15" customHeight="1" thickBot="1">
      <c r="A7" s="251">
        <v>5</v>
      </c>
      <c r="B7" s="298" t="str">
        <f>VLOOKUP(A7,'пр.взв.'!B7:F22,2,FALSE)</f>
        <v>KASANTSEVA Natalia</v>
      </c>
      <c r="C7" s="300" t="str">
        <f>VLOOKUP(A7,'пр.взв.'!B7:F22,3,FALSE)</f>
        <v>1981</v>
      </c>
      <c r="D7" s="255" t="str">
        <f>VLOOKUP(A7,'пр.взв.'!B9:F24,4,FALSE)</f>
        <v>RUS</v>
      </c>
      <c r="E7" s="243"/>
      <c r="F7" s="6"/>
      <c r="G7" s="30"/>
      <c r="K7" s="283">
        <v>2</v>
      </c>
      <c r="L7" s="271">
        <v>6</v>
      </c>
      <c r="M7" s="273" t="str">
        <f>VLOOKUP(L7,'пр.взв.'!B7:F22,2,FALSE)</f>
        <v>BATT ULGA Munkhtu Ya</v>
      </c>
      <c r="N7" s="267" t="str">
        <f>VLOOKUP(L7,'пр.взв.'!B7:E22,4,FALSE)</f>
        <v>MNG</v>
      </c>
      <c r="O7" s="40"/>
    </row>
    <row r="8" spans="1:15" ht="15" customHeight="1" thickBot="1">
      <c r="A8" s="252"/>
      <c r="B8" s="299"/>
      <c r="C8" s="301"/>
      <c r="D8" s="256"/>
      <c r="F8" s="2"/>
      <c r="G8" s="242">
        <v>5</v>
      </c>
      <c r="K8" s="284"/>
      <c r="L8" s="285"/>
      <c r="M8" s="277"/>
      <c r="N8" s="268"/>
      <c r="O8" s="40"/>
    </row>
    <row r="9" spans="1:15" ht="15" customHeight="1" thickBot="1">
      <c r="A9" s="302">
        <v>3</v>
      </c>
      <c r="B9" s="294" t="str">
        <f>VLOOKUP(A9,'пр.взв.'!B7:F22,2,FALSE)</f>
        <v>ORYASHKOVA Mariya</v>
      </c>
      <c r="C9" s="296" t="str">
        <f>VLOOKUP(A9,'пр.взв.'!B7:F22,3,FALSE)</f>
        <v>1988</v>
      </c>
      <c r="D9" s="249" t="str">
        <f>VLOOKUP(A9,'пр.взв.'!B11:F26,4,FALSE)</f>
        <v>BUL</v>
      </c>
      <c r="F9" s="2"/>
      <c r="G9" s="243"/>
      <c r="H9" s="27"/>
      <c r="K9" s="280">
        <v>3</v>
      </c>
      <c r="L9" s="271">
        <f>C28</f>
        <v>3</v>
      </c>
      <c r="M9" s="273" t="str">
        <f>VLOOKUP(L9,'пр.взв.'!B7:F22,2,FALSE)</f>
        <v>ORYASHKOVA Mariya</v>
      </c>
      <c r="N9" s="267" t="str">
        <f>VLOOKUP(L9,'пр.взв.'!B7:E22,4,FALSE)</f>
        <v>BUL</v>
      </c>
      <c r="O9" s="40"/>
    </row>
    <row r="10" spans="1:15" ht="15" customHeight="1">
      <c r="A10" s="303"/>
      <c r="B10" s="295"/>
      <c r="C10" s="297"/>
      <c r="D10" s="250"/>
      <c r="E10" s="253">
        <v>3</v>
      </c>
      <c r="F10" s="1"/>
      <c r="G10" s="30"/>
      <c r="H10" s="28"/>
      <c r="K10" s="281"/>
      <c r="L10" s="279"/>
      <c r="M10" s="277"/>
      <c r="N10" s="268"/>
      <c r="O10" s="40"/>
    </row>
    <row r="11" spans="1:15" ht="15" customHeight="1" thickBot="1">
      <c r="A11" s="251">
        <v>7</v>
      </c>
      <c r="B11" s="304" t="e">
        <f>VLOOKUP(A11,'пр.взв.'!B7:F22,2,FALSE)</f>
        <v>#N/A</v>
      </c>
      <c r="C11" s="306" t="e">
        <f>VLOOKUP(A11,'пр.взв.'!B7:F22,3,FALSE)</f>
        <v>#N/A</v>
      </c>
      <c r="D11" s="257" t="e">
        <f>VLOOKUP(A11,'пр.взв.'!B13:F28,4,FALSE)</f>
        <v>#N/A</v>
      </c>
      <c r="E11" s="254"/>
      <c r="G11" s="2"/>
      <c r="H11" s="28"/>
      <c r="K11" s="280">
        <v>3</v>
      </c>
      <c r="L11" s="271">
        <f>J28</f>
        <v>2</v>
      </c>
      <c r="M11" s="273" t="str">
        <f>VLOOKUP(L11,'пр.взв.'!B7:F22,2,FALSE)</f>
        <v>SAVENKO Tetiana</v>
      </c>
      <c r="N11" s="267" t="str">
        <f>VLOOKUP(L11,'пр.взв.'!B7:E22,4,FALSE)</f>
        <v>UKR</v>
      </c>
      <c r="O11" s="40"/>
    </row>
    <row r="12" spans="1:15" ht="15" customHeight="1" thickBot="1">
      <c r="A12" s="252"/>
      <c r="B12" s="305"/>
      <c r="C12" s="307"/>
      <c r="D12" s="258"/>
      <c r="G12" s="2"/>
      <c r="H12" s="28"/>
      <c r="K12" s="281"/>
      <c r="L12" s="279"/>
      <c r="M12" s="277"/>
      <c r="N12" s="268"/>
      <c r="O12" s="40"/>
    </row>
    <row r="13" spans="1:15" ht="15" customHeight="1">
      <c r="A13" s="247" t="s">
        <v>31</v>
      </c>
      <c r="D13" s="38"/>
      <c r="G13" s="2"/>
      <c r="H13" s="28"/>
      <c r="I13" s="240"/>
      <c r="K13" s="269">
        <v>5</v>
      </c>
      <c r="L13" s="278">
        <v>1</v>
      </c>
      <c r="M13" s="273" t="str">
        <f>VLOOKUP(L13,'пр.взв.'!B7:F22,2,FALSE)</f>
        <v>UMIROVA Elzara</v>
      </c>
      <c r="N13" s="267" t="str">
        <f>VLOOKUP(L13,'пр.взв.'!B7:E22,4,FALSE)</f>
        <v>UZB</v>
      </c>
      <c r="O13" s="40"/>
    </row>
    <row r="14" spans="1:15" ht="15" customHeight="1" thickBot="1">
      <c r="A14" s="248"/>
      <c r="D14" s="38"/>
      <c r="G14" s="2"/>
      <c r="H14" s="28"/>
      <c r="I14" s="241"/>
      <c r="K14" s="276"/>
      <c r="L14" s="279"/>
      <c r="M14" s="277"/>
      <c r="N14" s="268"/>
      <c r="O14" s="40"/>
    </row>
    <row r="15" spans="1:15" ht="15" customHeight="1" thickBot="1">
      <c r="A15" s="302">
        <v>2</v>
      </c>
      <c r="B15" s="294" t="str">
        <f>VLOOKUP(A15,'пр.взв.'!B7:F22,2,FALSE)</f>
        <v>SAVENKO Tetiana</v>
      </c>
      <c r="C15" s="296" t="str">
        <f>VLOOKUP(A15,'пр.взв.'!B7:F22,3,FALSE)</f>
        <v>1987</v>
      </c>
      <c r="D15" s="249" t="str">
        <f>VLOOKUP(A15,'пр.взв.'!B7:F22,4,FALSE)</f>
        <v>UKR</v>
      </c>
      <c r="G15" s="2"/>
      <c r="H15" s="28"/>
      <c r="K15" s="269">
        <v>5</v>
      </c>
      <c r="L15" s="271">
        <v>4</v>
      </c>
      <c r="M15" s="273" t="str">
        <f>VLOOKUP(L15,'пр.взв.'!B7:F22,2,FALSE)</f>
        <v>KAZIEVA Asel</v>
      </c>
      <c r="N15" s="267" t="str">
        <f>VLOOKUP(L15,'пр.взв.'!B7:E22,4,FALSE)</f>
        <v>KAZ</v>
      </c>
      <c r="O15" s="40"/>
    </row>
    <row r="16" spans="1:15" ht="15" customHeight="1" thickBot="1">
      <c r="A16" s="303"/>
      <c r="B16" s="295"/>
      <c r="C16" s="297"/>
      <c r="D16" s="250"/>
      <c r="E16" s="242">
        <v>6</v>
      </c>
      <c r="G16" s="2"/>
      <c r="H16" s="28"/>
      <c r="K16" s="270"/>
      <c r="L16" s="272"/>
      <c r="M16" s="274"/>
      <c r="N16" s="275"/>
      <c r="O16" s="40"/>
    </row>
    <row r="17" spans="1:15" ht="15" customHeight="1" thickBot="1">
      <c r="A17" s="251">
        <v>6</v>
      </c>
      <c r="B17" s="298" t="str">
        <f>VLOOKUP(A17,'пр.взв.'!B7:F22,2,FALSE)</f>
        <v>BATT ULGA Munkhtu Ya</v>
      </c>
      <c r="C17" s="300" t="str">
        <f>VLOOKUP(A17,'пр.взв.'!B7:F22,3,FALSE)</f>
        <v>1988</v>
      </c>
      <c r="D17" s="255" t="str">
        <f>VLOOKUP(A17,'пр.взв.'!B7:F22,4,FALSE)</f>
        <v>MNG</v>
      </c>
      <c r="E17" s="243"/>
      <c r="F17" s="6"/>
      <c r="G17" s="30"/>
      <c r="H17" s="28"/>
      <c r="K17" s="261"/>
      <c r="L17" s="263"/>
      <c r="M17" s="265"/>
      <c r="N17" s="259"/>
      <c r="O17" s="40"/>
    </row>
    <row r="18" spans="1:15" ht="15" customHeight="1" thickBot="1">
      <c r="A18" s="252"/>
      <c r="B18" s="299"/>
      <c r="C18" s="301"/>
      <c r="D18" s="256"/>
      <c r="F18" s="2"/>
      <c r="G18" s="242">
        <v>6</v>
      </c>
      <c r="H18" s="29"/>
      <c r="K18" s="262"/>
      <c r="L18" s="264"/>
      <c r="M18" s="266"/>
      <c r="N18" s="260"/>
      <c r="O18" s="40"/>
    </row>
    <row r="19" spans="1:15" ht="15" customHeight="1" thickBot="1">
      <c r="A19" s="292">
        <v>4</v>
      </c>
      <c r="B19" s="294" t="str">
        <f>VLOOKUP(A19,'пр.взв.'!B7:F22,2,FALSE)</f>
        <v>KAZIEVA Asel</v>
      </c>
      <c r="C19" s="296" t="str">
        <f>VLOOKUP(A19,'пр.взв.'!B7:F22,3,FALSE)</f>
        <v>1992</v>
      </c>
      <c r="D19" s="249" t="str">
        <f>VLOOKUP(A19,'пр.взв.'!B7:F22,4,FALSE)</f>
        <v>KAZ</v>
      </c>
      <c r="F19" s="2"/>
      <c r="G19" s="243"/>
      <c r="H19" s="2"/>
      <c r="K19" s="261"/>
      <c r="L19" s="263"/>
      <c r="M19" s="265"/>
      <c r="N19" s="259"/>
      <c r="O19" s="40"/>
    </row>
    <row r="20" spans="1:15" ht="15" customHeight="1">
      <c r="A20" s="293"/>
      <c r="B20" s="295"/>
      <c r="C20" s="297"/>
      <c r="D20" s="250"/>
      <c r="E20" s="242">
        <v>4</v>
      </c>
      <c r="F20" s="1"/>
      <c r="G20" s="30"/>
      <c r="H20" s="2"/>
      <c r="K20" s="262"/>
      <c r="L20" s="264"/>
      <c r="M20" s="266"/>
      <c r="N20" s="260"/>
      <c r="O20" s="40"/>
    </row>
    <row r="21" spans="1:15" ht="15" customHeight="1" thickBot="1">
      <c r="A21" s="251">
        <v>8</v>
      </c>
      <c r="B21" s="304" t="e">
        <f>VLOOKUP(A21,'пр.взв.'!B7:F22,2,FALSE)</f>
        <v>#N/A</v>
      </c>
      <c r="C21" s="306" t="e">
        <f>VLOOKUP(A21,'пр.взв.'!B7:F22,3,FALSE)</f>
        <v>#N/A</v>
      </c>
      <c r="D21" s="257" t="e">
        <f>VLOOKUP(A21,'пр.взв.'!B7:F22,4,FALSE)</f>
        <v>#N/A</v>
      </c>
      <c r="E21" s="243"/>
      <c r="G21" s="2"/>
      <c r="H21" s="2"/>
      <c r="N21" s="40"/>
      <c r="O21" s="40"/>
    </row>
    <row r="22" spans="1:15" ht="15" customHeight="1" thickBot="1">
      <c r="A22" s="252"/>
      <c r="B22" s="305"/>
      <c r="C22" s="307"/>
      <c r="D22" s="258"/>
      <c r="G22" s="2"/>
      <c r="H22" s="2"/>
      <c r="N22" s="40"/>
      <c r="O22" s="40"/>
    </row>
    <row r="23" spans="1:8" ht="45" customHeight="1">
      <c r="A23" s="244" t="s">
        <v>42</v>
      </c>
      <c r="B23" s="244"/>
      <c r="C23" s="244"/>
      <c r="D23" s="244"/>
      <c r="E23" s="244"/>
      <c r="F23" s="244"/>
      <c r="G23" s="244"/>
      <c r="H23" s="244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90">
        <v>1</v>
      </c>
      <c r="F26" s="245">
        <v>2</v>
      </c>
    </row>
    <row r="27" spans="1:9" ht="12.75" customHeight="1" thickBot="1">
      <c r="A27" s="291"/>
      <c r="B27" s="27"/>
      <c r="F27" s="246"/>
      <c r="G27" s="6"/>
      <c r="H27" s="6"/>
      <c r="I27" s="27"/>
    </row>
    <row r="28" spans="2:11" ht="15.75" customHeight="1">
      <c r="B28" s="28"/>
      <c r="C28" s="253">
        <v>3</v>
      </c>
      <c r="G28" s="2"/>
      <c r="H28" s="2"/>
      <c r="I28" s="28"/>
      <c r="J28" s="236">
        <v>2</v>
      </c>
      <c r="K28" s="237"/>
    </row>
    <row r="29" spans="2:11" ht="12.75" customHeight="1" thickBot="1">
      <c r="B29" s="28"/>
      <c r="C29" s="254"/>
      <c r="G29" s="2"/>
      <c r="H29" s="2"/>
      <c r="I29" s="28"/>
      <c r="J29" s="238"/>
      <c r="K29" s="239"/>
    </row>
    <row r="30" spans="1:9" ht="13.5" customHeight="1">
      <c r="A30" s="245">
        <v>3</v>
      </c>
      <c r="B30" s="29"/>
      <c r="F30" s="290">
        <v>4</v>
      </c>
      <c r="G30" s="1"/>
      <c r="H30" s="1"/>
      <c r="I30" s="29"/>
    </row>
    <row r="31" spans="1:6" ht="13.5" thickBot="1">
      <c r="A31" s="246"/>
      <c r="F31" s="291"/>
    </row>
    <row r="34" spans="3:6" ht="12.75">
      <c r="C34" s="2"/>
      <c r="D34" s="2"/>
      <c r="E34" s="2"/>
      <c r="F34" s="2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2"/>
      <c r="F35" s="44" t="str">
        <f>HYPERLINK('[1]реквизиты'!$G$11)</f>
        <v>E. Rashi</v>
      </c>
      <c r="I35" s="16" t="str">
        <f>HYPERLINK('[1]реквизиты'!$G$12)</f>
        <v>/GEO/</v>
      </c>
    </row>
    <row r="36" spans="1:7" ht="32.25" customHeight="1">
      <c r="A36" s="10"/>
      <c r="B36" s="10"/>
      <c r="C36" s="10"/>
      <c r="D36" s="10"/>
      <c r="E36" s="2"/>
      <c r="F36" s="83"/>
      <c r="G36" s="2"/>
    </row>
    <row r="37" spans="1:9" ht="12.75">
      <c r="A37" s="17" t="str">
        <f>HYPERLINK('[1]реквизиты'!$A$13)</f>
        <v>Chief secretary</v>
      </c>
      <c r="C37" s="10"/>
      <c r="D37" s="10"/>
      <c r="E37" s="14"/>
      <c r="F37" s="44" t="str">
        <f>HYPERLINK('[1]реквизиты'!$G$13)</f>
        <v>R. Zakirov</v>
      </c>
      <c r="I37" s="19" t="str">
        <f>HYPERLINK('[1]реквизиты'!$G$14)</f>
        <v>/RUS/</v>
      </c>
    </row>
    <row r="38" spans="3:6" ht="12.75"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2010-11-06T10:28:41Z</cp:lastPrinted>
  <dcterms:created xsi:type="dcterms:W3CDTF">1996-10-08T23:32:33Z</dcterms:created>
  <dcterms:modified xsi:type="dcterms:W3CDTF">2010-11-07T14:34:34Z</dcterms:modified>
  <cp:category/>
  <cp:version/>
  <cp:contentType/>
  <cp:contentStatus/>
</cp:coreProperties>
</file>