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<sst xmlns="http://schemas.openxmlformats.org/spreadsheetml/2006/main" count="115" uniqueCount="67">
  <si>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</si>
  <si>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</si>
  <si>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</si>
  <si>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</si>
  <si>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</si>
  <si>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</si>
  <si>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</si>
  <si>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</si>
  <si>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</si>
  <si>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</si>
  <si>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</si>
  <si>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</si>
  <si>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</si>
  <si>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</si>
  <si>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</si>
  <si>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</si>
  <si>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</si>
  <si>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</si>
  <si>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</si>
  <si>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</si>
  <si>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</si>
  <si>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</si>
  <si>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</si>
  <si>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</si>
  <si>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</si>
  <si>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</si>
  <si>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</si>
  <si>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</si>
  <si>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</si>
  <si>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</si>
  <si>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</si>
  <si>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</si>
  <si>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</si>
  <si>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</si>
  <si>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</si>
  <si>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</si>
  <si>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</si>
  <si>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УФО, Свердловская обл.</t>
  </si>
  <si>
    <t xml:space="preserve">Рязанов Николай Валерьевич </t>
  </si>
  <si>
    <t>22.02.1991, КМС</t>
  </si>
  <si>
    <t>Рябов С.В.</t>
  </si>
  <si>
    <t>Горбаль Александр Михайлович</t>
  </si>
  <si>
    <t>10.04.1991, МС</t>
  </si>
  <si>
    <t>УФО, Курганская обл., МО</t>
  </si>
  <si>
    <t>Стенников М.Г.,               Бородин О.Б.</t>
  </si>
  <si>
    <t>Лебедев Михаил Сергеевич</t>
  </si>
  <si>
    <t>14.08.1992, I р.</t>
  </si>
  <si>
    <t>Коростелев А.Б.</t>
  </si>
  <si>
    <t>Филатов Александр Анатольевич</t>
  </si>
  <si>
    <t>1992, I р.</t>
  </si>
  <si>
    <t>Кустов А.Ю.</t>
  </si>
  <si>
    <t>Глыбин Артур Станиславович</t>
  </si>
  <si>
    <t>1991, КМС</t>
  </si>
  <si>
    <t>Пышминцев В.А.</t>
  </si>
  <si>
    <t>Криворучко Василий Николаевич</t>
  </si>
  <si>
    <t>09.04.1991, КМС</t>
  </si>
  <si>
    <t>УФО, Тюменская обл.</t>
  </si>
  <si>
    <t>Хохлов Н.П.</t>
  </si>
  <si>
    <t>в.к.  90   кг</t>
  </si>
  <si>
    <t>5</t>
  </si>
  <si>
    <t>3:0</t>
  </si>
  <si>
    <t>3</t>
  </si>
  <si>
    <t>4:0</t>
  </si>
  <si>
    <t>6</t>
  </si>
  <si>
    <t>4</t>
  </si>
  <si>
    <t>Тренер победителя:</t>
  </si>
  <si>
    <t>5-6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</si>
</sst>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>
        <color indexed="17"/>
      </left>
      <right style="thin"/>
      <top/>
      <bottom/>
    </border>
    <border>
      <left style="thin"/>
      <right style="medium">
        <color indexed="17"/>
      </right>
      <top/>
      <bottom style="thin"/>
    </border>
    <border>
      <left style="medium">
        <color indexed="17"/>
      </left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2" fillId="0" borderId="16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49" fontId="4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4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2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3" fillId="0" borderId="0" xfId="42" applyFont="1" applyAlignment="1" applyProtection="1">
      <alignment horizontal="left"/>
      <protection/>
    </xf>
    <xf numFmtId="0" fontId="3" fillId="0" borderId="0" xfId="42" applyAlignment="1" applyProtection="1">
      <alignment/>
      <protection/>
    </xf>
    <xf numFmtId="0" fontId="3" fillId="0" borderId="0" xfId="42" applyAlignment="1" applyProtection="1">
      <alignment horizontal="left"/>
      <protection/>
    </xf>
    <xf numFmtId="0" fontId="14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24" borderId="28" xfId="42" applyFill="1" applyBorder="1" applyAlignment="1" applyProtection="1">
      <alignment horizontal="center" vertical="center" wrapText="1"/>
      <protection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3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10" xfId="42" applyFont="1" applyBorder="1" applyAlignment="1" applyProtection="1">
      <alignment horizontal="center" vertical="center"/>
      <protection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17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5" fillId="0" borderId="31" xfId="42" applyFont="1" applyFill="1" applyBorder="1" applyAlignment="1" applyProtection="1">
      <alignment horizontal="left" vertical="center" wrapText="1"/>
      <protection/>
    </xf>
    <xf numFmtId="0" fontId="5" fillId="0" borderId="32" xfId="42" applyFont="1" applyFill="1" applyBorder="1" applyAlignment="1" applyProtection="1">
      <alignment horizontal="left" vertical="center" wrapText="1"/>
      <protection/>
    </xf>
    <xf numFmtId="0" fontId="5" fillId="25" borderId="33" xfId="0" applyFont="1" applyFill="1" applyBorder="1" applyAlignment="1">
      <alignment horizontal="center" vertical="center" wrapText="1"/>
    </xf>
    <xf numFmtId="0" fontId="5" fillId="0" borderId="33" xfId="42" applyFont="1" applyFill="1" applyBorder="1" applyAlignment="1" applyProtection="1">
      <alignment horizontal="left" vertical="center" wrapText="1"/>
      <protection/>
    </xf>
    <xf numFmtId="0" fontId="13" fillId="0" borderId="34" xfId="42" applyFont="1" applyBorder="1" applyAlignment="1" applyProtection="1">
      <alignment horizontal="center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3" fillId="0" borderId="34" xfId="42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left" vertical="center" wrapText="1"/>
    </xf>
    <xf numFmtId="49" fontId="5" fillId="0" borderId="36" xfId="0" applyNumberFormat="1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left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left" vertical="center" wrapText="1"/>
    </xf>
    <xf numFmtId="14" fontId="5" fillId="0" borderId="31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14" fontId="5" fillId="0" borderId="37" xfId="0" applyNumberFormat="1" applyFont="1" applyBorder="1" applyAlignment="1">
      <alignment horizontal="center" vertical="center" wrapText="1"/>
    </xf>
    <xf numFmtId="14" fontId="5" fillId="0" borderId="3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38" xfId="42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>
      <alignment horizontal="left" vertical="center" wrapText="1"/>
    </xf>
    <xf numFmtId="0" fontId="5" fillId="0" borderId="38" xfId="42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43" xfId="42" applyFont="1" applyBorder="1" applyAlignment="1" applyProtection="1">
      <alignment horizontal="left" vertical="center" wrapText="1"/>
      <protection/>
    </xf>
    <xf numFmtId="0" fontId="5" fillId="0" borderId="44" xfId="0" applyFont="1" applyBorder="1" applyAlignment="1">
      <alignment horizontal="left" vertical="center" wrapText="1"/>
    </xf>
    <xf numFmtId="0" fontId="5" fillId="0" borderId="43" xfId="42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6" xfId="42" applyFont="1" applyBorder="1" applyAlignment="1" applyProtection="1">
      <alignment horizontal="center" vertical="center" wrapText="1"/>
      <protection/>
    </xf>
    <xf numFmtId="0" fontId="4" fillId="0" borderId="47" xfId="42" applyFont="1" applyBorder="1" applyAlignment="1" applyProtection="1">
      <alignment horizontal="center" vertical="center" wrapText="1"/>
      <protection/>
    </xf>
    <xf numFmtId="0" fontId="13" fillId="0" borderId="35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3" fillId="24" borderId="29" xfId="42" applyFont="1" applyFill="1" applyBorder="1" applyAlignment="1" applyProtection="1">
      <alignment horizontal="center" vertical="center" wrapText="1"/>
      <protection/>
    </xf>
    <xf numFmtId="0" fontId="13" fillId="24" borderId="30" xfId="42" applyFont="1" applyFill="1" applyBorder="1" applyAlignment="1" applyProtection="1">
      <alignment horizontal="center" vertical="center" wrapText="1"/>
      <protection/>
    </xf>
    <xf numFmtId="0" fontId="3" fillId="0" borderId="46" xfId="42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25" borderId="28" xfId="42" applyFont="1" applyFill="1" applyBorder="1" applyAlignment="1" applyProtection="1">
      <alignment horizontal="center" vertical="center"/>
      <protection/>
    </xf>
    <xf numFmtId="0" fontId="21" fillId="25" borderId="29" xfId="42" applyFont="1" applyFill="1" applyBorder="1" applyAlignment="1" applyProtection="1">
      <alignment horizontal="center" vertical="center"/>
      <protection/>
    </xf>
    <xf numFmtId="0" fontId="21" fillId="25" borderId="30" xfId="42" applyFont="1" applyFill="1" applyBorder="1" applyAlignment="1" applyProtection="1">
      <alignment horizontal="center" vertical="center"/>
      <protection/>
    </xf>
    <xf numFmtId="0" fontId="22" fillId="25" borderId="45" xfId="0" applyFont="1" applyFill="1" applyBorder="1" applyAlignment="1">
      <alignment horizontal="center" vertical="center"/>
    </xf>
    <xf numFmtId="0" fontId="22" fillId="25" borderId="48" xfId="0" applyFont="1" applyFill="1" applyBorder="1" applyAlignment="1">
      <alignment horizontal="center" vertical="center"/>
    </xf>
    <xf numFmtId="0" fontId="22" fillId="25" borderId="34" xfId="0" applyFont="1" applyFill="1" applyBorder="1" applyAlignment="1">
      <alignment horizontal="center" vertical="center"/>
    </xf>
    <xf numFmtId="0" fontId="23" fillId="0" borderId="4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2" fillId="17" borderId="45" xfId="0" applyFont="1" applyFill="1" applyBorder="1" applyAlignment="1">
      <alignment horizontal="center" vertical="center"/>
    </xf>
    <xf numFmtId="0" fontId="22" fillId="17" borderId="48" xfId="0" applyFont="1" applyFill="1" applyBorder="1" applyAlignment="1">
      <alignment horizontal="center" vertical="center"/>
    </xf>
    <xf numFmtId="0" fontId="22" fillId="17" borderId="34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2" fillId="26" borderId="45" xfId="0" applyFont="1" applyFill="1" applyBorder="1" applyAlignment="1">
      <alignment horizontal="center" vertical="center"/>
    </xf>
    <xf numFmtId="0" fontId="22" fillId="26" borderId="48" xfId="0" applyFont="1" applyFill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/>
    </xf>
    <xf numFmtId="0" fontId="5" fillId="0" borderId="45" xfId="42" applyFont="1" applyBorder="1" applyAlignment="1" applyProtection="1">
      <alignment horizontal="center" vertical="center" wrapText="1"/>
      <protection/>
    </xf>
    <xf numFmtId="0" fontId="5" fillId="0" borderId="47" xfId="42" applyFont="1" applyBorder="1" applyAlignment="1" applyProtection="1">
      <alignment horizontal="center" vertical="center" wrapText="1"/>
      <protection/>
    </xf>
    <xf numFmtId="0" fontId="5" fillId="0" borderId="15" xfId="42" applyFont="1" applyBorder="1" applyAlignment="1" applyProtection="1">
      <alignment horizontal="center" vertical="center" wrapText="1"/>
      <protection/>
    </xf>
    <xf numFmtId="0" fontId="5" fillId="0" borderId="50" xfId="42" applyFont="1" applyBorder="1" applyAlignment="1" applyProtection="1">
      <alignment horizontal="center" vertical="center" wrapText="1"/>
      <protection/>
    </xf>
    <xf numFmtId="0" fontId="5" fillId="0" borderId="51" xfId="42" applyFont="1" applyBorder="1" applyAlignment="1" applyProtection="1">
      <alignment horizontal="center" vertical="center" wrapText="1"/>
      <protection/>
    </xf>
    <xf numFmtId="0" fontId="5" fillId="0" borderId="52" xfId="42" applyFont="1" applyBorder="1" applyAlignment="1" applyProtection="1">
      <alignment horizontal="center" vertical="center" wrapText="1"/>
      <protection/>
    </xf>
    <xf numFmtId="0" fontId="5" fillId="0" borderId="34" xfId="42" applyFont="1" applyBorder="1" applyAlignment="1" applyProtection="1">
      <alignment horizontal="center" vertical="center" wrapText="1"/>
      <protection/>
    </xf>
    <xf numFmtId="0" fontId="5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2" fillId="0" borderId="28" xfId="42" applyFont="1" applyBorder="1" applyAlignment="1" applyProtection="1">
      <alignment horizontal="center" vertical="center"/>
      <protection/>
    </xf>
    <xf numFmtId="0" fontId="2" fillId="0" borderId="29" xfId="42" applyFont="1" applyBorder="1" applyAlignment="1" applyProtection="1">
      <alignment horizontal="center" vertical="center"/>
      <protection/>
    </xf>
    <xf numFmtId="0" fontId="2" fillId="0" borderId="30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3" fillId="24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18" fillId="0" borderId="53" xfId="0" applyNumberFormat="1" applyFont="1" applyBorder="1" applyAlignment="1">
      <alignment horizontal="center" vertical="center" wrapText="1"/>
    </xf>
    <xf numFmtId="0" fontId="18" fillId="0" borderId="54" xfId="0" applyNumberFormat="1" applyFont="1" applyBorder="1" applyAlignment="1">
      <alignment horizontal="center" vertical="center" wrapText="1"/>
    </xf>
    <xf numFmtId="0" fontId="18" fillId="0" borderId="55" xfId="0" applyNumberFormat="1" applyFont="1" applyBorder="1" applyAlignment="1">
      <alignment horizontal="center" vertical="center" wrapText="1"/>
    </xf>
    <xf numFmtId="0" fontId="18" fillId="0" borderId="56" xfId="0" applyNumberFormat="1" applyFont="1" applyBorder="1" applyAlignment="1">
      <alignment horizontal="center" vertical="center" wrapText="1"/>
    </xf>
    <xf numFmtId="0" fontId="18" fillId="0" borderId="57" xfId="0" applyNumberFormat="1" applyFont="1" applyBorder="1" applyAlignment="1">
      <alignment horizontal="center" vertical="center" wrapText="1"/>
    </xf>
    <xf numFmtId="0" fontId="18" fillId="0" borderId="58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/>
    </xf>
    <xf numFmtId="0" fontId="11" fillId="0" borderId="59" xfId="0" applyNumberFormat="1" applyFont="1" applyBorder="1" applyAlignment="1">
      <alignment horizontal="center" vertical="center" wrapText="1"/>
    </xf>
    <xf numFmtId="0" fontId="11" fillId="0" borderId="60" xfId="0" applyNumberFormat="1" applyFont="1" applyBorder="1" applyAlignment="1">
      <alignment horizontal="center" vertical="center" wrapText="1"/>
    </xf>
    <xf numFmtId="0" fontId="11" fillId="0" borderId="61" xfId="0" applyNumberFormat="1" applyFont="1" applyBorder="1" applyAlignment="1">
      <alignment horizontal="center" vertical="center" wrapText="1"/>
    </xf>
    <xf numFmtId="0" fontId="11" fillId="0" borderId="62" xfId="0" applyNumberFormat="1" applyFont="1" applyBorder="1" applyAlignment="1">
      <alignment horizontal="center" vertical="center" wrapText="1"/>
    </xf>
    <xf numFmtId="0" fontId="11" fillId="0" borderId="63" xfId="0" applyNumberFormat="1" applyFont="1" applyBorder="1" applyAlignment="1">
      <alignment horizontal="center" vertical="center" wrapText="1"/>
    </xf>
    <xf numFmtId="0" fontId="11" fillId="0" borderId="6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12" fillId="0" borderId="65" xfId="42" applyFont="1" applyBorder="1" applyAlignment="1" applyProtection="1">
      <alignment horizontal="center" vertical="center" wrapText="1"/>
      <protection/>
    </xf>
    <xf numFmtId="0" fontId="12" fillId="0" borderId="66" xfId="42" applyFont="1" applyBorder="1" applyAlignment="1" applyProtection="1">
      <alignment horizontal="center" vertical="center" wrapText="1"/>
      <protection/>
    </xf>
    <xf numFmtId="0" fontId="12" fillId="0" borderId="67" xfId="42" applyFont="1" applyBorder="1" applyAlignment="1" applyProtection="1">
      <alignment horizontal="center" vertical="center" wrapText="1"/>
      <protection/>
    </xf>
    <xf numFmtId="0" fontId="12" fillId="0" borderId="68" xfId="42" applyFont="1" applyBorder="1" applyAlignment="1" applyProtection="1">
      <alignment horizontal="center" vertical="center" wrapText="1"/>
      <protection/>
    </xf>
    <xf numFmtId="0" fontId="12" fillId="0" borderId="69" xfId="42" applyFont="1" applyBorder="1" applyAlignment="1" applyProtection="1">
      <alignment horizontal="center" vertical="center" wrapText="1"/>
      <protection/>
    </xf>
    <xf numFmtId="0" fontId="12" fillId="0" borderId="70" xfId="42" applyFont="1" applyBorder="1" applyAlignment="1" applyProtection="1">
      <alignment horizontal="center" vertical="center" wrapText="1"/>
      <protection/>
    </xf>
    <xf numFmtId="0" fontId="5" fillId="0" borderId="45" xfId="42" applyFont="1" applyBorder="1" applyAlignment="1" applyProtection="1">
      <alignment horizontal="left" vertical="center" wrapText="1"/>
      <protection/>
    </xf>
    <xf numFmtId="0" fontId="5" fillId="0" borderId="47" xfId="42" applyFont="1" applyBorder="1" applyAlignment="1" applyProtection="1">
      <alignment horizontal="left" vertical="center" wrapText="1"/>
      <protection/>
    </xf>
    <xf numFmtId="0" fontId="5" fillId="0" borderId="34" xfId="42" applyFont="1" applyBorder="1" applyAlignment="1" applyProtection="1">
      <alignment horizontal="left" vertical="center" wrapText="1"/>
      <protection/>
    </xf>
    <xf numFmtId="0" fontId="5" fillId="0" borderId="35" xfId="42" applyFont="1" applyBorder="1" applyAlignment="1" applyProtection="1">
      <alignment horizontal="left" vertical="center" wrapText="1"/>
      <protection/>
    </xf>
    <xf numFmtId="0" fontId="5" fillId="0" borderId="13" xfId="42" applyFont="1" applyBorder="1" applyAlignment="1" applyProtection="1">
      <alignment horizontal="center" vertical="center" wrapText="1"/>
      <protection/>
    </xf>
    <xf numFmtId="0" fontId="5" fillId="0" borderId="71" xfId="42" applyFont="1" applyBorder="1" applyAlignment="1" applyProtection="1">
      <alignment horizontal="center" vertical="center" wrapText="1"/>
      <protection/>
    </xf>
    <xf numFmtId="0" fontId="5" fillId="0" borderId="12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УФО  по  самбо среди юниоров 1991-1992 г.р. </v>
          </cell>
        </row>
        <row r="3">
          <cell r="A3" t="str">
            <v>10-13 Декабря 2010 года.      г. Курган</v>
          </cell>
        </row>
        <row r="6">
          <cell r="A6" t="str">
            <v>Гл. судья, судья МК.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A8" t="str">
            <v>Гл. секретарь, судья РК.</v>
          </cell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2"/>
  <sheetViews>
    <sheetView zoomScalePageLayoutView="0" workbookViewId="0" topLeftCell="A1">
      <selection activeCell="D12" sqref="D12:D1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89" t="s">
        <v>28</v>
      </c>
      <c r="B1" s="89"/>
      <c r="C1" s="89"/>
      <c r="D1" s="89"/>
      <c r="E1" s="89"/>
      <c r="F1" s="89"/>
      <c r="G1" s="89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90" t="s">
        <v>25</v>
      </c>
      <c r="B2" s="91"/>
      <c r="C2" s="91"/>
      <c r="D2" s="91"/>
      <c r="E2" s="91"/>
      <c r="F2" s="91"/>
      <c r="G2" s="91"/>
    </row>
    <row r="3" spans="1:7" ht="31.5" customHeight="1" thickBot="1">
      <c r="A3" s="92" t="str">
        <f>HYPERLINK('[1]реквизиты'!$A$2)</f>
        <v>Первенство УФО  по самбо среди юниоров и юниорок 1991-1992 г.р.</v>
      </c>
      <c r="B3" s="93"/>
      <c r="C3" s="93"/>
      <c r="D3" s="93"/>
      <c r="E3" s="93"/>
      <c r="F3" s="93"/>
      <c r="G3" s="94"/>
    </row>
    <row r="4" spans="1:7" ht="21.75" customHeight="1">
      <c r="A4" s="103" t="str">
        <f>HYPERLINK('[1]реквизиты'!$A$3)</f>
        <v>10-13 Декабря 2010 года.      г. Курган</v>
      </c>
      <c r="B4" s="104"/>
      <c r="C4" s="104"/>
      <c r="D4" s="104"/>
      <c r="E4" s="104"/>
      <c r="F4" s="104"/>
      <c r="G4" s="104"/>
    </row>
    <row r="5" spans="4:5" ht="20.25" customHeight="1">
      <c r="D5" s="105" t="str">
        <f>HYPERLINK('пр.взв.'!D4)</f>
        <v>в.к.  90   кг</v>
      </c>
      <c r="E5" s="105"/>
    </row>
    <row r="6" spans="1:7" ht="12.75" customHeight="1">
      <c r="A6" s="97" t="s">
        <v>11</v>
      </c>
      <c r="B6" s="106" t="s">
        <v>5</v>
      </c>
      <c r="C6" s="97" t="s">
        <v>6</v>
      </c>
      <c r="D6" s="97" t="s">
        <v>7</v>
      </c>
      <c r="E6" s="97" t="s">
        <v>8</v>
      </c>
      <c r="F6" s="97" t="s">
        <v>10</v>
      </c>
      <c r="G6" s="97" t="s">
        <v>9</v>
      </c>
    </row>
    <row r="7" spans="1:7" ht="12.75">
      <c r="A7" s="98"/>
      <c r="B7" s="107"/>
      <c r="C7" s="98"/>
      <c r="D7" s="98"/>
      <c r="E7" s="98"/>
      <c r="F7" s="98"/>
      <c r="G7" s="98"/>
    </row>
    <row r="8" spans="1:7" ht="12.75" customHeight="1">
      <c r="A8" s="101">
        <v>1</v>
      </c>
      <c r="B8" s="102">
        <v>5</v>
      </c>
      <c r="C8" s="95" t="str">
        <f>VLOOKUP(B8,'пр.взв.'!B7:G22,2,FALSE)</f>
        <v>Горбаль Александр Михайлович</v>
      </c>
      <c r="D8" s="99" t="str">
        <f>VLOOKUP(B8,'пр.взв.'!B7:G22,3,FALSE)</f>
        <v>10.04.1991, МС</v>
      </c>
      <c r="E8" s="99" t="str">
        <f>VLOOKUP(B8,'пр.взв.'!B7:G22,4,FALSE)</f>
        <v>УФО, Курганская обл., МО</v>
      </c>
      <c r="F8" s="99">
        <f>VLOOKUP(B8,'пр.взв.'!B7:G22,5,FALSE)</f>
        <v>0</v>
      </c>
      <c r="G8" s="95" t="str">
        <f>VLOOKUP(B8,'пр.взв.'!B7:G22,6,FALSE)</f>
        <v>Стенников М.Г.,               Бородин О.Б.</v>
      </c>
    </row>
    <row r="9" spans="1:7" ht="12.75">
      <c r="A9" s="101"/>
      <c r="B9" s="102"/>
      <c r="C9" s="96"/>
      <c r="D9" s="100"/>
      <c r="E9" s="100"/>
      <c r="F9" s="100"/>
      <c r="G9" s="96"/>
    </row>
    <row r="10" spans="1:7" ht="12.75" customHeight="1">
      <c r="A10" s="101">
        <v>2</v>
      </c>
      <c r="B10" s="102">
        <v>6</v>
      </c>
      <c r="C10" s="95" t="str">
        <f>VLOOKUP(B10,'пр.взв.'!B7:G22,2,FALSE)</f>
        <v>Лебедев Михаил Сергеевич</v>
      </c>
      <c r="D10" s="99" t="str">
        <f>VLOOKUP(B10,'пр.взв.'!B7:G22,3,FALSE)</f>
        <v>14.08.1992, I р.</v>
      </c>
      <c r="E10" s="99" t="str">
        <f>VLOOKUP(B10,'пр.взв.'!B7:G22,4,FALSE)</f>
        <v>УФО, Свердловская обл.</v>
      </c>
      <c r="F10" s="99">
        <f>VLOOKUP(B10,'пр.взв.'!B7:G22,5,FALSE)</f>
        <v>0</v>
      </c>
      <c r="G10" s="95" t="str">
        <f>VLOOKUP(B10,'пр.взв.'!B7:G22,6,FALSE)</f>
        <v>Коростелев А.Б.</v>
      </c>
    </row>
    <row r="11" spans="1:7" ht="12.75">
      <c r="A11" s="101"/>
      <c r="B11" s="102"/>
      <c r="C11" s="96"/>
      <c r="D11" s="100"/>
      <c r="E11" s="100"/>
      <c r="F11" s="100"/>
      <c r="G11" s="96"/>
    </row>
    <row r="12" spans="1:7" ht="12.75" customHeight="1">
      <c r="A12" s="101">
        <v>3</v>
      </c>
      <c r="B12" s="102">
        <v>1</v>
      </c>
      <c r="C12" s="95" t="str">
        <f>VLOOKUP(B12,'пр.взв.'!B7:G22,2,FALSE)</f>
        <v>Глыбин Артур Станиславович</v>
      </c>
      <c r="D12" s="99" t="str">
        <f>VLOOKUP(B12,'пр.взв.'!B7:G22,3,FALSE)</f>
        <v>1991, КМС</v>
      </c>
      <c r="E12" s="99" t="str">
        <f>VLOOKUP(B12,'пр.взв.'!B7:G22,4,FALSE)</f>
        <v>УФО, Свердловская обл.</v>
      </c>
      <c r="F12" s="99">
        <f>VLOOKUP(B12,'пр.взв.'!B7:G22,5,FALSE)</f>
        <v>0</v>
      </c>
      <c r="G12" s="95" t="str">
        <f>VLOOKUP(B12,'пр.взв.'!B7:G22,6,FALSE)</f>
        <v>Пышминцев В.А.</v>
      </c>
    </row>
    <row r="13" spans="1:7" ht="12.75">
      <c r="A13" s="101"/>
      <c r="B13" s="102"/>
      <c r="C13" s="96"/>
      <c r="D13" s="100"/>
      <c r="E13" s="100"/>
      <c r="F13" s="100"/>
      <c r="G13" s="96"/>
    </row>
    <row r="14" spans="1:7" ht="12.75" customHeight="1">
      <c r="A14" s="101">
        <v>3</v>
      </c>
      <c r="B14" s="102">
        <v>2</v>
      </c>
      <c r="C14" s="95" t="str">
        <f>VLOOKUP(B14,'пр.взв.'!B7:G22,2,FALSE)</f>
        <v>Криворучко Василий Николаевич</v>
      </c>
      <c r="D14" s="99" t="str">
        <f>VLOOKUP(B14,'пр.взв.'!B7:G22,3,FALSE)</f>
        <v>09.04.1991, КМС</v>
      </c>
      <c r="E14" s="99" t="str">
        <f>VLOOKUP(B14,'пр.взв.'!B7:G22,4,FALSE)</f>
        <v>УФО, Тюменская обл.</v>
      </c>
      <c r="F14" s="99">
        <f>VLOOKUP(B14,'пр.взв.'!B7:G22,5,FALSE)</f>
        <v>0</v>
      </c>
      <c r="G14" s="95" t="str">
        <f>VLOOKUP(B14,'пр.взв.'!B7:G22,6,FALSE)</f>
        <v>Хохлов Н.П.</v>
      </c>
    </row>
    <row r="15" spans="1:7" ht="12.75">
      <c r="A15" s="101"/>
      <c r="B15" s="102"/>
      <c r="C15" s="96"/>
      <c r="D15" s="100"/>
      <c r="E15" s="100"/>
      <c r="F15" s="100"/>
      <c r="G15" s="96"/>
    </row>
    <row r="16" spans="1:7" ht="12.75" customHeight="1">
      <c r="A16" s="108" t="s">
        <v>66</v>
      </c>
      <c r="B16" s="102">
        <v>4</v>
      </c>
      <c r="C16" s="95" t="str">
        <f>VLOOKUP(B16,'пр.взв.'!B7:G30,2,FALSE)</f>
        <v>Рязанов Николай Валерьевич </v>
      </c>
      <c r="D16" s="99" t="str">
        <f>VLOOKUP(B16,'пр.взв.'!B7:G22,3,FALSE)</f>
        <v>22.02.1991, КМС</v>
      </c>
      <c r="E16" s="99" t="str">
        <f>VLOOKUP(B16,'пр.взв.'!B7:G22,4,FALSE)</f>
        <v>УФО, Свердловская обл.</v>
      </c>
      <c r="F16" s="99">
        <f>VLOOKUP(B16,'пр.взв.'!B7:G22,5,FALSE)</f>
        <v>0</v>
      </c>
      <c r="G16" s="95" t="str">
        <f>VLOOKUP(B16,'пр.взв.'!B7:G22,6,FALSE)</f>
        <v>Рябов С.В.</v>
      </c>
    </row>
    <row r="17" spans="1:7" ht="12.75">
      <c r="A17" s="108"/>
      <c r="B17" s="102"/>
      <c r="C17" s="96"/>
      <c r="D17" s="100"/>
      <c r="E17" s="100"/>
      <c r="F17" s="100"/>
      <c r="G17" s="96"/>
    </row>
    <row r="18" spans="1:7" ht="12.75" customHeight="1">
      <c r="A18" s="108" t="s">
        <v>66</v>
      </c>
      <c r="B18" s="102">
        <v>3</v>
      </c>
      <c r="C18" s="95" t="str">
        <f>VLOOKUP(B18,'пр.взв.'!B7:G22,2,FALSE)</f>
        <v>Филатов Александр Анатольевич</v>
      </c>
      <c r="D18" s="99" t="str">
        <f>VLOOKUP(B18,'пр.взв.'!B7:G22,3,FALSE)</f>
        <v>1992, I р.</v>
      </c>
      <c r="E18" s="99" t="str">
        <f>VLOOKUP(B18,'пр.взв.'!B7:G22,4,FALSE)</f>
        <v>УФО, Свердловская обл.</v>
      </c>
      <c r="F18" s="99">
        <f>VLOOKUP(B18,'пр.взв.'!B7:G22,5,FALSE)</f>
        <v>0</v>
      </c>
      <c r="G18" s="95" t="str">
        <f>VLOOKUP(B18,'пр.взв.'!B7:G22,6,FALSE)</f>
        <v>Кустов А.Ю.</v>
      </c>
    </row>
    <row r="19" spans="1:7" ht="12.75">
      <c r="A19" s="108"/>
      <c r="B19" s="102"/>
      <c r="C19" s="96"/>
      <c r="D19" s="100"/>
      <c r="E19" s="100"/>
      <c r="F19" s="100"/>
      <c r="G19" s="96"/>
    </row>
    <row r="25" spans="1:7" ht="12.75">
      <c r="A25" s="6"/>
      <c r="B25" s="6"/>
      <c r="C25" s="6"/>
      <c r="D25" s="6"/>
      <c r="E25" s="6"/>
      <c r="F25" s="6"/>
      <c r="G25" s="6"/>
    </row>
    <row r="26" spans="1:7" ht="15">
      <c r="A26" s="59"/>
      <c r="B26" s="59"/>
      <c r="C26" s="59"/>
      <c r="D26" s="6"/>
      <c r="E26" s="6"/>
      <c r="F26" s="6"/>
      <c r="G26" s="6"/>
    </row>
    <row r="27" spans="1:7" ht="15">
      <c r="A27" s="87" t="str">
        <f>HYPERLINK('[1]реквизиты'!$A$6)</f>
        <v>Гл. судья, судья МК.</v>
      </c>
      <c r="B27" s="59"/>
      <c r="C27" s="60"/>
      <c r="D27" s="58"/>
      <c r="E27" s="58"/>
      <c r="F27" s="87" t="str">
        <f>HYPERLINK('[1]реквизиты'!$G$6)</f>
        <v>Стенников М.Г.</v>
      </c>
      <c r="G27" s="6"/>
    </row>
    <row r="28" spans="1:7" ht="15">
      <c r="A28" s="59"/>
      <c r="B28" s="59"/>
      <c r="C28" s="60"/>
      <c r="D28" s="6"/>
      <c r="E28" s="6"/>
      <c r="F28" s="88" t="str">
        <f>HYPERLINK('[1]реквизиты'!$G$7)</f>
        <v>г.Курган</v>
      </c>
      <c r="G28" s="6"/>
    </row>
    <row r="29" spans="1:7" ht="15">
      <c r="A29" s="59"/>
      <c r="B29" s="59"/>
      <c r="C29" s="60"/>
      <c r="D29" s="6"/>
      <c r="E29" s="6"/>
      <c r="F29" s="6"/>
      <c r="G29" s="6"/>
    </row>
    <row r="30" spans="1:7" ht="15">
      <c r="A30" s="87" t="str">
        <f>HYPERLINK('[1]реквизиты'!$A$8)</f>
        <v>Гл. секретарь, судья РК.</v>
      </c>
      <c r="B30" s="59"/>
      <c r="C30" s="60"/>
      <c r="D30" s="58"/>
      <c r="E30" s="58"/>
      <c r="F30" s="87" t="str">
        <f>HYPERLINK('[1]реквизиты'!$G$8)</f>
        <v>Матвеев С.В.</v>
      </c>
      <c r="G30" s="6"/>
    </row>
    <row r="31" spans="1:7" ht="15">
      <c r="A31" s="59"/>
      <c r="B31" s="59"/>
      <c r="C31" s="59"/>
      <c r="D31" s="6"/>
      <c r="E31" s="6"/>
      <c r="F31" s="88" t="str">
        <f>HYPERLINK('[1]реквизиты'!$G$9)</f>
        <v>г.Нижний Тагил</v>
      </c>
      <c r="G31" s="6"/>
    </row>
    <row r="32" spans="1:7" ht="12.75">
      <c r="A32" s="6"/>
      <c r="B32" s="6"/>
      <c r="C32" s="6"/>
      <c r="D32" s="6"/>
      <c r="E32" s="6"/>
      <c r="F32" s="6"/>
      <c r="G32" s="6"/>
    </row>
  </sheetData>
  <sheetProtection/>
  <mergeCells count="54">
    <mergeCell ref="E18:E19"/>
    <mergeCell ref="F18:F19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A14:A15"/>
    <mergeCell ref="B14:B15"/>
    <mergeCell ref="D6:D7"/>
    <mergeCell ref="C10:C11"/>
    <mergeCell ref="D10:D11"/>
    <mergeCell ref="E14:E15"/>
    <mergeCell ref="C14:C15"/>
    <mergeCell ref="D14:D15"/>
    <mergeCell ref="C12:C13"/>
    <mergeCell ref="D12:D13"/>
    <mergeCell ref="E10:E11"/>
    <mergeCell ref="E12:E13"/>
    <mergeCell ref="A4:G4"/>
    <mergeCell ref="G18:G19"/>
    <mergeCell ref="G6:G7"/>
    <mergeCell ref="G8:G9"/>
    <mergeCell ref="G10:G11"/>
    <mergeCell ref="G12:G13"/>
    <mergeCell ref="D5:E5"/>
    <mergeCell ref="A6:A7"/>
    <mergeCell ref="B6:B7"/>
    <mergeCell ref="C6:C7"/>
    <mergeCell ref="G16:G17"/>
    <mergeCell ref="E6:E7"/>
    <mergeCell ref="F6:F7"/>
    <mergeCell ref="E8:E9"/>
    <mergeCell ref="F8:F9"/>
    <mergeCell ref="F14:F15"/>
    <mergeCell ref="F10:F11"/>
    <mergeCell ref="F12:F13"/>
    <mergeCell ref="E16:E17"/>
    <mergeCell ref="F16:F17"/>
    <mergeCell ref="A1:G1"/>
    <mergeCell ref="A2:G2"/>
    <mergeCell ref="A3:G3"/>
    <mergeCell ref="G14:G15"/>
    <mergeCell ref="A8:A9"/>
    <mergeCell ref="B8:B9"/>
    <mergeCell ref="C8:C9"/>
    <mergeCell ref="D8:D9"/>
    <mergeCell ref="A10:A11"/>
    <mergeCell ref="B10:B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6" t="str">
        <f>HYPERLINK('[1]реквизиты'!$A$2)</f>
        <v>Наименование соревнования</v>
      </c>
      <c r="B1" s="117"/>
      <c r="C1" s="117"/>
      <c r="D1" s="117"/>
      <c r="E1" s="117"/>
      <c r="F1" s="117"/>
      <c r="G1" s="117"/>
      <c r="H1" s="117"/>
    </row>
    <row r="2" spans="4:5" ht="27.75" customHeight="1">
      <c r="D2" s="52" t="s">
        <v>20</v>
      </c>
      <c r="E2" s="67" t="str">
        <f>HYPERLINK('пр.взв.'!D4)</f>
        <v>в.к.  90 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101" t="s">
        <v>13</v>
      </c>
      <c r="B5" s="101" t="s">
        <v>5</v>
      </c>
      <c r="C5" s="98" t="s">
        <v>6</v>
      </c>
      <c r="D5" s="101" t="s">
        <v>14</v>
      </c>
      <c r="E5" s="101" t="s">
        <v>15</v>
      </c>
      <c r="F5" s="101" t="s">
        <v>16</v>
      </c>
      <c r="G5" s="101" t="s">
        <v>17</v>
      </c>
      <c r="H5" s="101" t="s">
        <v>18</v>
      </c>
    </row>
    <row r="6" spans="1:8" ht="12.75">
      <c r="A6" s="97"/>
      <c r="B6" s="97"/>
      <c r="C6" s="97"/>
      <c r="D6" s="97"/>
      <c r="E6" s="97"/>
      <c r="F6" s="97"/>
      <c r="G6" s="97"/>
      <c r="H6" s="97"/>
    </row>
    <row r="7" spans="1:8" ht="12.75">
      <c r="A7" s="110"/>
      <c r="B7" s="111"/>
      <c r="C7" s="112" t="e">
        <f>VLOOKUP(B7,'пр.взв.'!B7:D22,2,FALSE)</f>
        <v>#N/A</v>
      </c>
      <c r="D7" s="112" t="e">
        <f>VLOOKUP(B7,'пр.взв.'!B7:E22,3,FALSE)</f>
        <v>#N/A</v>
      </c>
      <c r="E7" s="112" t="e">
        <f>VLOOKUP(B7,'пр.взв.'!B7:F22,4,FALSE)</f>
        <v>#N/A</v>
      </c>
      <c r="F7" s="109"/>
      <c r="G7" s="108"/>
      <c r="H7" s="101"/>
    </row>
    <row r="8" spans="1:8" ht="12.75">
      <c r="A8" s="110"/>
      <c r="B8" s="101"/>
      <c r="C8" s="113"/>
      <c r="D8" s="113"/>
      <c r="E8" s="113"/>
      <c r="F8" s="109"/>
      <c r="G8" s="108"/>
      <c r="H8" s="101"/>
    </row>
    <row r="9" spans="1:8" ht="12.75">
      <c r="A9" s="114"/>
      <c r="B9" s="111"/>
      <c r="C9" s="112" t="e">
        <f>VLOOKUP(B9,'пр.взв.'!B7:D24,2,FALSE)</f>
        <v>#N/A</v>
      </c>
      <c r="D9" s="112" t="e">
        <f>VLOOKUP(B9,'пр.взв.'!B7:E24,3,FALSE)</f>
        <v>#N/A</v>
      </c>
      <c r="E9" s="112" t="e">
        <f>VLOOKUP(B9,'пр.взв.'!B7:F24,4,FALSE)</f>
        <v>#N/A</v>
      </c>
      <c r="F9" s="109"/>
      <c r="G9" s="101"/>
      <c r="H9" s="101"/>
    </row>
    <row r="10" spans="1:8" ht="12.75">
      <c r="A10" s="114"/>
      <c r="B10" s="101"/>
      <c r="C10" s="113"/>
      <c r="D10" s="113"/>
      <c r="E10" s="113"/>
      <c r="F10" s="109"/>
      <c r="G10" s="101"/>
      <c r="H10" s="101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7" t="str">
        <f>HYPERLINK('пр.взв.'!D4)</f>
        <v>в.к.  90   кг</v>
      </c>
    </row>
    <row r="17" spans="1:8" ht="12.75">
      <c r="A17" s="101" t="s">
        <v>13</v>
      </c>
      <c r="B17" s="101" t="s">
        <v>5</v>
      </c>
      <c r="C17" s="98" t="s">
        <v>6</v>
      </c>
      <c r="D17" s="101" t="s">
        <v>14</v>
      </c>
      <c r="E17" s="101" t="s">
        <v>15</v>
      </c>
      <c r="F17" s="101" t="s">
        <v>16</v>
      </c>
      <c r="G17" s="101" t="s">
        <v>17</v>
      </c>
      <c r="H17" s="101" t="s">
        <v>18</v>
      </c>
    </row>
    <row r="18" spans="1:8" ht="12.75">
      <c r="A18" s="97"/>
      <c r="B18" s="97"/>
      <c r="C18" s="97"/>
      <c r="D18" s="97"/>
      <c r="E18" s="97"/>
      <c r="F18" s="97"/>
      <c r="G18" s="97"/>
      <c r="H18" s="97"/>
    </row>
    <row r="19" spans="1:8" ht="12.75" customHeight="1">
      <c r="A19" s="110"/>
      <c r="B19" s="111"/>
      <c r="C19" s="115" t="e">
        <f>VLOOKUP(B19,'пр.взв.'!B7:E22,2,FALSE)</f>
        <v>#N/A</v>
      </c>
      <c r="D19" s="115" t="e">
        <f>VLOOKUP(B19,'пр.взв.'!B7:F22,3,FALSE)</f>
        <v>#N/A</v>
      </c>
      <c r="E19" s="115" t="e">
        <f>VLOOKUP(B19,'пр.взв.'!B7:G22,4,FALSE)</f>
        <v>#N/A</v>
      </c>
      <c r="F19" s="109"/>
      <c r="G19" s="108"/>
      <c r="H19" s="101"/>
    </row>
    <row r="20" spans="1:8" ht="12.75">
      <c r="A20" s="110"/>
      <c r="B20" s="101"/>
      <c r="C20" s="115"/>
      <c r="D20" s="115"/>
      <c r="E20" s="115"/>
      <c r="F20" s="109"/>
      <c r="G20" s="108"/>
      <c r="H20" s="101"/>
    </row>
    <row r="21" spans="1:8" ht="12.75" customHeight="1">
      <c r="A21" s="114"/>
      <c r="B21" s="111"/>
      <c r="C21" s="115" t="e">
        <f>VLOOKUP(B21,'пр.взв.'!B7:E24,2,FALSE)</f>
        <v>#N/A</v>
      </c>
      <c r="D21" s="115" t="e">
        <f>VLOOKUP(B21,'пр.взв.'!B7:F24,3,FALSE)</f>
        <v>#N/A</v>
      </c>
      <c r="E21" s="115" t="e">
        <f>VLOOKUP(B21,'пр.взв.'!B7:G24,4,FALSE)</f>
        <v>#N/A</v>
      </c>
      <c r="F21" s="109"/>
      <c r="G21" s="101"/>
      <c r="H21" s="101"/>
    </row>
    <row r="22" spans="1:8" ht="12.75">
      <c r="A22" s="114"/>
      <c r="B22" s="101"/>
      <c r="C22" s="115"/>
      <c r="D22" s="115"/>
      <c r="E22" s="115"/>
      <c r="F22" s="109"/>
      <c r="G22" s="101"/>
      <c r="H22" s="101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7" t="str">
        <f>HYPERLINK('пр.взв.'!D4)</f>
        <v>в.к.  90   кг</v>
      </c>
    </row>
    <row r="30" spans="1:8" ht="12.75">
      <c r="A30" s="101" t="s">
        <v>13</v>
      </c>
      <c r="B30" s="101" t="s">
        <v>5</v>
      </c>
      <c r="C30" s="98" t="s">
        <v>6</v>
      </c>
      <c r="D30" s="101" t="s">
        <v>14</v>
      </c>
      <c r="E30" s="101" t="s">
        <v>15</v>
      </c>
      <c r="F30" s="101" t="s">
        <v>16</v>
      </c>
      <c r="G30" s="101" t="s">
        <v>17</v>
      </c>
      <c r="H30" s="101" t="s">
        <v>18</v>
      </c>
    </row>
    <row r="31" spans="1:8" ht="12.75">
      <c r="A31" s="97"/>
      <c r="B31" s="97"/>
      <c r="C31" s="97"/>
      <c r="D31" s="97"/>
      <c r="E31" s="97"/>
      <c r="F31" s="97"/>
      <c r="G31" s="97"/>
      <c r="H31" s="97"/>
    </row>
    <row r="32" spans="1:8" ht="12.75" customHeight="1">
      <c r="A32" s="110"/>
      <c r="B32" s="111"/>
      <c r="C32" s="115" t="e">
        <f>VLOOKUP(B32,'пр.взв.'!B7:E35,2,FALSE)</f>
        <v>#N/A</v>
      </c>
      <c r="D32" s="115" t="e">
        <f>VLOOKUP(B32,'пр.взв.'!B7:F35,3,FALSE)</f>
        <v>#N/A</v>
      </c>
      <c r="E32" s="115" t="e">
        <f>VLOOKUP(B32,'пр.взв.'!B7:G35,4,FALSE)</f>
        <v>#N/A</v>
      </c>
      <c r="F32" s="109"/>
      <c r="G32" s="108"/>
      <c r="H32" s="101"/>
    </row>
    <row r="33" spans="1:8" ht="12.75">
      <c r="A33" s="110"/>
      <c r="B33" s="101"/>
      <c r="C33" s="115"/>
      <c r="D33" s="115"/>
      <c r="E33" s="115"/>
      <c r="F33" s="109"/>
      <c r="G33" s="108"/>
      <c r="H33" s="101"/>
    </row>
    <row r="34" spans="1:8" ht="12.75" customHeight="1">
      <c r="A34" s="114"/>
      <c r="B34" s="111"/>
      <c r="C34" s="115" t="e">
        <f>VLOOKUP(B34,'пр.взв.'!B7:E37,2,FALSE)</f>
        <v>#N/A</v>
      </c>
      <c r="D34" s="115" t="e">
        <f>VLOOKUP(B34,'пр.взв.'!B7:F37,3,FALSE)</f>
        <v>#N/A</v>
      </c>
      <c r="E34" s="115" t="e">
        <f>VLOOKUP(B34,'пр.взв.'!B7:G37,4,FALSE)</f>
        <v>#N/A</v>
      </c>
      <c r="F34" s="109"/>
      <c r="G34" s="101"/>
      <c r="H34" s="101"/>
    </row>
    <row r="35" spans="1:8" ht="12.75">
      <c r="A35" s="114"/>
      <c r="B35" s="101"/>
      <c r="C35" s="115"/>
      <c r="D35" s="115"/>
      <c r="E35" s="115"/>
      <c r="F35" s="109"/>
      <c r="G35" s="101"/>
      <c r="H35" s="101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32:A33"/>
    <mergeCell ref="B32:B33"/>
    <mergeCell ref="C32:C33"/>
    <mergeCell ref="E32:E33"/>
    <mergeCell ref="F32:F33"/>
    <mergeCell ref="G32:G33"/>
    <mergeCell ref="H32:H33"/>
    <mergeCell ref="E30:E31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A30:A31"/>
    <mergeCell ref="B30:B31"/>
    <mergeCell ref="C30:C31"/>
    <mergeCell ref="D30:D31"/>
    <mergeCell ref="D32:D33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A17:A18"/>
    <mergeCell ref="B17:B18"/>
    <mergeCell ref="C17:C18"/>
    <mergeCell ref="D17:D18"/>
    <mergeCell ref="E9:E10"/>
    <mergeCell ref="F30:F31"/>
    <mergeCell ref="G19:G20"/>
    <mergeCell ref="H19:H20"/>
    <mergeCell ref="E17:E18"/>
    <mergeCell ref="F17:F18"/>
    <mergeCell ref="G17:G18"/>
    <mergeCell ref="H17:H18"/>
    <mergeCell ref="E19:E20"/>
    <mergeCell ref="H21:H22"/>
    <mergeCell ref="A9:A10"/>
    <mergeCell ref="B9:B10"/>
    <mergeCell ref="C9:C10"/>
    <mergeCell ref="D9:D10"/>
    <mergeCell ref="F19:F2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F9:F10"/>
    <mergeCell ref="G5:G6"/>
    <mergeCell ref="H5:H6"/>
    <mergeCell ref="A5:A6"/>
    <mergeCell ref="B5:B6"/>
    <mergeCell ref="C5:C6"/>
    <mergeCell ref="D5:D6"/>
    <mergeCell ref="E5:E6"/>
    <mergeCell ref="F5:F6"/>
    <mergeCell ref="H7:H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G19" sqref="G19:G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90" t="s">
        <v>24</v>
      </c>
      <c r="B1" s="91"/>
      <c r="C1" s="91"/>
      <c r="D1" s="91"/>
      <c r="E1" s="91"/>
      <c r="F1" s="91"/>
      <c r="G1" s="91"/>
    </row>
    <row r="2" spans="1:7" ht="33.75" customHeight="1" thickBot="1">
      <c r="A2" s="118" t="str">
        <f>HYPERLINK('[1]реквизиты'!$A$2)</f>
        <v>Первенство УФО  по самбо среди юниоров и юниорок 1991-1992 г.р.</v>
      </c>
      <c r="B2" s="119"/>
      <c r="C2" s="119"/>
      <c r="D2" s="119"/>
      <c r="E2" s="119"/>
      <c r="F2" s="119"/>
      <c r="G2" s="120"/>
    </row>
    <row r="3" spans="1:11" ht="17.25" customHeight="1">
      <c r="A3" s="103" t="str">
        <f>HYPERLINK('[1]реквизиты'!$A$3)</f>
        <v>10-13 Декабря 2010 года.      г. Курган</v>
      </c>
      <c r="B3" s="104"/>
      <c r="C3" s="104"/>
      <c r="D3" s="104"/>
      <c r="E3" s="104"/>
      <c r="F3" s="104"/>
      <c r="G3" s="104"/>
      <c r="H3" s="13"/>
      <c r="I3" s="13"/>
      <c r="J3" s="13"/>
      <c r="K3" s="14"/>
    </row>
    <row r="4" spans="4:10" ht="19.5" customHeight="1">
      <c r="D4" s="137" t="s">
        <v>58</v>
      </c>
      <c r="E4" s="137"/>
      <c r="H4" s="15"/>
      <c r="I4" s="15"/>
      <c r="J4" s="15"/>
    </row>
    <row r="5" spans="1:7" ht="12.75" customHeight="1">
      <c r="A5" s="97" t="s">
        <v>4</v>
      </c>
      <c r="B5" s="130" t="s">
        <v>5</v>
      </c>
      <c r="C5" s="97" t="s">
        <v>6</v>
      </c>
      <c r="D5" s="97" t="s">
        <v>7</v>
      </c>
      <c r="E5" s="97" t="s">
        <v>8</v>
      </c>
      <c r="F5" s="97" t="s">
        <v>10</v>
      </c>
      <c r="G5" s="97" t="s">
        <v>9</v>
      </c>
    </row>
    <row r="6" spans="1:7" ht="12.75">
      <c r="A6" s="98"/>
      <c r="B6" s="131"/>
      <c r="C6" s="98"/>
      <c r="D6" s="98"/>
      <c r="E6" s="98"/>
      <c r="F6" s="98"/>
      <c r="G6" s="98"/>
    </row>
    <row r="7" spans="1:7" ht="12.75" customHeight="1">
      <c r="A7" s="101">
        <v>1</v>
      </c>
      <c r="B7" s="127">
        <v>1</v>
      </c>
      <c r="C7" s="121" t="s">
        <v>51</v>
      </c>
      <c r="D7" s="125" t="s">
        <v>52</v>
      </c>
      <c r="E7" s="125" t="s">
        <v>37</v>
      </c>
      <c r="F7" s="125"/>
      <c r="G7" s="121" t="s">
        <v>53</v>
      </c>
    </row>
    <row r="8" spans="1:7" ht="13.5" thickBot="1">
      <c r="A8" s="101"/>
      <c r="B8" s="128"/>
      <c r="C8" s="122"/>
      <c r="D8" s="129"/>
      <c r="E8" s="129"/>
      <c r="F8" s="126"/>
      <c r="G8" s="122"/>
    </row>
    <row r="9" spans="1:7" ht="12.75" customHeight="1">
      <c r="A9" s="101">
        <v>2</v>
      </c>
      <c r="B9" s="127">
        <v>2</v>
      </c>
      <c r="C9" s="123" t="s">
        <v>54</v>
      </c>
      <c r="D9" s="148" t="s">
        <v>55</v>
      </c>
      <c r="E9" s="148" t="s">
        <v>56</v>
      </c>
      <c r="F9" s="125"/>
      <c r="G9" s="123" t="s">
        <v>57</v>
      </c>
    </row>
    <row r="10" spans="1:7" ht="12.75" customHeight="1">
      <c r="A10" s="101"/>
      <c r="B10" s="128"/>
      <c r="C10" s="124"/>
      <c r="D10" s="126"/>
      <c r="E10" s="126"/>
      <c r="F10" s="126"/>
      <c r="G10" s="124"/>
    </row>
    <row r="11" spans="1:7" ht="12.75" customHeight="1">
      <c r="A11" s="101">
        <v>3</v>
      </c>
      <c r="B11" s="145">
        <v>3</v>
      </c>
      <c r="C11" s="132" t="s">
        <v>48</v>
      </c>
      <c r="D11" s="140" t="s">
        <v>49</v>
      </c>
      <c r="E11" s="97" t="s">
        <v>37</v>
      </c>
      <c r="F11" s="125"/>
      <c r="G11" s="132" t="s">
        <v>50</v>
      </c>
    </row>
    <row r="12" spans="1:7" ht="15" customHeight="1" thickBot="1">
      <c r="A12" s="101"/>
      <c r="B12" s="146"/>
      <c r="C12" s="133"/>
      <c r="D12" s="150"/>
      <c r="E12" s="147"/>
      <c r="F12" s="126"/>
      <c r="G12" s="133"/>
    </row>
    <row r="13" spans="1:7" ht="12.75" customHeight="1">
      <c r="A13" s="101">
        <v>4</v>
      </c>
      <c r="B13" s="145">
        <v>4</v>
      </c>
      <c r="C13" s="135" t="s">
        <v>38</v>
      </c>
      <c r="D13" s="149" t="s">
        <v>39</v>
      </c>
      <c r="E13" s="144" t="s">
        <v>37</v>
      </c>
      <c r="F13" s="125"/>
      <c r="G13" s="135" t="s">
        <v>40</v>
      </c>
    </row>
    <row r="14" spans="1:7" ht="15" customHeight="1">
      <c r="A14" s="101"/>
      <c r="B14" s="146"/>
      <c r="C14" s="136"/>
      <c r="D14" s="141"/>
      <c r="E14" s="98"/>
      <c r="F14" s="126"/>
      <c r="G14" s="136"/>
    </row>
    <row r="15" spans="1:7" ht="15" customHeight="1">
      <c r="A15" s="101">
        <v>5</v>
      </c>
      <c r="B15" s="145">
        <v>5</v>
      </c>
      <c r="C15" s="132" t="s">
        <v>41</v>
      </c>
      <c r="D15" s="140" t="s">
        <v>42</v>
      </c>
      <c r="E15" s="97" t="s">
        <v>43</v>
      </c>
      <c r="F15" s="125"/>
      <c r="G15" s="132" t="s">
        <v>44</v>
      </c>
    </row>
    <row r="16" spans="1:7" ht="15.75" customHeight="1">
      <c r="A16" s="101"/>
      <c r="B16" s="146"/>
      <c r="C16" s="136"/>
      <c r="D16" s="141"/>
      <c r="E16" s="98"/>
      <c r="F16" s="126"/>
      <c r="G16" s="136"/>
    </row>
    <row r="17" spans="1:7" ht="12.75" customHeight="1">
      <c r="A17" s="101">
        <v>6</v>
      </c>
      <c r="B17" s="142">
        <v>6</v>
      </c>
      <c r="C17" s="132" t="s">
        <v>45</v>
      </c>
      <c r="D17" s="140" t="s">
        <v>46</v>
      </c>
      <c r="E17" s="97" t="s">
        <v>37</v>
      </c>
      <c r="F17" s="125"/>
      <c r="G17" s="132" t="s">
        <v>47</v>
      </c>
    </row>
    <row r="18" spans="1:7" ht="15" customHeight="1">
      <c r="A18" s="101"/>
      <c r="B18" s="143"/>
      <c r="C18" s="136"/>
      <c r="D18" s="141"/>
      <c r="E18" s="98"/>
      <c r="F18" s="126"/>
      <c r="G18" s="136"/>
    </row>
    <row r="19" spans="1:7" ht="12.75" customHeight="1">
      <c r="A19" s="101">
        <v>7</v>
      </c>
      <c r="B19" s="138"/>
      <c r="C19" s="139"/>
      <c r="D19" s="134"/>
      <c r="E19" s="134"/>
      <c r="F19" s="108"/>
      <c r="G19" s="134"/>
    </row>
    <row r="20" spans="1:7" ht="15" customHeight="1">
      <c r="A20" s="101"/>
      <c r="B20" s="138"/>
      <c r="C20" s="139"/>
      <c r="D20" s="134"/>
      <c r="E20" s="134"/>
      <c r="F20" s="108"/>
      <c r="G20" s="134"/>
    </row>
    <row r="21" spans="1:7" ht="12.75" customHeight="1">
      <c r="A21" s="101">
        <v>8</v>
      </c>
      <c r="B21" s="138"/>
      <c r="C21" s="139"/>
      <c r="D21" s="134"/>
      <c r="E21" s="134"/>
      <c r="F21" s="108"/>
      <c r="G21" s="134"/>
    </row>
    <row r="22" spans="1:7" ht="15" customHeight="1">
      <c r="A22" s="101"/>
      <c r="B22" s="138"/>
      <c r="C22" s="139"/>
      <c r="D22" s="134"/>
      <c r="E22" s="134"/>
      <c r="F22" s="108"/>
      <c r="G22" s="134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E5:E6"/>
    <mergeCell ref="F5:F6"/>
    <mergeCell ref="D9:D10"/>
    <mergeCell ref="A7:A8"/>
    <mergeCell ref="B7:B8"/>
    <mergeCell ref="F9:F10"/>
    <mergeCell ref="C11:C12"/>
    <mergeCell ref="D11:D12"/>
    <mergeCell ref="A11:A12"/>
    <mergeCell ref="F11:F12"/>
    <mergeCell ref="A13:A14"/>
    <mergeCell ref="B13:B14"/>
    <mergeCell ref="C13:C14"/>
    <mergeCell ref="D13:D14"/>
    <mergeCell ref="B11:B12"/>
    <mergeCell ref="A19:A20"/>
    <mergeCell ref="B19:B20"/>
    <mergeCell ref="E11:E12"/>
    <mergeCell ref="E9:E10"/>
    <mergeCell ref="A15:A16"/>
    <mergeCell ref="B15:B16"/>
    <mergeCell ref="C15:C16"/>
    <mergeCell ref="D15:D16"/>
    <mergeCell ref="E13:E14"/>
    <mergeCell ref="F13:F14"/>
    <mergeCell ref="E15:E16"/>
    <mergeCell ref="F15:F16"/>
    <mergeCell ref="A17:A18"/>
    <mergeCell ref="B17:B18"/>
    <mergeCell ref="E17:E18"/>
    <mergeCell ref="F17:F18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C7:C8"/>
    <mergeCell ref="D7:D8"/>
    <mergeCell ref="A5:A6"/>
    <mergeCell ref="B5:B6"/>
    <mergeCell ref="C5:C6"/>
    <mergeCell ref="D5:D6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4" t="s">
        <v>26</v>
      </c>
      <c r="D1" s="165"/>
      <c r="E1" s="165"/>
      <c r="F1" s="165"/>
      <c r="G1" s="165"/>
      <c r="H1" s="165"/>
      <c r="I1" s="165"/>
      <c r="J1" s="166"/>
    </row>
    <row r="2" spans="1:36" ht="26.25" customHeight="1" thickBot="1">
      <c r="A2" s="6"/>
      <c r="B2" s="6"/>
      <c r="C2" s="116" t="str">
        <f>HYPERLINK('[1]реквизиты'!$A$2)</f>
        <v>Наименование соревнования</v>
      </c>
      <c r="D2" s="117"/>
      <c r="E2" s="117"/>
      <c r="F2" s="117"/>
      <c r="G2" s="117"/>
      <c r="H2" s="117"/>
      <c r="I2" s="117"/>
      <c r="J2" s="167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90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51" t="s">
        <v>0</v>
      </c>
      <c r="B5" s="151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56">
        <v>1</v>
      </c>
      <c r="B6" s="152" t="str">
        <f>VLOOKUP('стартвый '!A6:A7,'пр.взв.'!B6:C21,2,FALSE)</f>
        <v>Глыбин Артур Станиславович</v>
      </c>
      <c r="C6" s="154" t="str">
        <f>VLOOKUP(A6,'пр.взв.'!B6:G21,3,FALSE)</f>
        <v>1991, КМС</v>
      </c>
      <c r="D6" s="154" t="str">
        <f>VLOOKUP(A6,'пр.взв.'!B6:G21,4,FALSE)</f>
        <v>УФО, Свердловская обл.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7"/>
      <c r="B7" s="153"/>
      <c r="C7" s="155"/>
      <c r="D7" s="155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8">
        <v>5</v>
      </c>
      <c r="B8" s="160" t="str">
        <f>VLOOKUP('стартвый '!A8:A9,'пр.взв.'!B8:C23,2,FALSE)</f>
        <v>Горбаль Александр Михайлович</v>
      </c>
      <c r="C8" s="162" t="str">
        <f>VLOOKUP(A8,'пр.взв.'!B6:G21,3,FALSE)</f>
        <v>10.04.1991, МС</v>
      </c>
      <c r="D8" s="162" t="str">
        <f>VLOOKUP(A8,'пр.взв.'!B6:G21,4,FALSE)</f>
        <v>УФО, Курганская обл., МО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57"/>
      <c r="B9" s="153"/>
      <c r="C9" s="155"/>
      <c r="D9" s="155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56">
        <v>3</v>
      </c>
      <c r="B10" s="152" t="str">
        <f>VLOOKUP('стартвый '!A10:A11,'пр.взв.'!B10:C25,2,FALSE)</f>
        <v>Филатов Александр Анатольевич</v>
      </c>
      <c r="C10" s="154" t="str">
        <f>VLOOKUP(A10,'пр.взв.'!B6:G21,3,FALSE)</f>
        <v>1992, I р.</v>
      </c>
      <c r="D10" s="154" t="str">
        <f>VLOOKUP(A10,'пр.взв.'!B6:G21,4,FALSE)</f>
        <v>УФО, Свердловская обл.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7"/>
      <c r="B11" s="153"/>
      <c r="C11" s="155"/>
      <c r="D11" s="155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8">
        <v>7</v>
      </c>
      <c r="B12" s="160" t="e">
        <f>VLOOKUP('стартвый '!A12:A13,'пр.взв.'!B12:C27,2,FALSE)</f>
        <v>#N/A</v>
      </c>
      <c r="C12" s="162" t="e">
        <f>VLOOKUP(A12,'пр.взв.'!B6:G21,3,FALSE)</f>
        <v>#N/A</v>
      </c>
      <c r="D12" s="162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9"/>
      <c r="B13" s="161"/>
      <c r="C13" s="163"/>
      <c r="D13" s="163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51" t="s">
        <v>1</v>
      </c>
      <c r="B16" s="151"/>
      <c r="E16" s="23"/>
      <c r="F16" s="23"/>
      <c r="G16" s="23"/>
      <c r="H16" s="23"/>
      <c r="I16" s="47"/>
      <c r="J16" s="3"/>
    </row>
    <row r="17" spans="1:10" ht="13.5" thickBot="1">
      <c r="A17" s="156">
        <v>2</v>
      </c>
      <c r="B17" s="152" t="str">
        <f>VLOOKUP(A17,'пр.взв.'!B7:G22,2,FALSE)</f>
        <v>Криворучко Василий Николаевич</v>
      </c>
      <c r="C17" s="154" t="str">
        <f>VLOOKUP(A17,'пр.взв.'!B7:G22,3,FALSE)</f>
        <v>09.04.1991, КМС</v>
      </c>
      <c r="D17" s="154" t="str">
        <f>VLOOKUP(A17,'пр.взв.'!B7:G22,4,FALSE)</f>
        <v>УФО, Тюменская обл.</v>
      </c>
      <c r="E17" s="23"/>
      <c r="F17" s="23"/>
      <c r="G17" s="23"/>
      <c r="H17" s="23"/>
      <c r="I17" s="40"/>
      <c r="J17" s="3"/>
    </row>
    <row r="18" spans="1:10" ht="12.75">
      <c r="A18" s="157"/>
      <c r="B18" s="153"/>
      <c r="C18" s="155"/>
      <c r="D18" s="155"/>
      <c r="E18" s="25"/>
      <c r="F18" s="23"/>
      <c r="G18" s="30"/>
      <c r="H18" s="27"/>
      <c r="I18" s="40"/>
      <c r="J18" s="3"/>
    </row>
    <row r="19" spans="1:10" ht="13.5" thickBot="1">
      <c r="A19" s="158">
        <v>6</v>
      </c>
      <c r="B19" s="160" t="str">
        <f>VLOOKUP('стартвый '!A19:A20,'пр.взв.'!B7:G22,2,FALSE)</f>
        <v>Лебедев Михаил Сергеевич</v>
      </c>
      <c r="C19" s="162" t="str">
        <f>VLOOKUP(A19,'пр.взв.'!B7:G22,3,FALSE)</f>
        <v>14.08.1992, I р.</v>
      </c>
      <c r="D19" s="162" t="str">
        <f>VLOOKUP(A19,'пр.взв.'!B7:G22,4,FALSE)</f>
        <v>УФО, Свердловская обл.</v>
      </c>
      <c r="E19" s="24"/>
      <c r="F19" s="26"/>
      <c r="G19" s="29"/>
      <c r="H19" s="27"/>
      <c r="I19" s="40"/>
      <c r="J19" s="3"/>
    </row>
    <row r="20" spans="1:10" ht="13.5" thickBot="1">
      <c r="A20" s="157"/>
      <c r="B20" s="153"/>
      <c r="C20" s="155"/>
      <c r="D20" s="155"/>
      <c r="E20" s="23"/>
      <c r="F20" s="27"/>
      <c r="G20" s="25"/>
      <c r="H20" s="31"/>
      <c r="I20" s="40"/>
      <c r="J20" s="3"/>
    </row>
    <row r="21" spans="1:8" ht="13.5" thickBot="1">
      <c r="A21" s="156">
        <v>4</v>
      </c>
      <c r="B21" s="152" t="str">
        <f>VLOOKUP('стартвый '!A21:A22,'пр.взв.'!B7:G22,2,FALSE)</f>
        <v>Рязанов Николай Валерьевич </v>
      </c>
      <c r="C21" s="154" t="str">
        <f>VLOOKUP(A21,'пр.взв.'!B7:G22,3,FALSE)</f>
        <v>22.02.1991, КМС</v>
      </c>
      <c r="D21" s="154" t="str">
        <f>VLOOKUP(A21,'пр.взв.'!B7:G22,4,FALSE)</f>
        <v>УФО, Свердловская обл.</v>
      </c>
      <c r="E21" s="23"/>
      <c r="F21" s="27"/>
      <c r="G21" s="24"/>
      <c r="H21" s="3"/>
    </row>
    <row r="22" spans="1:8" ht="12.75">
      <c r="A22" s="157"/>
      <c r="B22" s="153"/>
      <c r="C22" s="155"/>
      <c r="D22" s="155"/>
      <c r="E22" s="25"/>
      <c r="F22" s="28"/>
      <c r="G22" s="29"/>
      <c r="H22" s="27"/>
    </row>
    <row r="23" spans="1:8" ht="13.5" thickBot="1">
      <c r="A23" s="158">
        <v>8</v>
      </c>
      <c r="B23" s="160" t="e">
        <f>VLOOKUP('стартвый '!A23:A24,'пр.взв.'!B7:G22,2,FALSE)</f>
        <v>#N/A</v>
      </c>
      <c r="C23" s="162" t="e">
        <f>VLOOKUP(A23,'пр.взв.'!B7:G22,3,FALSE)</f>
        <v>#N/A</v>
      </c>
      <c r="D23" s="162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59"/>
      <c r="B24" s="161"/>
      <c r="C24" s="163"/>
      <c r="D24" s="163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D6:D7"/>
    <mergeCell ref="C2:J2"/>
    <mergeCell ref="D12:D13"/>
    <mergeCell ref="A8:A9"/>
    <mergeCell ref="B8:B9"/>
    <mergeCell ref="C8:C9"/>
    <mergeCell ref="D8:D9"/>
    <mergeCell ref="D10:D11"/>
    <mergeCell ref="C3:R3"/>
    <mergeCell ref="A6:A7"/>
    <mergeCell ref="B6:B7"/>
    <mergeCell ref="A5:B5"/>
    <mergeCell ref="A10:A11"/>
    <mergeCell ref="B10:B11"/>
    <mergeCell ref="C10:C11"/>
    <mergeCell ref="C6:C7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23:A24"/>
    <mergeCell ref="B23:B24"/>
    <mergeCell ref="C23:C24"/>
    <mergeCell ref="D23:D24"/>
    <mergeCell ref="A16:B16"/>
    <mergeCell ref="B17:B18"/>
    <mergeCell ref="C17:C18"/>
    <mergeCell ref="A21:A22"/>
    <mergeCell ref="B21:B22"/>
    <mergeCell ref="C21:C22"/>
    <mergeCell ref="A17:A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J20" sqref="J20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92" t="str">
        <f>HYPERLINK('[1]реквизиты'!$A$2)</f>
        <v>Первенство УФО  по  самбо среди юниоров 1991-1992 г.р. </v>
      </c>
      <c r="B1" s="169"/>
      <c r="C1" s="169"/>
      <c r="D1" s="169"/>
      <c r="E1" s="169"/>
      <c r="F1" s="169"/>
      <c r="G1" s="169"/>
      <c r="H1" s="170"/>
    </row>
    <row r="2" spans="1:8" ht="12.75">
      <c r="A2" s="171" t="str">
        <f>HYPERLINK('[1]реквизиты'!$A$3)</f>
        <v>10-13 Декабря 2010 года.      г. Курган</v>
      </c>
      <c r="B2" s="172"/>
      <c r="C2" s="172"/>
      <c r="D2" s="172"/>
      <c r="E2" s="172"/>
      <c r="F2" s="172"/>
      <c r="G2" s="172"/>
      <c r="H2" s="172"/>
    </row>
    <row r="3" spans="1:8" ht="18.75" thickBot="1">
      <c r="A3" s="173" t="s">
        <v>32</v>
      </c>
      <c r="B3" s="173"/>
      <c r="C3" s="173"/>
      <c r="D3" s="173"/>
      <c r="E3" s="173"/>
      <c r="F3" s="173"/>
      <c r="G3" s="173"/>
      <c r="H3" s="173"/>
    </row>
    <row r="4" spans="2:8" ht="18.75" thickBot="1">
      <c r="B4" s="79"/>
      <c r="C4" s="80"/>
      <c r="D4" s="174" t="str">
        <f>HYPERLINK('пр.взв.'!D4)</f>
        <v>в.к.  90   кг</v>
      </c>
      <c r="E4" s="175"/>
      <c r="F4" s="176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8">
      <c r="A6" s="187" t="s">
        <v>33</v>
      </c>
      <c r="B6" s="180" t="str">
        <f>VLOOKUP(J6,'пр.взв.'!B6:G133,2,FALSE)</f>
        <v>Горбаль Александр Михайлович</v>
      </c>
      <c r="C6" s="180"/>
      <c r="D6" s="180"/>
      <c r="E6" s="180"/>
      <c r="F6" s="180"/>
      <c r="G6" s="180"/>
      <c r="H6" s="182" t="str">
        <f>VLOOKUP(J6,'пр.взв.'!B6:G133,3,FALSE)</f>
        <v>10.04.1991, МС</v>
      </c>
      <c r="I6" s="80"/>
      <c r="J6" s="81">
        <v>5</v>
      </c>
    </row>
    <row r="7" spans="1:10" ht="9.75" customHeight="1">
      <c r="A7" s="188"/>
      <c r="B7" s="181"/>
      <c r="C7" s="181"/>
      <c r="D7" s="181"/>
      <c r="E7" s="181"/>
      <c r="F7" s="181"/>
      <c r="G7" s="181"/>
      <c r="H7" s="183"/>
      <c r="I7" s="80"/>
      <c r="J7" s="81"/>
    </row>
    <row r="8" spans="1:10" ht="18">
      <c r="A8" s="188"/>
      <c r="B8" s="184" t="str">
        <f>VLOOKUP(J6,'пр.взв.'!B6:G133,4,FALSE)</f>
        <v>УФО, Курганская обл., МО</v>
      </c>
      <c r="C8" s="184"/>
      <c r="D8" s="184"/>
      <c r="E8" s="184"/>
      <c r="F8" s="184"/>
      <c r="G8" s="184"/>
      <c r="H8" s="183"/>
      <c r="I8" s="80"/>
      <c r="J8" s="81"/>
    </row>
    <row r="9" spans="1:10" ht="9" customHeight="1" thickBot="1">
      <c r="A9" s="189"/>
      <c r="B9" s="185"/>
      <c r="C9" s="185"/>
      <c r="D9" s="185"/>
      <c r="E9" s="185"/>
      <c r="F9" s="185"/>
      <c r="G9" s="185"/>
      <c r="H9" s="186"/>
      <c r="I9" s="80"/>
      <c r="J9" s="81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1"/>
    </row>
    <row r="11" spans="1:10" ht="18">
      <c r="A11" s="177" t="s">
        <v>34</v>
      </c>
      <c r="B11" s="180" t="str">
        <f>VLOOKUP(J11,'пр.взв.'!B6:G133,2,FALSE)</f>
        <v>Лебедев Михаил Сергеевич</v>
      </c>
      <c r="C11" s="180"/>
      <c r="D11" s="180"/>
      <c r="E11" s="180"/>
      <c r="F11" s="180"/>
      <c r="G11" s="180"/>
      <c r="H11" s="182" t="str">
        <f>VLOOKUP(J11,'пр.взв.'!B6:G133,3,FALSE)</f>
        <v>14.08.1992, I р.</v>
      </c>
      <c r="I11" s="80"/>
      <c r="J11" s="81">
        <v>6</v>
      </c>
    </row>
    <row r="12" spans="1:10" ht="11.25" customHeight="1">
      <c r="A12" s="178"/>
      <c r="B12" s="181"/>
      <c r="C12" s="181"/>
      <c r="D12" s="181"/>
      <c r="E12" s="181"/>
      <c r="F12" s="181"/>
      <c r="G12" s="181"/>
      <c r="H12" s="183"/>
      <c r="I12" s="80"/>
      <c r="J12" s="81"/>
    </row>
    <row r="13" spans="1:10" ht="18">
      <c r="A13" s="178"/>
      <c r="B13" s="184" t="str">
        <f>VLOOKUP(J11,'пр.взв.'!B6:G133,4,FALSE)</f>
        <v>УФО, Свердловская обл.</v>
      </c>
      <c r="C13" s="184"/>
      <c r="D13" s="184"/>
      <c r="E13" s="184"/>
      <c r="F13" s="184"/>
      <c r="G13" s="184"/>
      <c r="H13" s="183"/>
      <c r="I13" s="80"/>
      <c r="J13" s="81"/>
    </row>
    <row r="14" spans="1:10" ht="9" customHeight="1" thickBot="1">
      <c r="A14" s="179"/>
      <c r="B14" s="185"/>
      <c r="C14" s="185"/>
      <c r="D14" s="185"/>
      <c r="E14" s="185"/>
      <c r="F14" s="185"/>
      <c r="G14" s="185"/>
      <c r="H14" s="186"/>
      <c r="I14" s="80"/>
      <c r="J14" s="81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1"/>
    </row>
    <row r="16" spans="1:10" ht="18">
      <c r="A16" s="193" t="s">
        <v>35</v>
      </c>
      <c r="B16" s="180" t="str">
        <f>VLOOKUP(J16,'пр.взв.'!B6:G133,2,FALSE)</f>
        <v>Глыбин Артур Станиславович</v>
      </c>
      <c r="C16" s="180"/>
      <c r="D16" s="180"/>
      <c r="E16" s="180"/>
      <c r="F16" s="180"/>
      <c r="G16" s="180"/>
      <c r="H16" s="182" t="str">
        <f>VLOOKUP(J16,'пр.взв.'!B6:G133,3,FALSE)</f>
        <v>1991, КМС</v>
      </c>
      <c r="I16" s="80"/>
      <c r="J16" s="81">
        <v>1</v>
      </c>
    </row>
    <row r="17" spans="1:10" ht="10.5" customHeight="1">
      <c r="A17" s="194"/>
      <c r="B17" s="181"/>
      <c r="C17" s="181"/>
      <c r="D17" s="181"/>
      <c r="E17" s="181"/>
      <c r="F17" s="181"/>
      <c r="G17" s="181"/>
      <c r="H17" s="183"/>
      <c r="I17" s="80"/>
      <c r="J17" s="81"/>
    </row>
    <row r="18" spans="1:10" ht="18">
      <c r="A18" s="194"/>
      <c r="B18" s="184" t="str">
        <f>VLOOKUP(J16,'пр.взв.'!B6:G133,4,FALSE)</f>
        <v>УФО, Свердловская обл.</v>
      </c>
      <c r="C18" s="184"/>
      <c r="D18" s="184"/>
      <c r="E18" s="184"/>
      <c r="F18" s="184"/>
      <c r="G18" s="184"/>
      <c r="H18" s="183"/>
      <c r="I18" s="80"/>
      <c r="J18" s="81"/>
    </row>
    <row r="19" spans="1:10" ht="9" customHeight="1" thickBot="1">
      <c r="A19" s="195"/>
      <c r="B19" s="185"/>
      <c r="C19" s="185"/>
      <c r="D19" s="185"/>
      <c r="E19" s="185"/>
      <c r="F19" s="185"/>
      <c r="G19" s="185"/>
      <c r="H19" s="186"/>
      <c r="I19" s="80"/>
      <c r="J19" s="81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1"/>
    </row>
    <row r="21" spans="1:10" ht="18">
      <c r="A21" s="193" t="s">
        <v>35</v>
      </c>
      <c r="B21" s="180" t="str">
        <f>VLOOKUP(J21,'пр.взв.'!B6:G133,2,FALSE)</f>
        <v>Криворучко Василий Николаевич</v>
      </c>
      <c r="C21" s="180"/>
      <c r="D21" s="180"/>
      <c r="E21" s="180"/>
      <c r="F21" s="180"/>
      <c r="G21" s="180"/>
      <c r="H21" s="182" t="str">
        <f>VLOOKUP(J21,'пр.взв.'!B7:G138,3,FALSE)</f>
        <v>09.04.1991, КМС</v>
      </c>
      <c r="I21" s="80"/>
      <c r="J21" s="81">
        <v>2</v>
      </c>
    </row>
    <row r="22" spans="1:10" ht="11.25" customHeight="1">
      <c r="A22" s="194"/>
      <c r="B22" s="181"/>
      <c r="C22" s="181"/>
      <c r="D22" s="181"/>
      <c r="E22" s="181"/>
      <c r="F22" s="181"/>
      <c r="G22" s="181"/>
      <c r="H22" s="183"/>
      <c r="I22" s="80"/>
      <c r="J22" s="81"/>
    </row>
    <row r="23" spans="1:9" ht="18">
      <c r="A23" s="194"/>
      <c r="B23" s="184" t="str">
        <f>VLOOKUP(J21,'пр.взв.'!B6:G133,4,FALSE)</f>
        <v>УФО, Тюменская обл.</v>
      </c>
      <c r="C23" s="184"/>
      <c r="D23" s="184"/>
      <c r="E23" s="184"/>
      <c r="F23" s="184"/>
      <c r="G23" s="184"/>
      <c r="H23" s="183"/>
      <c r="I23" s="80"/>
    </row>
    <row r="24" spans="1:9" ht="9" customHeight="1" thickBot="1">
      <c r="A24" s="195"/>
      <c r="B24" s="185"/>
      <c r="C24" s="185"/>
      <c r="D24" s="185"/>
      <c r="E24" s="185"/>
      <c r="F24" s="185"/>
      <c r="G24" s="185"/>
      <c r="H24" s="186"/>
      <c r="I24" s="80"/>
    </row>
    <row r="25" spans="1:8" ht="9.75" customHeight="1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65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>
      <c r="A28" s="190" t="str">
        <f>VLOOKUP(J28,'пр.взв.'!B7:G133,6,FALSE)</f>
        <v>Стенников М.Г.,               Бородин О.Б.</v>
      </c>
      <c r="B28" s="191"/>
      <c r="C28" s="191"/>
      <c r="D28" s="191"/>
      <c r="E28" s="191"/>
      <c r="F28" s="191"/>
      <c r="G28" s="191"/>
      <c r="H28" s="182"/>
      <c r="J28">
        <v>5</v>
      </c>
    </row>
    <row r="29" spans="1:8" ht="13.5" thickBot="1">
      <c r="A29" s="192"/>
      <c r="B29" s="185"/>
      <c r="C29" s="185"/>
      <c r="D29" s="185"/>
      <c r="E29" s="185"/>
      <c r="F29" s="185"/>
      <c r="G29" s="185"/>
      <c r="H29" s="186"/>
    </row>
    <row r="31" ht="2.25" customHeight="1"/>
    <row r="32" spans="1:8" ht="18">
      <c r="A32" s="80" t="s">
        <v>36</v>
      </c>
      <c r="B32" s="80"/>
      <c r="C32" s="80"/>
      <c r="D32" s="80"/>
      <c r="E32" s="80"/>
      <c r="F32" s="80"/>
      <c r="G32" s="80"/>
      <c r="H32" s="80"/>
    </row>
    <row r="33" spans="1:8" ht="7.5" customHeight="1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sheetProtection/>
  <mergeCells count="21">
    <mergeCell ref="A28:H29"/>
    <mergeCell ref="A21:A24"/>
    <mergeCell ref="B21:G22"/>
    <mergeCell ref="H21:H22"/>
    <mergeCell ref="B23:H24"/>
    <mergeCell ref="A6:A9"/>
    <mergeCell ref="B18:H19"/>
    <mergeCell ref="H6:H7"/>
    <mergeCell ref="B8:H9"/>
    <mergeCell ref="A16:A19"/>
    <mergeCell ref="B16:G17"/>
    <mergeCell ref="B6:G7"/>
    <mergeCell ref="H16:H17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3:18" ht="26.25" customHeight="1" thickBot="1">
      <c r="C2" s="90" t="s">
        <v>27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30.75" customHeight="1" thickBot="1">
      <c r="A3" s="6"/>
      <c r="B3" s="6"/>
      <c r="C3" s="209" t="str">
        <f>HYPERLINK('[1]реквизиты'!$A$2)</f>
        <v>Первенство УФО  по самбо среди юниоров и юниорок 1991-1992 г.р.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70"/>
    </row>
    <row r="4" spans="1:18" ht="26.25" customHeight="1" thickBot="1">
      <c r="A4" s="43"/>
      <c r="B4" s="43"/>
      <c r="C4" s="210" t="str">
        <f>HYPERLINK('[1]реквизиты'!$A$3)</f>
        <v>10-13 Декабря 2010 года.      г. Курган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8:14" ht="27.75" customHeight="1" thickBot="1">
      <c r="H5" s="205" t="str">
        <f>HYPERLINK('пр.взв.'!D4)</f>
        <v>в.к.  90   кг</v>
      </c>
      <c r="I5" s="206"/>
      <c r="J5" s="206"/>
      <c r="K5" s="206"/>
      <c r="L5" s="206"/>
      <c r="M5" s="206"/>
      <c r="N5" s="207"/>
    </row>
    <row r="6" spans="8:13" ht="15" customHeight="1">
      <c r="H6" s="67"/>
      <c r="I6" s="75"/>
      <c r="J6" s="75"/>
      <c r="K6" s="75"/>
      <c r="L6" s="75"/>
      <c r="M6" s="75"/>
    </row>
    <row r="7" spans="1:21" ht="18" customHeight="1" thickBot="1">
      <c r="A7" s="151" t="s">
        <v>0</v>
      </c>
      <c r="B7" s="151"/>
      <c r="E7" s="23"/>
      <c r="F7" s="23"/>
      <c r="G7" s="23"/>
      <c r="H7" s="23"/>
      <c r="I7" s="208" t="s">
        <v>19</v>
      </c>
      <c r="J7" s="208"/>
      <c r="K7" s="208"/>
      <c r="L7" s="208"/>
      <c r="M7" s="208"/>
      <c r="N7" s="23"/>
      <c r="O7" s="23"/>
      <c r="P7" s="23"/>
      <c r="Q7" s="33"/>
      <c r="R7" s="32"/>
      <c r="S7" s="23"/>
      <c r="T7" s="220" t="s">
        <v>1</v>
      </c>
      <c r="U7" s="220"/>
    </row>
    <row r="8" spans="1:21" ht="12.75" customHeight="1" thickBot="1">
      <c r="A8" s="156">
        <v>1</v>
      </c>
      <c r="B8" s="152" t="str">
        <f>VLOOKUP('пр.хода'!A8,'пр.взв.'!B7:C22,2,FALSE)</f>
        <v>Глыбин Артур Станиславович</v>
      </c>
      <c r="C8" s="154" t="str">
        <f>VLOOKUP(A8,'пр.взв.'!B7:G22,3,FALSE)</f>
        <v>1991, КМС</v>
      </c>
      <c r="D8" s="154" t="str">
        <f>VLOOKUP(A8,'пр.взв.'!B7:G22,4,FALSE)</f>
        <v>УФО, Свердловская обл.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52" t="str">
        <f>VLOOKUP(U8,'пр.взв.'!B7:E22,2,FALSE)</f>
        <v>Криворучко Василий Николаевич</v>
      </c>
      <c r="S8" s="154" t="str">
        <f>VLOOKUP(U8,'пр.взв.'!B7:E22,3,FALSE)</f>
        <v>09.04.1991, КМС</v>
      </c>
      <c r="T8" s="154" t="str">
        <f>VLOOKUP(U8,'пр.взв.'!B7:E22,4,FALSE)</f>
        <v>УФО, Тюменская обл.</v>
      </c>
      <c r="U8" s="217">
        <v>2</v>
      </c>
    </row>
    <row r="9" spans="1:21" ht="12.75" customHeight="1">
      <c r="A9" s="157"/>
      <c r="B9" s="153"/>
      <c r="C9" s="155"/>
      <c r="D9" s="155"/>
      <c r="E9" s="25" t="s">
        <v>59</v>
      </c>
      <c r="F9" s="23"/>
      <c r="G9" s="30"/>
      <c r="H9" s="78">
        <v>5</v>
      </c>
      <c r="I9" s="221" t="str">
        <f>VLOOKUP(H9,'пр.взв.'!B7:E22,2,FALSE)</f>
        <v>Горбаль Александр Михайлович</v>
      </c>
      <c r="J9" s="222"/>
      <c r="K9" s="222"/>
      <c r="L9" s="222"/>
      <c r="M9" s="223"/>
      <c r="N9" s="23"/>
      <c r="O9" s="23"/>
      <c r="P9" s="23"/>
      <c r="Q9" s="25" t="s">
        <v>63</v>
      </c>
      <c r="R9" s="153"/>
      <c r="S9" s="155"/>
      <c r="T9" s="155"/>
      <c r="U9" s="218"/>
    </row>
    <row r="10" spans="1:21" ht="12.75" customHeight="1" thickBot="1">
      <c r="A10" s="158">
        <v>5</v>
      </c>
      <c r="B10" s="160" t="str">
        <f>VLOOKUP('пр.хода'!A10,'пр.взв.'!B9:C24,2,FALSE)</f>
        <v>Горбаль Александр Михайлович</v>
      </c>
      <c r="C10" s="162" t="str">
        <f>VLOOKUP(A10,'пр.взв.'!B7:G22,3,FALSE)</f>
        <v>10.04.1991, МС</v>
      </c>
      <c r="D10" s="162" t="str">
        <f>VLOOKUP(A10,'пр.взв.'!B7:G22,4,FALSE)</f>
        <v>УФО, Курганская обл., МО</v>
      </c>
      <c r="E10" s="24" t="s">
        <v>60</v>
      </c>
      <c r="F10" s="26"/>
      <c r="G10" s="29"/>
      <c r="H10" s="27"/>
      <c r="I10" s="224"/>
      <c r="J10" s="225"/>
      <c r="K10" s="225"/>
      <c r="L10" s="225"/>
      <c r="M10" s="226"/>
      <c r="N10" s="23"/>
      <c r="O10" s="34"/>
      <c r="P10" s="26"/>
      <c r="Q10" s="24" t="s">
        <v>60</v>
      </c>
      <c r="R10" s="160" t="str">
        <f>VLOOKUP(U10,'пр.взв.'!B9:E24,2,FALSE)</f>
        <v>Лебедев Михаил Сергеевич</v>
      </c>
      <c r="S10" s="162" t="str">
        <f>VLOOKUP(U10,'пр.взв.'!B9:E24,3,FALSE)</f>
        <v>14.08.1992, I р.</v>
      </c>
      <c r="T10" s="162" t="str">
        <f>VLOOKUP(U10,'пр.взв.'!B9:E24,4,FALSE)</f>
        <v>УФО, Свердловская обл.</v>
      </c>
      <c r="U10" s="217">
        <v>6</v>
      </c>
    </row>
    <row r="11" spans="1:21" ht="12.75" customHeight="1" thickBot="1">
      <c r="A11" s="157"/>
      <c r="B11" s="153"/>
      <c r="C11" s="155"/>
      <c r="D11" s="155"/>
      <c r="E11" s="23"/>
      <c r="F11" s="27"/>
      <c r="G11" s="25" t="s">
        <v>59</v>
      </c>
      <c r="H11" s="3"/>
      <c r="I11" s="23"/>
      <c r="J11" s="23"/>
      <c r="K11" s="23"/>
      <c r="L11" s="23"/>
      <c r="M11" s="23"/>
      <c r="N11" s="27"/>
      <c r="O11" s="25" t="s">
        <v>63</v>
      </c>
      <c r="P11" s="27"/>
      <c r="Q11" s="23"/>
      <c r="R11" s="153"/>
      <c r="S11" s="155"/>
      <c r="T11" s="155"/>
      <c r="U11" s="218"/>
    </row>
    <row r="12" spans="1:21" ht="12.75" customHeight="1" thickBot="1">
      <c r="A12" s="156">
        <v>3</v>
      </c>
      <c r="B12" s="152" t="str">
        <f>VLOOKUP('пр.хода'!A12,'пр.взв.'!B11:C26,2,FALSE)</f>
        <v>Филатов Александр Анатольевич</v>
      </c>
      <c r="C12" s="154" t="str">
        <f>VLOOKUP(A12,'пр.взв.'!B7:G22,3,FALSE)</f>
        <v>1992, I р.</v>
      </c>
      <c r="D12" s="154" t="str">
        <f>VLOOKUP(A12,'пр.взв.'!B7:G22,4,FALSE)</f>
        <v>УФО, Свердловская обл.</v>
      </c>
      <c r="E12" s="23"/>
      <c r="F12" s="27"/>
      <c r="G12" s="24" t="s">
        <v>62</v>
      </c>
      <c r="H12" s="3"/>
      <c r="I12" s="23"/>
      <c r="J12" s="23"/>
      <c r="K12" s="23"/>
      <c r="L12" s="23"/>
      <c r="M12" s="23"/>
      <c r="N12" s="27"/>
      <c r="O12" s="24" t="s">
        <v>60</v>
      </c>
      <c r="P12" s="27"/>
      <c r="Q12" s="23"/>
      <c r="R12" s="152" t="str">
        <f>VLOOKUP(U12,'пр.взв.'!B11:E26,2,FALSE)</f>
        <v>Рязанов Николай Валерьевич </v>
      </c>
      <c r="S12" s="154" t="str">
        <f>VLOOKUP(U12,'пр.взв.'!B11:E26,3,FALSE)</f>
        <v>22.02.1991, КМС</v>
      </c>
      <c r="T12" s="154" t="str">
        <f>VLOOKUP(U12,'пр.взв.'!B11:E26,4,FALSE)</f>
        <v>УФО, Свердловская обл.</v>
      </c>
      <c r="U12" s="219">
        <v>4</v>
      </c>
    </row>
    <row r="13" spans="1:21" ht="12.75" customHeight="1" thickBot="1">
      <c r="A13" s="157"/>
      <c r="B13" s="153"/>
      <c r="C13" s="155"/>
      <c r="D13" s="155"/>
      <c r="E13" s="25" t="s">
        <v>61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 t="s">
        <v>64</v>
      </c>
      <c r="R13" s="153"/>
      <c r="S13" s="155"/>
      <c r="T13" s="155"/>
      <c r="U13" s="218"/>
    </row>
    <row r="14" spans="1:21" ht="12.75" customHeight="1" thickBot="1">
      <c r="A14" s="158">
        <v>7</v>
      </c>
      <c r="B14" s="160"/>
      <c r="C14" s="162"/>
      <c r="D14" s="162"/>
      <c r="E14" s="24"/>
      <c r="F14" s="23"/>
      <c r="G14" s="30"/>
      <c r="H14" s="78">
        <v>6</v>
      </c>
      <c r="I14" s="211" t="str">
        <f>VLOOKUP(H14,'пр.взв.'!B5:E27,2,FALSE)</f>
        <v>Лебедев Михаил Сергеевич</v>
      </c>
      <c r="J14" s="212"/>
      <c r="K14" s="212"/>
      <c r="L14" s="212"/>
      <c r="M14" s="213"/>
      <c r="N14" s="23"/>
      <c r="O14" s="23"/>
      <c r="P14" s="23"/>
      <c r="Q14" s="24"/>
      <c r="R14" s="160"/>
      <c r="S14" s="162"/>
      <c r="T14" s="162"/>
      <c r="U14" s="217">
        <v>8</v>
      </c>
    </row>
    <row r="15" spans="1:21" ht="12.75" customHeight="1" thickBot="1">
      <c r="A15" s="159"/>
      <c r="B15" s="161"/>
      <c r="C15" s="163"/>
      <c r="D15" s="163"/>
      <c r="E15" s="23"/>
      <c r="F15" s="23"/>
      <c r="G15" s="30"/>
      <c r="H15" s="27"/>
      <c r="I15" s="214"/>
      <c r="J15" s="215"/>
      <c r="K15" s="215"/>
      <c r="L15" s="215"/>
      <c r="M15" s="216"/>
      <c r="N15" s="23"/>
      <c r="O15" s="23"/>
      <c r="P15" s="23"/>
      <c r="Q15" s="23"/>
      <c r="R15" s="161"/>
      <c r="S15" s="163"/>
      <c r="T15" s="163"/>
      <c r="U15" s="228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42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7" t="s">
        <v>3</v>
      </c>
    </row>
    <row r="18" spans="1:21" ht="12.75" customHeight="1">
      <c r="A18" s="242"/>
      <c r="G18" s="204" t="s">
        <v>29</v>
      </c>
      <c r="H18" s="204"/>
      <c r="I18" s="204"/>
      <c r="J18" s="204"/>
      <c r="K18" s="204"/>
      <c r="L18" s="204"/>
      <c r="M18" s="204"/>
      <c r="N18" s="204"/>
      <c r="O18" s="204"/>
      <c r="R18" s="23"/>
      <c r="S18" s="23"/>
      <c r="T18" s="23"/>
      <c r="U18" s="227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6">
        <v>1</v>
      </c>
      <c r="B21" s="239" t="str">
        <f>VLOOKUP(A21,'пр.взв.'!B7:E22,2,FALSE)</f>
        <v>Глыбин Артур Станиславович</v>
      </c>
      <c r="R21" s="23"/>
      <c r="S21" s="196" t="str">
        <f>VLOOKUP(U21,'пр.взв.'!B7:E22,2,FALSE)</f>
        <v>Криворучко Василий Николаевич</v>
      </c>
      <c r="T21" s="197"/>
      <c r="U21" s="68">
        <v>2</v>
      </c>
    </row>
    <row r="22" spans="1:21" ht="12.75" customHeight="1">
      <c r="A22" s="76"/>
      <c r="B22" s="162"/>
      <c r="C22" s="41"/>
      <c r="D22" s="2"/>
      <c r="R22" s="74"/>
      <c r="S22" s="198"/>
      <c r="T22" s="199"/>
      <c r="U22" s="68"/>
    </row>
    <row r="23" spans="1:21" ht="12.75" customHeight="1">
      <c r="A23" s="76">
        <v>0</v>
      </c>
      <c r="B23" s="240"/>
      <c r="C23" s="40"/>
      <c r="D23" s="38"/>
      <c r="R23" s="73"/>
      <c r="S23" s="200"/>
      <c r="T23" s="201"/>
      <c r="U23" s="68">
        <v>0</v>
      </c>
    </row>
    <row r="24" spans="1:21" ht="13.5" thickBot="1">
      <c r="A24" s="76"/>
      <c r="B24" s="241"/>
      <c r="C24" s="3"/>
      <c r="D24" s="38"/>
      <c r="R24" s="40"/>
      <c r="S24" s="202"/>
      <c r="T24" s="203"/>
      <c r="U24" s="68"/>
    </row>
    <row r="25" spans="3:18" ht="12.75">
      <c r="C25" s="3"/>
      <c r="D25" s="38"/>
      <c r="E25" s="71">
        <v>1</v>
      </c>
      <c r="F25" s="230" t="str">
        <f>VLOOKUP(E25,'пр.взв.'!B7:D22,2,FALSE)</f>
        <v>Глыбин Артур Станиславович</v>
      </c>
      <c r="G25" s="230"/>
      <c r="H25" s="230"/>
      <c r="I25" s="231"/>
      <c r="M25" s="229" t="str">
        <f>VLOOKUP(Q25,'пр.взв.'!B7:C22,2,FALSE)</f>
        <v>Криворучко Василий Николаевич</v>
      </c>
      <c r="N25" s="230"/>
      <c r="O25" s="230"/>
      <c r="P25" s="231"/>
      <c r="Q25" s="72">
        <v>2</v>
      </c>
      <c r="R25" s="40"/>
    </row>
    <row r="26" spans="1:18" ht="13.5" thickBot="1">
      <c r="A26" s="27"/>
      <c r="C26" s="3"/>
      <c r="D26" s="38"/>
      <c r="F26" s="232"/>
      <c r="G26" s="233"/>
      <c r="H26" s="233"/>
      <c r="I26" s="234"/>
      <c r="J26" s="56"/>
      <c r="K26" s="56"/>
      <c r="L26" s="56"/>
      <c r="M26" s="232"/>
      <c r="N26" s="233"/>
      <c r="O26" s="233"/>
      <c r="P26" s="234"/>
      <c r="Q26" s="70"/>
      <c r="R26" s="3"/>
    </row>
    <row r="27" spans="1:19" ht="12.75">
      <c r="A27" s="36"/>
      <c r="B27">
        <v>4</v>
      </c>
      <c r="C27" s="235" t="str">
        <f>VLOOKUP(B27,'пр.взв.'!B7:E22,2,FALSE)</f>
        <v>Рязанов Николай Валерьевич </v>
      </c>
      <c r="D27" s="236"/>
      <c r="F27" s="69"/>
      <c r="G27" s="69"/>
      <c r="H27" s="69"/>
      <c r="I27" s="69"/>
      <c r="J27" s="56"/>
      <c r="K27" s="56"/>
      <c r="L27" s="56"/>
      <c r="M27" s="69"/>
      <c r="N27" s="69"/>
      <c r="O27" s="69"/>
      <c r="P27" s="69"/>
      <c r="R27" s="152" t="str">
        <f>VLOOKUP(S27,'пр.взв.'!B7:E22,2,FALSE)</f>
        <v>Филатов Александр Анатольевич</v>
      </c>
      <c r="S27" s="9">
        <v>3</v>
      </c>
    </row>
    <row r="28" spans="1:18" ht="13.5" thickBot="1">
      <c r="A28" s="3"/>
      <c r="C28" s="237"/>
      <c r="D28" s="238"/>
      <c r="F28" s="3"/>
      <c r="G28" s="3"/>
      <c r="H28" s="3"/>
      <c r="I28" s="3"/>
      <c r="R28" s="161"/>
    </row>
    <row r="29" spans="6:9" ht="12.75">
      <c r="F29" s="3"/>
      <c r="G29" s="3"/>
      <c r="H29" s="3"/>
      <c r="I29" s="3"/>
    </row>
    <row r="31" spans="2:18" ht="15">
      <c r="B31" s="85" t="str">
        <f>HYPERLINK('[1]реквизиты'!$A$6)</f>
        <v>Гл. судья, судья МК.</v>
      </c>
      <c r="C31" s="59"/>
      <c r="D31" s="60"/>
      <c r="E31" s="57"/>
      <c r="F31" s="57"/>
      <c r="L31" s="17">
        <f>HYPERLINK('[1]реквизиты'!$G$20)</f>
      </c>
      <c r="N31" s="85" t="str">
        <f>HYPERLINK('[1]реквизиты'!$G$6)</f>
        <v>Стенников М.Г.</v>
      </c>
      <c r="O31" s="6"/>
      <c r="P31" s="3"/>
      <c r="Q31" s="3"/>
      <c r="R31" s="86" t="str">
        <f>HYPERLINK('[1]реквизиты'!$G$7)</f>
        <v>г.Курган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85" t="str">
        <f>HYPERLINK('[1]реквизиты'!$A$8)</f>
        <v>Гл. секретарь, судья РК.</v>
      </c>
      <c r="C34" s="59"/>
      <c r="D34" s="60"/>
      <c r="E34" s="58"/>
      <c r="F34" s="58"/>
      <c r="G34" s="2"/>
      <c r="H34" s="2"/>
      <c r="I34" s="2"/>
      <c r="J34" s="2"/>
      <c r="K34" s="2"/>
      <c r="L34" s="63"/>
      <c r="M34" s="63"/>
      <c r="N34" s="85" t="str">
        <f>HYPERLINK('[1]реквизиты'!$G$8)</f>
        <v>Матвеев С.В.</v>
      </c>
      <c r="O34" s="6"/>
      <c r="P34" s="14"/>
      <c r="Q34" s="14"/>
      <c r="R34" s="86" t="str">
        <f>HYPERLINK('[1]реквизиты'!$G$9)</f>
        <v>г.Нижний Тагил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7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A17:A18"/>
    <mergeCell ref="D12:D13"/>
    <mergeCell ref="D14:D15"/>
    <mergeCell ref="A14:A15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17:U18"/>
    <mergeCell ref="S12:S13"/>
    <mergeCell ref="T12:T13"/>
    <mergeCell ref="S14:S15"/>
    <mergeCell ref="T14:T15"/>
    <mergeCell ref="U14:U15"/>
    <mergeCell ref="U8:U9"/>
    <mergeCell ref="A7:B7"/>
    <mergeCell ref="B8:B9"/>
    <mergeCell ref="C8:C9"/>
    <mergeCell ref="A8:A9"/>
    <mergeCell ref="I9:M10"/>
    <mergeCell ref="A10:A11"/>
    <mergeCell ref="B10:B11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2010-12-11T13:10:21Z</cp:lastPrinted>
  <dcterms:created xsi:type="dcterms:W3CDTF">1996-10-08T23:32:33Z</dcterms:created>
  <dcterms:modified xsi:type="dcterms:W3CDTF">2010-12-20T15:18:02Z</dcterms:modified>
  <cp:category/>
  <cp:version/>
  <cp:contentType/>
  <cp:contentStatus/>
</cp:coreProperties>
</file>