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16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<sst xmlns="http://schemas.openxmlformats.org/spreadsheetml/2006/main" count="426" uniqueCount="258">
  <si>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</si>
  <si>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</si>
  <si>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</si>
  <si>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</si>
  <si>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</si>
  <si>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</si>
  <si>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</si>
  <si>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</si>
  <si>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</si>
  <si>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</si>
  <si>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</si>
  <si>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</si>
  <si>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</si>
  <si>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</si>
  <si>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</si>
  <si>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</si>
  <si>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</si>
  <si>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</si>
  <si>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</si>
  <si>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</si>
  <si>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</si>
  <si>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</si>
  <si>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</si>
  <si>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</si>
  <si>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</si>
  <si>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</si>
  <si>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</si>
  <si>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</si>
  <si>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</si>
  <si>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</si>
  <si>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</si>
  <si>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</si>
  <si>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</si>
  <si>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</si>
  <si>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</si>
  <si>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</si>
  <si>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</si>
  <si>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</si>
  <si>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</si>
  <si>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</si>
  <si>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</si>
  <si>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</si>
  <si>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</si>
  <si>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</si>
  <si>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</si>
  <si>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</si>
  <si>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</si>
  <si>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</si>
  <si>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</si>
  <si>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</si>
  <si>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</si>
  <si>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</si>
  <si>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</si>
  <si>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</si>
  <si>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</si>
  <si>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</si>
  <si>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</si>
  <si>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</si>
  <si>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</si>
  <si>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</si>
  <si>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</si>
  <si>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</si>
  <si>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</si>
  <si>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</si>
  <si>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НАГРАДНОЙ ЛИСТ</t>
  </si>
  <si>
    <t>I м</t>
  </si>
  <si>
    <t>II м</t>
  </si>
  <si>
    <t>III м</t>
  </si>
  <si>
    <t>Награждение проводят:</t>
  </si>
  <si>
    <t>Завалей Сергей Викторович</t>
  </si>
  <si>
    <t>31.12.88 мс</t>
  </si>
  <si>
    <t>ДВФ0</t>
  </si>
  <si>
    <t>ДВФО Приморский Владивосток</t>
  </si>
  <si>
    <t>001182</t>
  </si>
  <si>
    <t>Денисов ВЛ, Алимасов ВМ, Петриченко Р</t>
  </si>
  <si>
    <t>Абмаев Антон Сергеевич</t>
  </si>
  <si>
    <t>04.06.86 МСМК</t>
  </si>
  <si>
    <t xml:space="preserve"> Амурская Благовещенск  ПР</t>
  </si>
  <si>
    <t>001482</t>
  </si>
  <si>
    <t>Курашов В, Магдыч М</t>
  </si>
  <si>
    <t>Леонтьев Владимир Александрович</t>
  </si>
  <si>
    <t>27.11.85 мс</t>
  </si>
  <si>
    <t>МОС</t>
  </si>
  <si>
    <t>Москва Д</t>
  </si>
  <si>
    <t>000258</t>
  </si>
  <si>
    <t>Фунтиков ПВ Бобров АА Павлов ДА Алямкин В</t>
  </si>
  <si>
    <t>Клецков Никита Валерьевич</t>
  </si>
  <si>
    <t>26.11.86 мс</t>
  </si>
  <si>
    <t>000390</t>
  </si>
  <si>
    <t>Бобров АА Павлов ДА</t>
  </si>
  <si>
    <t>Павлов Денис Александрович</t>
  </si>
  <si>
    <t>22.05.80 мсмк</t>
  </si>
  <si>
    <t>015303</t>
  </si>
  <si>
    <t>Кадяев Дмитрий Николаевич</t>
  </si>
  <si>
    <t>15.07.88 мс</t>
  </si>
  <si>
    <t>ПФО</t>
  </si>
  <si>
    <t xml:space="preserve"> Нижегородская Выкса Д</t>
  </si>
  <si>
    <t>008237.</t>
  </si>
  <si>
    <t>Садковский ЕА Гордеев МА</t>
  </si>
  <si>
    <t xml:space="preserve">Шибанов Сергей Александрович </t>
  </si>
  <si>
    <t>17.04.81 змс</t>
  </si>
  <si>
    <t>000713.</t>
  </si>
  <si>
    <t>Гордеев МА Егрушов ВИ</t>
  </si>
  <si>
    <t>Нечаев Дмитрий Николаевич</t>
  </si>
  <si>
    <t>07.08.76 мсмк</t>
  </si>
  <si>
    <t xml:space="preserve"> Пермский Краснокамск Д</t>
  </si>
  <si>
    <t>008310</t>
  </si>
  <si>
    <t>Перчик ВТ</t>
  </si>
  <si>
    <t>Клинов Антон Эдуардович</t>
  </si>
  <si>
    <t>15.06.87 мсмк</t>
  </si>
  <si>
    <t>Пермский Пермь Д</t>
  </si>
  <si>
    <t>001212</t>
  </si>
  <si>
    <t>Зубков ВД, Забалуев АИ</t>
  </si>
  <si>
    <t>Карпунин Андрей Олегович</t>
  </si>
  <si>
    <t>22.12.86 МС</t>
  </si>
  <si>
    <t xml:space="preserve"> Чувашск Чебоксары Д</t>
  </si>
  <si>
    <t>000301</t>
  </si>
  <si>
    <t>Малов СА, Мальков ВФ</t>
  </si>
  <si>
    <t>Маряшин Владислав Станиславович</t>
  </si>
  <si>
    <t>13.05.92 кмс</t>
  </si>
  <si>
    <t>СЗФО</t>
  </si>
  <si>
    <t>Р.Коми МО</t>
  </si>
  <si>
    <t>002972 011</t>
  </si>
  <si>
    <t>Алёхин В.В.</t>
  </si>
  <si>
    <t>Газимагомедов Шамиль Саидович</t>
  </si>
  <si>
    <t>23.10.90 кмс</t>
  </si>
  <si>
    <t>СКФО</t>
  </si>
  <si>
    <t xml:space="preserve"> Р. Дагестан Махачкала ПР</t>
  </si>
  <si>
    <t>Джанбеков ТА</t>
  </si>
  <si>
    <t>Хусаинов Умар Абдулкасынович</t>
  </si>
  <si>
    <t>12.03.90 КМС</t>
  </si>
  <si>
    <t>Чеченская Р Аргун Д</t>
  </si>
  <si>
    <t>Ахмаров Р.</t>
  </si>
  <si>
    <t>Анисимов Сергей Юрьевич</t>
  </si>
  <si>
    <t>08.01.86 мс</t>
  </si>
  <si>
    <t>СПБ</t>
  </si>
  <si>
    <t>С.Петербург ВС</t>
  </si>
  <si>
    <t>000275</t>
  </si>
  <si>
    <t>Павлов АЮ, Козлов АА</t>
  </si>
  <si>
    <t>Хлопов Роман Александрович</t>
  </si>
  <si>
    <t>23.04.85 мс</t>
  </si>
  <si>
    <t>С.Петербург Д</t>
  </si>
  <si>
    <t>001434</t>
  </si>
  <si>
    <t>Зверев СА</t>
  </si>
  <si>
    <t>Савич Сергей Александрович</t>
  </si>
  <si>
    <t>03.12.82 мсмк</t>
  </si>
  <si>
    <t>СФО</t>
  </si>
  <si>
    <t>Кемеровская Новокузнецк Д</t>
  </si>
  <si>
    <t>001491</t>
  </si>
  <si>
    <t>Белашев АК</t>
  </si>
  <si>
    <t>Суханов Михаил Игоревич</t>
  </si>
  <si>
    <t>31.08.84 мс</t>
  </si>
  <si>
    <t>УФО</t>
  </si>
  <si>
    <t>Свердловская В.Пышма ПР</t>
  </si>
  <si>
    <t>000380</t>
  </si>
  <si>
    <t>Стенников ВГ Мельников АН</t>
  </si>
  <si>
    <t>Жуков Антон Вячеславович</t>
  </si>
  <si>
    <t>28.08.86 мс</t>
  </si>
  <si>
    <t xml:space="preserve"> Свердловская  Екатеринбург ПР</t>
  </si>
  <si>
    <t>000346</t>
  </si>
  <si>
    <t>Козлов АА Лузган БС</t>
  </si>
  <si>
    <t>Козлов Игорь Владимирович</t>
  </si>
  <si>
    <t>24.08.85 мс</t>
  </si>
  <si>
    <t>Свердловская Качканар МО</t>
  </si>
  <si>
    <t>000395</t>
  </si>
  <si>
    <t>Сапунов ДП</t>
  </si>
  <si>
    <t>Белоусов Михаил Евгеньевич</t>
  </si>
  <si>
    <t>07.03.89 мс</t>
  </si>
  <si>
    <t>Тюменская Тюмень Д</t>
  </si>
  <si>
    <t>Харламов НВ</t>
  </si>
  <si>
    <t>Бородин Семен Олегович</t>
  </si>
  <si>
    <t>22.04.87 мс</t>
  </si>
  <si>
    <t xml:space="preserve"> Курганская Курган МС</t>
  </si>
  <si>
    <t>Бородин ОБ</t>
  </si>
  <si>
    <t>Беляев Артем Сергеевич</t>
  </si>
  <si>
    <t>23.06.88 мс</t>
  </si>
  <si>
    <t>ЦФО</t>
  </si>
  <si>
    <t>Брянская Брянск Д</t>
  </si>
  <si>
    <t>015131</t>
  </si>
  <si>
    <t>Терешок АА, Фукс АВ</t>
  </si>
  <si>
    <t>Онегов Никита Александрович</t>
  </si>
  <si>
    <t>06.08.88 мс</t>
  </si>
  <si>
    <t>Владимирская Владимир Д</t>
  </si>
  <si>
    <t>000222</t>
  </si>
  <si>
    <t>доронкин НИ, Рогачев ВМ</t>
  </si>
  <si>
    <t>Талалаев Алексей Юрьевич</t>
  </si>
  <si>
    <t>10.03.86 мс</t>
  </si>
  <si>
    <t>002068</t>
  </si>
  <si>
    <t>Сенюков ЮА</t>
  </si>
  <si>
    <t>Нурудинов Джамал Шайхович</t>
  </si>
  <si>
    <t>06.06.86 мс</t>
  </si>
  <si>
    <t>Тверская МО</t>
  </si>
  <si>
    <t>Савин НН, Петров СЮ</t>
  </si>
  <si>
    <t xml:space="preserve">Гомбодорж Батдорж </t>
  </si>
  <si>
    <t>31.01.89 мс</t>
  </si>
  <si>
    <t>Московская Дмитров Д</t>
  </si>
  <si>
    <t xml:space="preserve"> </t>
  </si>
  <si>
    <t>Захаркин АВ, Гомбодорж Б</t>
  </si>
  <si>
    <t>Савельев Евгений Анатольевич</t>
  </si>
  <si>
    <t>11.06.91 мс</t>
  </si>
  <si>
    <t>Рязанская Рязань ПР</t>
  </si>
  <si>
    <t>Кидрачев МН, Фофанов КН</t>
  </si>
  <si>
    <t>Григорян Игорь Хачатурович</t>
  </si>
  <si>
    <t>25.12.83 мс</t>
  </si>
  <si>
    <t>ЮФО</t>
  </si>
  <si>
    <t>Ростовская  Ростов  ЛОК</t>
  </si>
  <si>
    <t>Липчанский МЮ</t>
  </si>
  <si>
    <t>Горобец Андрей Федорович</t>
  </si>
  <si>
    <t>22.11.86 мсмк</t>
  </si>
  <si>
    <t>Краснодарский Армавир Д</t>
  </si>
  <si>
    <t>000277</t>
  </si>
  <si>
    <t>Бородин ВГ</t>
  </si>
  <si>
    <t>Мамедов Хатаии Илгарович</t>
  </si>
  <si>
    <t>09.03.89 мс</t>
  </si>
  <si>
    <t>Псеунов МА</t>
  </si>
  <si>
    <t>Мамкаев Максим Игоревич</t>
  </si>
  <si>
    <t>20.01.89 мс</t>
  </si>
  <si>
    <t>Савельев АВ</t>
  </si>
  <si>
    <t>Владимирцев Виталий Сергеевич</t>
  </si>
  <si>
    <t>10.03.88 мс</t>
  </si>
  <si>
    <t>Ярославская Ярославль МО</t>
  </si>
  <si>
    <t>Воронин СМ</t>
  </si>
  <si>
    <t>Межлумян Гайк Левонович</t>
  </si>
  <si>
    <t>17.05.90 мс</t>
  </si>
  <si>
    <t xml:space="preserve">ЮФО </t>
  </si>
  <si>
    <t>Краснодарский Новороссийск МО</t>
  </si>
  <si>
    <t>Гарькуша АВ</t>
  </si>
  <si>
    <t>Данько Александр Сергеевич</t>
  </si>
  <si>
    <t>25.10.83 мс</t>
  </si>
  <si>
    <t>Приморский Владивосток РССС</t>
  </si>
  <si>
    <t>000682</t>
  </si>
  <si>
    <t>Сорванов ВА Денисов ВЛ</t>
  </si>
  <si>
    <t>Давыдов Денис Игоревич</t>
  </si>
  <si>
    <t>16.07.87 мсмк</t>
  </si>
  <si>
    <t>Московская Балашиха Д</t>
  </si>
  <si>
    <t>001018</t>
  </si>
  <si>
    <t>Николайчик ВК</t>
  </si>
  <si>
    <t>в.к. 68  кг</t>
  </si>
  <si>
    <t>6</t>
  </si>
  <si>
    <t>4</t>
  </si>
  <si>
    <t>3:0</t>
  </si>
  <si>
    <t>2:0</t>
  </si>
  <si>
    <t>4:0</t>
  </si>
  <si>
    <t>3:1</t>
  </si>
  <si>
    <t>3,5:0</t>
  </si>
  <si>
    <t>Нижегоро. Обл.</t>
  </si>
  <si>
    <t>Перчик Василий Троянович</t>
  </si>
  <si>
    <t>коллегии судей</t>
  </si>
  <si>
    <r>
      <t>Анисимов Вплерий Павлович</t>
    </r>
    <r>
      <rPr>
        <sz val="14"/>
        <rFont val="Arial Narrow"/>
        <family val="2"/>
      </rPr>
      <t xml:space="preserve"> Депутат Законодат. Собр-я</t>
    </r>
  </si>
  <si>
    <t>председатль Международной</t>
  </si>
  <si>
    <t>Тренер победителя:</t>
  </si>
  <si>
    <t>7-8</t>
  </si>
  <si>
    <t>9-12</t>
  </si>
  <si>
    <t>13-16</t>
  </si>
  <si>
    <t>17-20</t>
  </si>
  <si>
    <t>21-32</t>
  </si>
  <si>
    <t>33-35</t>
  </si>
  <si>
    <t>Санк-Петербург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</si>
</sst>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8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9" fontId="7" fillId="0" borderId="7" xfId="0" applyNumberFormat="1" applyFont="1" applyBorder="1" applyAlignment="1">
      <alignment horizontal="center" vertical="center" wrapText="1"/>
    </xf>
    <xf numFmtId="20" fontId="0" fillId="0" borderId="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5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4" xfId="0" applyFont="1" applyBorder="1" applyAlignment="1">
      <alignment/>
    </xf>
    <xf numFmtId="0" fontId="32" fillId="0" borderId="0" xfId="0" applyFont="1" applyAlignment="1">
      <alignment/>
    </xf>
    <xf numFmtId="0" fontId="32" fillId="0" borderId="4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15" fillId="0" borderId="22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7" fillId="0" borderId="26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/>
    </xf>
    <xf numFmtId="49" fontId="23" fillId="2" borderId="23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5" fillId="3" borderId="20" xfId="15" applyFont="1" applyFill="1" applyBorder="1" applyAlignment="1" applyProtection="1">
      <alignment horizontal="center" vertical="center" wrapText="1"/>
      <protection/>
    </xf>
    <xf numFmtId="0" fontId="15" fillId="3" borderId="21" xfId="15" applyFont="1" applyFill="1" applyBorder="1" applyAlignment="1" applyProtection="1">
      <alignment horizontal="center" vertical="center" wrapText="1"/>
      <protection/>
    </xf>
    <xf numFmtId="0" fontId="15" fillId="3" borderId="22" xfId="15" applyFont="1" applyFill="1" applyBorder="1" applyAlignment="1" applyProtection="1">
      <alignment horizontal="center" vertical="center" wrapText="1"/>
      <protection/>
    </xf>
    <xf numFmtId="0" fontId="0" fillId="0" borderId="28" xfId="15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4" borderId="20" xfId="15" applyFont="1" applyFill="1" applyBorder="1" applyAlignment="1">
      <alignment horizontal="center" vertical="center"/>
    </xf>
    <xf numFmtId="0" fontId="26" fillId="4" borderId="21" xfId="15" applyFont="1" applyFill="1" applyBorder="1" applyAlignment="1">
      <alignment horizontal="center" vertical="center"/>
    </xf>
    <xf numFmtId="0" fontId="26" fillId="4" borderId="22" xfId="15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left" vertical="center" wrapText="1"/>
    </xf>
    <xf numFmtId="0" fontId="7" fillId="0" borderId="25" xfId="15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9" fontId="0" fillId="0" borderId="23" xfId="15" applyNumberFormat="1" applyFont="1" applyBorder="1" applyAlignment="1">
      <alignment horizontal="center" vertical="center" wrapText="1"/>
    </xf>
    <xf numFmtId="0" fontId="7" fillId="0" borderId="23" xfId="15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21" fillId="0" borderId="28" xfId="15" applyNumberFormat="1" applyFont="1" applyBorder="1" applyAlignment="1">
      <alignment horizontal="center" vertical="center" wrapText="1"/>
    </xf>
    <xf numFmtId="0" fontId="21" fillId="0" borderId="0" xfId="15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21" fillId="0" borderId="4" xfId="15" applyNumberFormat="1" applyFont="1" applyBorder="1" applyAlignment="1">
      <alignment horizontal="center" vertical="center" wrapText="1"/>
    </xf>
    <xf numFmtId="0" fontId="5" fillId="0" borderId="0" xfId="15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35" xfId="15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0" fillId="0" borderId="18" xfId="15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40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18" xfId="15" applyFont="1" applyBorder="1" applyAlignment="1">
      <alignment horizontal="left" vertical="center" wrapText="1"/>
    </xf>
    <xf numFmtId="0" fontId="7" fillId="0" borderId="42" xfId="15" applyFont="1" applyBorder="1" applyAlignment="1">
      <alignment horizontal="left" vertical="center" wrapText="1"/>
    </xf>
    <xf numFmtId="0" fontId="30" fillId="0" borderId="40" xfId="15" applyFont="1" applyBorder="1" applyAlignment="1">
      <alignment horizontal="left" vertical="center" wrapText="1"/>
    </xf>
    <xf numFmtId="0" fontId="30" fillId="0" borderId="7" xfId="15" applyFont="1" applyBorder="1" applyAlignment="1">
      <alignment horizontal="left" vertical="center" wrapText="1"/>
    </xf>
    <xf numFmtId="0" fontId="30" fillId="0" borderId="37" xfId="15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32" xfId="15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41" xfId="15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8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3" borderId="20" xfId="15" applyFont="1" applyFill="1" applyBorder="1" applyAlignment="1">
      <alignment horizontal="center" vertical="center" wrapText="1"/>
    </xf>
    <xf numFmtId="0" fontId="19" fillId="3" borderId="21" xfId="15" applyFont="1" applyFill="1" applyBorder="1" applyAlignment="1">
      <alignment horizontal="center" vertical="center" wrapText="1"/>
    </xf>
    <xf numFmtId="0" fontId="19" fillId="3" borderId="22" xfId="15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6" fillId="0" borderId="32" xfId="15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77;&#1084;&#1087;&#1080;&#1086;&#1085;&#1072;&#1090;%20&#1056;&#1086;&#1089;&#1089;&#1080;&#1080;%20&#1052;&#1059;&#1046;%202011%20&#1042;&#1099;&#1082;&#1089;&#1072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10 -14  марта  2011 г.  г. Выкса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8"/>
  <sheetViews>
    <sheetView tabSelected="1" workbookViewId="0" topLeftCell="A1">
      <selection activeCell="H77" sqref="A1:H7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19.5" customHeight="1" thickBot="1">
      <c r="A1" s="193" t="s">
        <v>30</v>
      </c>
      <c r="B1" s="193"/>
      <c r="C1" s="193"/>
      <c r="D1" s="193"/>
      <c r="E1" s="193"/>
      <c r="F1" s="193"/>
      <c r="G1" s="193"/>
      <c r="H1" s="193"/>
    </row>
    <row r="2" spans="2:8" ht="13.5" customHeight="1" thickBot="1">
      <c r="B2" s="166" t="s">
        <v>32</v>
      </c>
      <c r="C2" s="166"/>
      <c r="D2" s="167" t="str">
        <f>HYPERLINK('[1]реквизиты'!$A$2)</f>
        <v>Чемпионат России по САМБО среди мужчин</v>
      </c>
      <c r="E2" s="168"/>
      <c r="F2" s="168"/>
      <c r="G2" s="168"/>
      <c r="H2" s="169"/>
    </row>
    <row r="3" spans="2:8" ht="15" customHeight="1">
      <c r="B3" s="120"/>
      <c r="C3" s="170" t="str">
        <f>HYPERLINK('[1]реквизиты'!$A$3)</f>
        <v>10 -14  марта  2011 г.  г. Выкса</v>
      </c>
      <c r="D3" s="170"/>
      <c r="E3" s="137"/>
      <c r="G3" s="171" t="str">
        <f>HYPERLINK('пр.взв.'!G3)</f>
        <v>в.к. 68  кг</v>
      </c>
      <c r="H3" s="172"/>
    </row>
    <row r="4" spans="1:8" ht="10.5" customHeight="1">
      <c r="A4" s="186" t="s">
        <v>8</v>
      </c>
      <c r="B4" s="191" t="s">
        <v>3</v>
      </c>
      <c r="C4" s="186" t="s">
        <v>4</v>
      </c>
      <c r="D4" s="186" t="s">
        <v>5</v>
      </c>
      <c r="E4" s="187" t="s">
        <v>6</v>
      </c>
      <c r="F4" s="188"/>
      <c r="G4" s="186" t="s">
        <v>9</v>
      </c>
      <c r="H4" s="186" t="s">
        <v>7</v>
      </c>
    </row>
    <row r="5" spans="1:8" ht="10.5" customHeight="1">
      <c r="A5" s="165"/>
      <c r="B5" s="192"/>
      <c r="C5" s="165"/>
      <c r="D5" s="165"/>
      <c r="E5" s="189"/>
      <c r="F5" s="190"/>
      <c r="G5" s="165"/>
      <c r="H5" s="165"/>
    </row>
    <row r="6" spans="1:8" ht="10.5" customHeight="1">
      <c r="A6" s="179" t="s">
        <v>34</v>
      </c>
      <c r="B6" s="180">
        <f>'пр.хода А'!M31</f>
        <v>12</v>
      </c>
      <c r="C6" s="175" t="str">
        <f>VLOOKUP(B6,'пр.взв.'!B6:H133,2,FALSE)</f>
        <v>Шибанов Сергей Александрович </v>
      </c>
      <c r="D6" s="184" t="str">
        <f>VLOOKUP(B6,'пр.взв.'!B6:H133,3,FALSE)</f>
        <v>17.04.81 змс</v>
      </c>
      <c r="E6" s="184" t="str">
        <f>VLOOKUP(B6,'пр.взв.'!B6:H133,4,FALSE)</f>
        <v>ПФО</v>
      </c>
      <c r="F6" s="173" t="str">
        <f>VLOOKUP(B6,'пр.взв.'!B6:H133,5,FALSE)</f>
        <v> Нижегородская Выкса Д</v>
      </c>
      <c r="G6" s="173" t="str">
        <f>VLOOKUP(B6,'пр.взв.'!B6:H133,6,FALSE)</f>
        <v>000713.</v>
      </c>
      <c r="H6" s="175" t="str">
        <f>VLOOKUP(B6,'пр.взв.'!B6:H133,7,FALSE)</f>
        <v>Гордеев МА Егрушов ВИ</v>
      </c>
    </row>
    <row r="7" spans="1:8" ht="10.5" customHeight="1">
      <c r="A7" s="179"/>
      <c r="B7" s="180"/>
      <c r="C7" s="176"/>
      <c r="D7" s="185"/>
      <c r="E7" s="185"/>
      <c r="F7" s="174"/>
      <c r="G7" s="174"/>
      <c r="H7" s="176"/>
    </row>
    <row r="8" spans="1:8" ht="10.5" customHeight="1">
      <c r="A8" s="179" t="s">
        <v>35</v>
      </c>
      <c r="B8" s="180">
        <f>'пр.хода А'!M39</f>
        <v>29</v>
      </c>
      <c r="C8" s="175" t="str">
        <f>VLOOKUP(B8,'пр.взв.'!B6:H133,2,FALSE)</f>
        <v>Клецков Никита Валерьевич</v>
      </c>
      <c r="D8" s="181" t="str">
        <f>VLOOKUP(B8,'пр.взв.'!B6:H133,3,FALSE)</f>
        <v>26.11.86 мс</v>
      </c>
      <c r="E8" s="184" t="str">
        <f>VLOOKUP(B8,'пр.взв.'!B1:H135,4,FALSE)</f>
        <v>МОС</v>
      </c>
      <c r="F8" s="173" t="str">
        <f>VLOOKUP(B8,'пр.взв.'!B6:H133,5,FALSE)</f>
        <v>Москва Д</v>
      </c>
      <c r="G8" s="181" t="str">
        <f>VLOOKUP(B8,'пр.взв.'!B6:H133,6,FALSE)</f>
        <v>000390</v>
      </c>
      <c r="H8" s="175" t="str">
        <f>VLOOKUP(B8,'пр.взв.'!B8:H135,7,FALSE)</f>
        <v>Бобров АА Павлов ДА</v>
      </c>
    </row>
    <row r="9" spans="1:8" ht="10.5" customHeight="1">
      <c r="A9" s="179"/>
      <c r="B9" s="180"/>
      <c r="C9" s="176"/>
      <c r="D9" s="182"/>
      <c r="E9" s="185"/>
      <c r="F9" s="174"/>
      <c r="G9" s="182"/>
      <c r="H9" s="176"/>
    </row>
    <row r="10" spans="1:8" ht="10.5" customHeight="1">
      <c r="A10" s="179" t="s">
        <v>36</v>
      </c>
      <c r="B10" s="183">
        <f>'пр.хода А'!R19</f>
        <v>17</v>
      </c>
      <c r="C10" s="175" t="str">
        <f>VLOOKUP(B10,'пр.взв.'!B6:H133,2,FALSE)</f>
        <v>Савич Сергей Александрович</v>
      </c>
      <c r="D10" s="181" t="str">
        <f>VLOOKUP(B10,'пр.взв.'!B6:H133,3,FALSE)</f>
        <v>03.12.82 мсмк</v>
      </c>
      <c r="E10" s="184" t="str">
        <f>VLOOKUP(B10,'пр.взв.'!B1:H137,4,FALSE)</f>
        <v>СФО</v>
      </c>
      <c r="F10" s="173" t="str">
        <f>VLOOKUP(B10,'пр.взв.'!B6:H133,5,FALSE)</f>
        <v>Кемеровская Новокузнецк Д</v>
      </c>
      <c r="G10" s="181" t="str">
        <f>VLOOKUP(B10,'пр.взв.'!B6:H133,6,FALSE)</f>
        <v>001491</v>
      </c>
      <c r="H10" s="175" t="str">
        <f>VLOOKUP(B10,'пр.взв.'!B10:H137,7,FALSE)</f>
        <v>Белашев АК</v>
      </c>
    </row>
    <row r="11" spans="1:8" ht="10.5" customHeight="1">
      <c r="A11" s="179"/>
      <c r="B11" s="180"/>
      <c r="C11" s="176"/>
      <c r="D11" s="182"/>
      <c r="E11" s="185"/>
      <c r="F11" s="174"/>
      <c r="G11" s="182"/>
      <c r="H11" s="176"/>
    </row>
    <row r="12" spans="1:8" ht="10.5" customHeight="1">
      <c r="A12" s="179" t="s">
        <v>36</v>
      </c>
      <c r="B12" s="180">
        <f>'пр.хода Б'!R18</f>
        <v>31</v>
      </c>
      <c r="C12" s="175" t="str">
        <f>VLOOKUP(B12,'пр.взв.'!B6:H133,2,FALSE)</f>
        <v>Горобец Андрей Федорович</v>
      </c>
      <c r="D12" s="181" t="str">
        <f>VLOOKUP(B12,'пр.взв.'!B6:H133,3,FALSE)</f>
        <v>22.11.86 мсмк</v>
      </c>
      <c r="E12" s="184" t="str">
        <f>VLOOKUP(B12,'пр.взв.'!B2:H139,4,FALSE)</f>
        <v>ЮФО</v>
      </c>
      <c r="F12" s="173" t="str">
        <f>VLOOKUP(B12,'пр.взв.'!B6:H133,5,FALSE)</f>
        <v>Краснодарский Армавир Д</v>
      </c>
      <c r="G12" s="181" t="str">
        <f>VLOOKUP(B12,'пр.взв.'!B6:H133,6,FALSE)</f>
        <v>000277</v>
      </c>
      <c r="H12" s="175" t="str">
        <f>VLOOKUP(B12,'пр.взв.'!B12:H139,7,FALSE)</f>
        <v>Бородин ВГ</v>
      </c>
    </row>
    <row r="13" spans="1:8" ht="10.5" customHeight="1">
      <c r="A13" s="179"/>
      <c r="B13" s="180"/>
      <c r="C13" s="176"/>
      <c r="D13" s="182"/>
      <c r="E13" s="185"/>
      <c r="F13" s="174"/>
      <c r="G13" s="182"/>
      <c r="H13" s="176"/>
    </row>
    <row r="14" spans="1:8" ht="10.5" customHeight="1">
      <c r="A14" s="179" t="s">
        <v>37</v>
      </c>
      <c r="B14" s="180">
        <v>26</v>
      </c>
      <c r="C14" s="175" t="str">
        <f>VLOOKUP(B14,'пр.взв.'!B6:H133,2,FALSE)</f>
        <v>Карпунин Андрей Олегович</v>
      </c>
      <c r="D14" s="181" t="str">
        <f>VLOOKUP(B14,'пр.взв.'!B6:H133,3,FALSE)</f>
        <v>22.12.86 МС</v>
      </c>
      <c r="E14" s="184" t="str">
        <f>VLOOKUP(B14,'пр.взв.'!B1:H141,4,FALSE)</f>
        <v>ПФО</v>
      </c>
      <c r="F14" s="173" t="str">
        <f>VLOOKUP(B14,'пр.взв.'!B6:H133,5,FALSE)</f>
        <v> Чувашск Чебоксары Д</v>
      </c>
      <c r="G14" s="181" t="str">
        <f>VLOOKUP(B14,'пр.взв.'!B6:H133,6,FALSE)</f>
        <v>000301</v>
      </c>
      <c r="H14" s="175" t="str">
        <f>VLOOKUP(B14,'пр.взв.'!B4:H141,7,FALSE)</f>
        <v>Малов СА, Мальков ВФ</v>
      </c>
    </row>
    <row r="15" spans="1:8" ht="10.5" customHeight="1">
      <c r="A15" s="179"/>
      <c r="B15" s="180"/>
      <c r="C15" s="176"/>
      <c r="D15" s="182"/>
      <c r="E15" s="185"/>
      <c r="F15" s="174"/>
      <c r="G15" s="182"/>
      <c r="H15" s="176"/>
    </row>
    <row r="16" spans="1:8" ht="10.5" customHeight="1">
      <c r="A16" s="179" t="s">
        <v>37</v>
      </c>
      <c r="B16" s="180">
        <v>22</v>
      </c>
      <c r="C16" s="175" t="str">
        <f>VLOOKUP(B16,'пр.взв.'!B6:H133,2,FALSE)</f>
        <v>Леонтьев Владимир Александрович</v>
      </c>
      <c r="D16" s="181" t="str">
        <f>VLOOKUP(B16,'пр.взв.'!B6:H133,3,FALSE)</f>
        <v>27.11.85 мс</v>
      </c>
      <c r="E16" s="184" t="str">
        <f>VLOOKUP(B16,'пр.взв.'!B1:H143,4,FALSE)</f>
        <v>МОС</v>
      </c>
      <c r="F16" s="173" t="str">
        <f>VLOOKUP(B16,'пр.взв.'!B6:H133,5,FALSE)</f>
        <v>Москва Д</v>
      </c>
      <c r="G16" s="181" t="str">
        <f>VLOOKUP(B16,'пр.взв.'!B6:H133,6,FALSE)</f>
        <v>000258</v>
      </c>
      <c r="H16" s="175" t="str">
        <f>VLOOKUP(B16,'пр.взв.'!B6:H143,7,FALSE)</f>
        <v>Фунтиков ПВ Бобров АА Павлов ДА Алямкин В</v>
      </c>
    </row>
    <row r="17" spans="1:8" ht="10.5" customHeight="1">
      <c r="A17" s="179"/>
      <c r="B17" s="180"/>
      <c r="C17" s="176"/>
      <c r="D17" s="182"/>
      <c r="E17" s="185"/>
      <c r="F17" s="174"/>
      <c r="G17" s="182"/>
      <c r="H17" s="176"/>
    </row>
    <row r="18" spans="1:8" ht="10.5" customHeight="1">
      <c r="A18" s="179" t="s">
        <v>251</v>
      </c>
      <c r="B18" s="180">
        <v>7</v>
      </c>
      <c r="C18" s="175" t="str">
        <f>VLOOKUP(B18,'пр.взв.'!B6:H1338,2,FALSE)</f>
        <v>Кадяев Дмитрий Николаевич</v>
      </c>
      <c r="D18" s="181" t="str">
        <f>VLOOKUP(B18,'пр.взв.'!B6:H133,3,FALSE)</f>
        <v>15.07.88 мс</v>
      </c>
      <c r="E18" s="184" t="str">
        <f>VLOOKUP(B18,'пр.взв.'!B1:H145,4,FALSE)</f>
        <v>ПФО</v>
      </c>
      <c r="F18" s="173" t="str">
        <f>VLOOKUP(B18,'пр.взв.'!B6:H133,5,FALSE)</f>
        <v> Нижегородская Выкса Д</v>
      </c>
      <c r="G18" s="181" t="str">
        <f>VLOOKUP(B18,'пр.взв.'!B6:H133,6,FALSE)</f>
        <v>008237.</v>
      </c>
      <c r="H18" s="175" t="str">
        <f>VLOOKUP(B18,'пр.взв.'!B1:H145,7,FALSE)</f>
        <v>Садковский ЕА Гордеев МА</v>
      </c>
    </row>
    <row r="19" spans="1:8" ht="10.5" customHeight="1">
      <c r="A19" s="179"/>
      <c r="B19" s="180"/>
      <c r="C19" s="176"/>
      <c r="D19" s="182"/>
      <c r="E19" s="185"/>
      <c r="F19" s="174"/>
      <c r="G19" s="182"/>
      <c r="H19" s="176"/>
    </row>
    <row r="20" spans="1:8" ht="10.5" customHeight="1">
      <c r="A20" s="179" t="s">
        <v>251</v>
      </c>
      <c r="B20" s="180">
        <v>4</v>
      </c>
      <c r="C20" s="175" t="str">
        <f>VLOOKUP(B20,'пр.взв.'!B6:H133,2,FALSE)</f>
        <v>Анисимов Сергей Юрьевич</v>
      </c>
      <c r="D20" s="181" t="str">
        <f>VLOOKUP(B20,'пр.взв.'!B6:H133,3,FALSE)</f>
        <v>08.01.86 мс</v>
      </c>
      <c r="E20" s="184" t="str">
        <f>VLOOKUP(B20,'пр.взв.'!B2:H147,4,FALSE)</f>
        <v>СПБ</v>
      </c>
      <c r="F20" s="173" t="str">
        <f>VLOOKUP(B20,'пр.взв.'!B6:H133,5,FALSE)</f>
        <v>С.Петербург ВС</v>
      </c>
      <c r="G20" s="181" t="str">
        <f>VLOOKUP(B20,'пр.взв.'!B6:H133,6,FALSE)</f>
        <v>000275</v>
      </c>
      <c r="H20" s="175" t="str">
        <f>VLOOKUP(B20,'пр.взв.'!B2:H147,7,FALSE)</f>
        <v>Павлов АЮ, Козлов АА</v>
      </c>
    </row>
    <row r="21" spans="1:8" ht="10.5" customHeight="1">
      <c r="A21" s="179"/>
      <c r="B21" s="180"/>
      <c r="C21" s="176"/>
      <c r="D21" s="182"/>
      <c r="E21" s="185"/>
      <c r="F21" s="174"/>
      <c r="G21" s="182"/>
      <c r="H21" s="176"/>
    </row>
    <row r="22" spans="1:8" ht="10.5" customHeight="1">
      <c r="A22" s="179" t="s">
        <v>252</v>
      </c>
      <c r="B22" s="180">
        <v>5</v>
      </c>
      <c r="C22" s="175" t="str">
        <f>VLOOKUP(B22,'пр.взв.'!B6:H133,2,FALSE)</f>
        <v>Хлопов Роман Александрович</v>
      </c>
      <c r="D22" s="181" t="str">
        <f>VLOOKUP(B22,'пр.взв.'!B6:H133,3,FALSE)</f>
        <v>23.04.85 мс</v>
      </c>
      <c r="E22" s="184" t="str">
        <f>VLOOKUP(B22,'пр.взв.'!B2:H149,4,FALSE)</f>
        <v>СПБ</v>
      </c>
      <c r="F22" s="173" t="str">
        <f>VLOOKUP(B22,'пр.взв.'!B6:H133,5,FALSE)</f>
        <v>С.Петербург Д</v>
      </c>
      <c r="G22" s="181" t="str">
        <f>VLOOKUP(B22,'пр.взв.'!B6:H133,6,FALSE)</f>
        <v>001434</v>
      </c>
      <c r="H22" s="175" t="str">
        <f>VLOOKUP(B22,'пр.взв.'!B2:H149,7,FALSE)</f>
        <v>Зверев СА</v>
      </c>
    </row>
    <row r="23" spans="1:8" ht="10.5" customHeight="1">
      <c r="A23" s="179"/>
      <c r="B23" s="180"/>
      <c r="C23" s="176"/>
      <c r="D23" s="182"/>
      <c r="E23" s="185"/>
      <c r="F23" s="174"/>
      <c r="G23" s="182"/>
      <c r="H23" s="176"/>
    </row>
    <row r="24" spans="1:8" ht="10.5" customHeight="1">
      <c r="A24" s="179" t="s">
        <v>252</v>
      </c>
      <c r="B24" s="180">
        <v>19</v>
      </c>
      <c r="C24" s="175" t="str">
        <f>VLOOKUP(B24,'пр.взв.'!B6:H133,2,FALSE)</f>
        <v>Онегов Никита Александрович</v>
      </c>
      <c r="D24" s="181" t="str">
        <f>VLOOKUP(B24,'пр.взв.'!B6:H133,3,FALSE)</f>
        <v>06.08.88 мс</v>
      </c>
      <c r="E24" s="184" t="str">
        <f>VLOOKUP(B24,'пр.взв.'!B2:H151,4,FALSE)</f>
        <v>ЦФО</v>
      </c>
      <c r="F24" s="173" t="str">
        <f>VLOOKUP(B24,'пр.взв.'!B6:H133,5,FALSE)</f>
        <v>Владимирская Владимир Д</v>
      </c>
      <c r="G24" s="181" t="str">
        <f>VLOOKUP(B24,'пр.взв.'!B6:H133,6,FALSE)</f>
        <v>000222</v>
      </c>
      <c r="H24" s="175" t="str">
        <f>VLOOKUP(B24,'пр.взв.'!B4:H151,7,FALSE)</f>
        <v>доронкин НИ, Рогачев ВМ</v>
      </c>
    </row>
    <row r="25" spans="1:8" ht="10.5" customHeight="1">
      <c r="A25" s="179"/>
      <c r="B25" s="180"/>
      <c r="C25" s="176"/>
      <c r="D25" s="182"/>
      <c r="E25" s="185"/>
      <c r="F25" s="174"/>
      <c r="G25" s="182"/>
      <c r="H25" s="176"/>
    </row>
    <row r="26" spans="1:8" ht="10.5" customHeight="1">
      <c r="A26" s="179" t="s">
        <v>252</v>
      </c>
      <c r="B26" s="180">
        <v>10</v>
      </c>
      <c r="C26" s="175" t="str">
        <f>VLOOKUP(B26,'пр.взв.'!B6:H133,2,FALSE)</f>
        <v>Талалаев Алексей Юрьевич</v>
      </c>
      <c r="D26" s="181" t="str">
        <f>VLOOKUP(B26,'пр.взв.'!B6:H133,3,FALSE)</f>
        <v>10.03.86 мс</v>
      </c>
      <c r="E26" s="184" t="str">
        <f>VLOOKUP(B26,'пр.взв.'!B2:H153,4,FALSE)</f>
        <v>ЦФО</v>
      </c>
      <c r="F26" s="173" t="str">
        <f>VLOOKUP(B26,'пр.взв.'!B6:H133,5,FALSE)</f>
        <v>Владимирская Владимир Д</v>
      </c>
      <c r="G26" s="181" t="str">
        <f>VLOOKUP(B26,'пр.взв.'!B6:H133,6,FALSE)</f>
        <v>002068</v>
      </c>
      <c r="H26" s="175" t="str">
        <f>VLOOKUP(B26,'пр.взв.'!B6:H153,7,FALSE)</f>
        <v>Сенюков ЮА</v>
      </c>
    </row>
    <row r="27" spans="1:8" ht="10.5" customHeight="1">
      <c r="A27" s="179"/>
      <c r="B27" s="180"/>
      <c r="C27" s="176"/>
      <c r="D27" s="182"/>
      <c r="E27" s="185"/>
      <c r="F27" s="174"/>
      <c r="G27" s="182"/>
      <c r="H27" s="176"/>
    </row>
    <row r="28" spans="1:8" ht="10.5" customHeight="1">
      <c r="A28" s="179" t="s">
        <v>252</v>
      </c>
      <c r="B28" s="180">
        <v>16</v>
      </c>
      <c r="C28" s="175" t="str">
        <f>VLOOKUP(B28,'пр.взв.'!B6:H133,2,FALSE)</f>
        <v>Нечаев Дмитрий Николаевич</v>
      </c>
      <c r="D28" s="181" t="str">
        <f>VLOOKUP(B28,'пр.взв.'!B6:H133,3,FALSE)</f>
        <v>07.08.76 мсмк</v>
      </c>
      <c r="E28" s="184" t="str">
        <f>VLOOKUP(B28,'пр.взв.'!B2:H155,4,FALSE)</f>
        <v>ПФО</v>
      </c>
      <c r="F28" s="173" t="str">
        <f>VLOOKUP(B28,'пр.взв.'!B6:H133,5,FALSE)</f>
        <v> Пермский Краснокамск Д</v>
      </c>
      <c r="G28" s="181" t="str">
        <f>VLOOKUP(B28,'пр.взв.'!B6:H133,6,FALSE)</f>
        <v>008310</v>
      </c>
      <c r="H28" s="175" t="str">
        <f>VLOOKUP(B28,'пр.взв.'!B2:H155,7,FALSE)</f>
        <v>Перчик ВТ</v>
      </c>
    </row>
    <row r="29" spans="1:8" ht="10.5" customHeight="1">
      <c r="A29" s="179"/>
      <c r="B29" s="180"/>
      <c r="C29" s="176"/>
      <c r="D29" s="182"/>
      <c r="E29" s="185"/>
      <c r="F29" s="174"/>
      <c r="G29" s="182"/>
      <c r="H29" s="176"/>
    </row>
    <row r="30" spans="1:8" ht="10.5" customHeight="1">
      <c r="A30" s="179" t="s">
        <v>253</v>
      </c>
      <c r="B30" s="180">
        <v>13</v>
      </c>
      <c r="C30" s="175" t="str">
        <f>VLOOKUP(B30,'пр.взв.'!B6:H133,2,FALSE)</f>
        <v>Григорян Игорь Хачатурович</v>
      </c>
      <c r="D30" s="181" t="str">
        <f>VLOOKUP(B30,'пр.взв.'!B6:H133,3,FALSE)</f>
        <v>25.12.83 мс</v>
      </c>
      <c r="E30" s="184" t="str">
        <f>VLOOKUP(B30,'пр.взв.'!B3:H157,4,FALSE)</f>
        <v>ЮФО</v>
      </c>
      <c r="F30" s="173" t="str">
        <f>VLOOKUP(B30,'пр.взв.'!B6:H133,5,FALSE)</f>
        <v>Ростовская  Ростов  ЛОК</v>
      </c>
      <c r="G30" s="177">
        <f>VLOOKUP(B30,'пр.взв.'!B6:H133,6,FALSE)</f>
        <v>0</v>
      </c>
      <c r="H30" s="175" t="str">
        <f>VLOOKUP(B30,'пр.взв.'!B3:H157,7,FALSE)</f>
        <v>Липчанский МЮ</v>
      </c>
    </row>
    <row r="31" spans="1:8" ht="10.5" customHeight="1">
      <c r="A31" s="179"/>
      <c r="B31" s="180"/>
      <c r="C31" s="176"/>
      <c r="D31" s="182"/>
      <c r="E31" s="185"/>
      <c r="F31" s="174"/>
      <c r="G31" s="178"/>
      <c r="H31" s="176"/>
    </row>
    <row r="32" spans="1:8" ht="10.5" customHeight="1">
      <c r="A32" s="179" t="s">
        <v>253</v>
      </c>
      <c r="B32" s="180">
        <v>15</v>
      </c>
      <c r="C32" s="175" t="str">
        <f>VLOOKUP(B32,'пр.взв.'!B6:H133,2,FALSE)</f>
        <v>Мамкаев Максим Игоревич</v>
      </c>
      <c r="D32" s="181" t="str">
        <f>VLOOKUP(B32,'пр.взв.'!B6:H133,3,FALSE)</f>
        <v>20.01.89 мс</v>
      </c>
      <c r="E32" s="184" t="str">
        <f>VLOOKUP(B32,'пр.взв.'!B3:H159,4,FALSE)</f>
        <v>СПБ</v>
      </c>
      <c r="F32" s="173" t="str">
        <f>VLOOKUP(B32,'пр.взв.'!B6:H159,5,FALSE)</f>
        <v>Санк-Петербург Д</v>
      </c>
      <c r="G32" s="177">
        <f>VLOOKUP(B32,'пр.взв.'!B6:H133,6,FALSE)</f>
        <v>0</v>
      </c>
      <c r="H32" s="175" t="str">
        <f>VLOOKUP(B32,'пр.взв.'!B2:H159,7,FALSE)</f>
        <v>Савельев АВ</v>
      </c>
    </row>
    <row r="33" spans="1:8" ht="10.5" customHeight="1">
      <c r="A33" s="179"/>
      <c r="B33" s="180"/>
      <c r="C33" s="176"/>
      <c r="D33" s="182"/>
      <c r="E33" s="185"/>
      <c r="F33" s="174"/>
      <c r="G33" s="178"/>
      <c r="H33" s="176"/>
    </row>
    <row r="34" spans="1:8" ht="10.5" customHeight="1">
      <c r="A34" s="179" t="s">
        <v>253</v>
      </c>
      <c r="B34" s="180">
        <v>18</v>
      </c>
      <c r="C34" s="175" t="str">
        <f>VLOOKUP(B34,'пр.взв.'!B6:H133,2,FALSE)</f>
        <v>Межлумян Гайк Левонович</v>
      </c>
      <c r="D34" s="181" t="str">
        <f>VLOOKUP(B34,'пр.взв.'!B6:H133,3,FALSE)</f>
        <v>17.05.90 мс</v>
      </c>
      <c r="E34" s="184" t="str">
        <f>VLOOKUP(B34,'пр.взв.'!B3:H161,4,FALSE)</f>
        <v>ЮФО </v>
      </c>
      <c r="F34" s="173" t="str">
        <f>VLOOKUP(B34,'пр.взв.'!B6:H133,5,FALSE)</f>
        <v>Краснодарский Новороссийск МО</v>
      </c>
      <c r="G34" s="177">
        <f>VLOOKUP(B34,'пр.взв.'!B6:H133,6,FALSE)</f>
        <v>0</v>
      </c>
      <c r="H34" s="175" t="str">
        <f>VLOOKUP(B34,'пр.взв.'!B4:H161,7,FALSE)</f>
        <v>Гарькуша АВ</v>
      </c>
    </row>
    <row r="35" spans="1:8" ht="10.5" customHeight="1">
      <c r="A35" s="179"/>
      <c r="B35" s="180"/>
      <c r="C35" s="176"/>
      <c r="D35" s="182"/>
      <c r="E35" s="185"/>
      <c r="F35" s="174"/>
      <c r="G35" s="178"/>
      <c r="H35" s="176"/>
    </row>
    <row r="36" spans="1:8" ht="10.5" customHeight="1">
      <c r="A36" s="179" t="s">
        <v>253</v>
      </c>
      <c r="B36" s="180">
        <v>28</v>
      </c>
      <c r="C36" s="175" t="str">
        <f>VLOOKUP(B36,'пр.взв.'!B6:H133,2,FALSE)</f>
        <v>Павлов Денис Александрович</v>
      </c>
      <c r="D36" s="181" t="str">
        <f>VLOOKUP(B36,'пр.взв.'!B6:H133,3,FALSE)</f>
        <v>22.05.80 мсмк</v>
      </c>
      <c r="E36" s="184" t="str">
        <f>VLOOKUP(B36,'пр.взв.'!B3:H163,4,FALSE)</f>
        <v>МОС</v>
      </c>
      <c r="F36" s="173" t="str">
        <f>VLOOKUP(B36,'пр.взв.'!B6:H133,5,FALSE)</f>
        <v>Москва Д</v>
      </c>
      <c r="G36" s="181" t="str">
        <f>VLOOKUP(B36,'пр.взв.'!B6:H133,6,FALSE)</f>
        <v>015303</v>
      </c>
      <c r="H36" s="175" t="str">
        <f>VLOOKUP(B36,'пр.взв.'!B1:H133,7,FALSE)</f>
        <v>Бобров АА Павлов ДА</v>
      </c>
    </row>
    <row r="37" spans="1:8" ht="10.5" customHeight="1">
      <c r="A37" s="179"/>
      <c r="B37" s="180"/>
      <c r="C37" s="176"/>
      <c r="D37" s="182"/>
      <c r="E37" s="185"/>
      <c r="F37" s="174"/>
      <c r="G37" s="182"/>
      <c r="H37" s="176"/>
    </row>
    <row r="38" spans="1:8" ht="10.5" customHeight="1">
      <c r="A38" s="179" t="s">
        <v>254</v>
      </c>
      <c r="B38" s="180">
        <v>25</v>
      </c>
      <c r="C38" s="175" t="str">
        <f>VLOOKUP(B38,'пр.взв.'!B6:H133,2,FALSE)</f>
        <v>Хусаинов Умар Абдулкасынович</v>
      </c>
      <c r="D38" s="181" t="str">
        <f>VLOOKUP(B38,'пр.взв.'!B6:H133,3,FALSE)</f>
        <v>12.03.90 КМС</v>
      </c>
      <c r="E38" s="184" t="str">
        <f>VLOOKUP(B38,'пр.взв.'!B3:H165,4,FALSE)</f>
        <v>СКФО</v>
      </c>
      <c r="F38" s="173" t="str">
        <f>VLOOKUP(B38,'пр.взв.'!B6:H133,5,FALSE)</f>
        <v>Чеченская Р Аргун Д</v>
      </c>
      <c r="G38" s="177">
        <f>VLOOKUP(B38,'пр.взв.'!B6:H133,6,FALSE)</f>
        <v>0</v>
      </c>
      <c r="H38" s="175" t="str">
        <f>VLOOKUP(B38,'пр.взв.'!B2:H133,7,FALSE)</f>
        <v>Ахмаров Р.</v>
      </c>
    </row>
    <row r="39" spans="1:8" ht="10.5" customHeight="1">
      <c r="A39" s="179"/>
      <c r="B39" s="180"/>
      <c r="C39" s="176"/>
      <c r="D39" s="182"/>
      <c r="E39" s="185"/>
      <c r="F39" s="174"/>
      <c r="G39" s="178"/>
      <c r="H39" s="176"/>
    </row>
    <row r="40" spans="1:8" ht="10.5" customHeight="1">
      <c r="A40" s="179" t="s">
        <v>254</v>
      </c>
      <c r="B40" s="180">
        <v>11</v>
      </c>
      <c r="C40" s="175" t="str">
        <f>VLOOKUP(B40,'пр.взв.'!B6:H133,2,FALSE)</f>
        <v>Гомбодорж Батдорж </v>
      </c>
      <c r="D40" s="181" t="str">
        <f>VLOOKUP(B40,'пр.взв.'!B6:H133,3,FALSE)</f>
        <v>31.01.89 мс</v>
      </c>
      <c r="E40" s="184" t="str">
        <f>VLOOKUP(B40,'пр.взв.'!B4:H167,4,FALSE)</f>
        <v>ЦФО</v>
      </c>
      <c r="F40" s="173" t="str">
        <f>VLOOKUP(B40,'пр.взв.'!B6:H133,5,FALSE)</f>
        <v>Московская Дмитров Д</v>
      </c>
      <c r="G40" s="181" t="str">
        <f>VLOOKUP(B40,'пр.взв.'!B6:H133,6,FALSE)</f>
        <v> </v>
      </c>
      <c r="H40" s="175" t="str">
        <f>VLOOKUP(B40,'пр.взв.'!B4:H133,7,FALSE)</f>
        <v>Захаркин АВ, Гомбодорж Б</v>
      </c>
    </row>
    <row r="41" spans="1:8" ht="10.5" customHeight="1">
      <c r="A41" s="179"/>
      <c r="B41" s="180"/>
      <c r="C41" s="176"/>
      <c r="D41" s="182"/>
      <c r="E41" s="185"/>
      <c r="F41" s="174"/>
      <c r="G41" s="182"/>
      <c r="H41" s="176"/>
    </row>
    <row r="42" spans="1:8" ht="10.5" customHeight="1">
      <c r="A42" s="179" t="s">
        <v>254</v>
      </c>
      <c r="B42" s="180">
        <v>30</v>
      </c>
      <c r="C42" s="175" t="str">
        <f>VLOOKUP(B42,'пр.взв.'!B6:H133,2,FALSE)</f>
        <v>Данько Александр Сергеевич</v>
      </c>
      <c r="D42" s="181" t="str">
        <f>VLOOKUP(B42,'пр.взв.'!B6:H133,3,FALSE)</f>
        <v>25.10.83 мс</v>
      </c>
      <c r="E42" s="184" t="str">
        <f>VLOOKUP(B42,'пр.взв.'!B4:H169,4,FALSE)</f>
        <v>ДВФ0</v>
      </c>
      <c r="F42" s="173" t="str">
        <f>VLOOKUP(B42,'пр.взв.'!B6:H133,5,FALSE)</f>
        <v>Приморский Владивосток РССС</v>
      </c>
      <c r="G42" s="181" t="str">
        <f>VLOOKUP(B42,'пр.взв.'!B6:H133,6,FALSE)</f>
        <v>000682</v>
      </c>
      <c r="H42" s="175" t="str">
        <f>VLOOKUP(B42,'пр.взв.'!B1:H133,7,FALSE)</f>
        <v>Сорванов ВА Денисов ВЛ</v>
      </c>
    </row>
    <row r="43" spans="1:8" ht="10.5" customHeight="1">
      <c r="A43" s="179"/>
      <c r="B43" s="180"/>
      <c r="C43" s="176"/>
      <c r="D43" s="182"/>
      <c r="E43" s="185"/>
      <c r="F43" s="174"/>
      <c r="G43" s="182"/>
      <c r="H43" s="176"/>
    </row>
    <row r="44" spans="1:8" ht="10.5" customHeight="1">
      <c r="A44" s="179" t="s">
        <v>254</v>
      </c>
      <c r="B44" s="180">
        <v>8</v>
      </c>
      <c r="C44" s="175" t="str">
        <f>VLOOKUP(B44,'пр.взв.'!B6:H133,2,FALSE)</f>
        <v>Мамедов Хатаии Илгарович</v>
      </c>
      <c r="D44" s="181" t="str">
        <f>VLOOKUP(B44,'пр.взв.'!B5:H171,3,FALSE)</f>
        <v>09.03.89 мс</v>
      </c>
      <c r="E44" s="184" t="str">
        <f>VLOOKUP(B44,'пр.взв.'!B4:H171,4,FALSE)</f>
        <v>ЮФО</v>
      </c>
      <c r="F44" s="173" t="str">
        <f>VLOOKUP(B44,'пр.взв.'!B6:H133,5,FALSE)</f>
        <v>Краснодарский Армавир Д</v>
      </c>
      <c r="G44" s="177">
        <f>VLOOKUP(B44,'пр.взв.'!B6:H133,6,FALSE)</f>
        <v>0</v>
      </c>
      <c r="H44" s="175" t="str">
        <f>VLOOKUP(B44,'пр.взв.'!B1:H133,7,FALSE)</f>
        <v>Псеунов МА</v>
      </c>
    </row>
    <row r="45" spans="1:8" ht="10.5" customHeight="1">
      <c r="A45" s="179"/>
      <c r="B45" s="180"/>
      <c r="C45" s="176"/>
      <c r="D45" s="182"/>
      <c r="E45" s="185"/>
      <c r="F45" s="174"/>
      <c r="G45" s="178"/>
      <c r="H45" s="176"/>
    </row>
    <row r="46" spans="1:8" ht="10.5" customHeight="1">
      <c r="A46" s="179" t="s">
        <v>255</v>
      </c>
      <c r="B46" s="180">
        <v>1</v>
      </c>
      <c r="C46" s="175" t="str">
        <f>VLOOKUP(B46,'пр.взв.'!B6:H133,2,FALSE)</f>
        <v>Владимирцев Виталий Сергеевич</v>
      </c>
      <c r="D46" s="181" t="str">
        <f>VLOOKUP(B46,'пр.взв.'!B6:H133,3,FALSE)</f>
        <v>10.03.88 мс</v>
      </c>
      <c r="E46" s="184" t="str">
        <f>VLOOKUP(B46,'пр.взв.'!B4:H173,4,FALSE)</f>
        <v>ЦФО</v>
      </c>
      <c r="F46" s="173" t="str">
        <f>VLOOKUP(B46,'пр.взв.'!B6:H133,5,FALSE)</f>
        <v>Ярославская Ярославль МО</v>
      </c>
      <c r="G46" s="177">
        <f>VLOOKUP(B46,'пр.взв.'!B6:H133,6,FALSE)</f>
        <v>0</v>
      </c>
      <c r="H46" s="175" t="str">
        <f>VLOOKUP(B46,'пр.взв.'!B2:H133,7,FALSE)</f>
        <v>Воронин СМ</v>
      </c>
    </row>
    <row r="47" spans="1:8" ht="10.5" customHeight="1">
      <c r="A47" s="179"/>
      <c r="B47" s="180"/>
      <c r="C47" s="176"/>
      <c r="D47" s="182"/>
      <c r="E47" s="185"/>
      <c r="F47" s="174"/>
      <c r="G47" s="178"/>
      <c r="H47" s="176"/>
    </row>
    <row r="48" spans="1:8" ht="10.5" customHeight="1">
      <c r="A48" s="179" t="s">
        <v>255</v>
      </c>
      <c r="B48" s="180">
        <v>9</v>
      </c>
      <c r="C48" s="175" t="str">
        <f>VLOOKUP(B48,'пр.взв.'!B6:H133,2,FALSE)</f>
        <v>Завалей Сергей Викторович</v>
      </c>
      <c r="D48" s="181" t="str">
        <f>VLOOKUP(B48,'пр.взв.'!B6:H133,3,FALSE)</f>
        <v>31.12.88 мс</v>
      </c>
      <c r="E48" s="184" t="str">
        <f>VLOOKUP(B48,'пр.взв.'!B4:H175,4,FALSE)</f>
        <v>ДВФ0</v>
      </c>
      <c r="F48" s="173" t="str">
        <f>VLOOKUP(B48,'пр.взв.'!B6:H133,5,FALSE)</f>
        <v>ДВФО Приморский Владивосток</v>
      </c>
      <c r="G48" s="181" t="str">
        <f>VLOOKUP(B48,'пр.взв.'!B6:H133,6,FALSE)</f>
        <v>001182</v>
      </c>
      <c r="H48" s="175" t="str">
        <f>VLOOKUP(B48,'пр.взв.'!B2:H133,7,FALSE)</f>
        <v>Денисов ВЛ, Алимасов ВМ, Петриченко Р</v>
      </c>
    </row>
    <row r="49" spans="1:8" ht="10.5" customHeight="1">
      <c r="A49" s="179"/>
      <c r="B49" s="180"/>
      <c r="C49" s="176"/>
      <c r="D49" s="182"/>
      <c r="E49" s="185"/>
      <c r="F49" s="174"/>
      <c r="G49" s="182"/>
      <c r="H49" s="176"/>
    </row>
    <row r="50" spans="1:8" ht="10.5" customHeight="1">
      <c r="A50" s="179" t="s">
        <v>255</v>
      </c>
      <c r="B50" s="180">
        <v>21</v>
      </c>
      <c r="C50" s="175" t="str">
        <f>VLOOKUP(B50,'пр.взв.'!B6:H133,2,FALSE)</f>
        <v>Савельев Евгений Анатольевич</v>
      </c>
      <c r="D50" s="181" t="str">
        <f>VLOOKUP(B50,'пр.взв.'!B6:H133,3,FALSE)</f>
        <v>11.06.91 мс</v>
      </c>
      <c r="E50" s="184" t="str">
        <f>VLOOKUP(B50,'пр.взв.'!B5:H177,4,FALSE)</f>
        <v>ЦФО</v>
      </c>
      <c r="F50" s="173" t="str">
        <f>VLOOKUP(B50,'пр.взв.'!B6:H133,5,FALSE)</f>
        <v>Рязанская Рязань ПР</v>
      </c>
      <c r="G50" s="181" t="str">
        <f>VLOOKUP(B50,'пр.взв.'!B6:H133,6,FALSE)</f>
        <v> </v>
      </c>
      <c r="H50" s="175" t="str">
        <f>VLOOKUP(B50,'пр.взв.'!B2:H133,7,FALSE)</f>
        <v>Кидрачев МН, Фофанов КН</v>
      </c>
    </row>
    <row r="51" spans="1:8" ht="10.5" customHeight="1">
      <c r="A51" s="179"/>
      <c r="B51" s="180"/>
      <c r="C51" s="176"/>
      <c r="D51" s="182"/>
      <c r="E51" s="185"/>
      <c r="F51" s="174"/>
      <c r="G51" s="182"/>
      <c r="H51" s="176"/>
    </row>
    <row r="52" spans="1:8" ht="10.5" customHeight="1">
      <c r="A52" s="179" t="s">
        <v>255</v>
      </c>
      <c r="B52" s="180">
        <v>3</v>
      </c>
      <c r="C52" s="175" t="str">
        <f>VLOOKUP(B52,'пр.взв.'!B6:H133,2,FALSE)</f>
        <v>Клинов Антон Эдуардович</v>
      </c>
      <c r="D52" s="181" t="str">
        <f>VLOOKUP(B52,'пр.взв.'!B6:H133,3,FALSE)</f>
        <v>15.06.87 мсмк</v>
      </c>
      <c r="E52" s="184" t="str">
        <f>VLOOKUP(B52,'пр.взв.'!B5:H179,4,FALSE)</f>
        <v>ПФО</v>
      </c>
      <c r="F52" s="173" t="str">
        <f>VLOOKUP(B52,'пр.взв.'!B6:H133,5,FALSE)</f>
        <v>Пермский Пермь Д</v>
      </c>
      <c r="G52" s="181" t="str">
        <f>VLOOKUP(B52,'пр.взв.'!B6:H133,6,FALSE)</f>
        <v>001212</v>
      </c>
      <c r="H52" s="175" t="str">
        <f>VLOOKUP(B52,'пр.взв.'!B2:H153,7,FALSE)</f>
        <v>Зубков ВД, Забалуев АИ</v>
      </c>
    </row>
    <row r="53" spans="1:8" ht="10.5" customHeight="1">
      <c r="A53" s="179"/>
      <c r="B53" s="180"/>
      <c r="C53" s="176"/>
      <c r="D53" s="182"/>
      <c r="E53" s="185"/>
      <c r="F53" s="174"/>
      <c r="G53" s="182"/>
      <c r="H53" s="176"/>
    </row>
    <row r="54" spans="1:8" ht="10.5" customHeight="1">
      <c r="A54" s="179" t="s">
        <v>255</v>
      </c>
      <c r="B54" s="180">
        <v>27</v>
      </c>
      <c r="C54" s="175" t="str">
        <f>VLOOKUP(B54,'пр.взв.'!B6:H133,2,FALSE)</f>
        <v>Бородин Семен Олегович</v>
      </c>
      <c r="D54" s="181" t="str">
        <f>VLOOKUP(B54,'пр.взв.'!B6:H133,3,FALSE)</f>
        <v>22.04.87 мс</v>
      </c>
      <c r="E54" s="184" t="str">
        <f>VLOOKUP(B54,'пр.взв.'!B5:H181,4,FALSE)</f>
        <v>УФО</v>
      </c>
      <c r="F54" s="173" t="str">
        <f>VLOOKUP(B54,'пр.взв.'!B6:H133,5,FALSE)</f>
        <v> Курганская Курган МС</v>
      </c>
      <c r="G54" s="177">
        <f>VLOOKUP(B54,'пр.взв.'!B6:H133,6,FALSE)</f>
        <v>0</v>
      </c>
      <c r="H54" s="175" t="str">
        <f>VLOOKUP(B54,'пр.взв.'!B2:H155,7,FALSE)</f>
        <v>Бородин ОБ</v>
      </c>
    </row>
    <row r="55" spans="1:8" ht="10.5" customHeight="1">
      <c r="A55" s="179"/>
      <c r="B55" s="180"/>
      <c r="C55" s="176"/>
      <c r="D55" s="182"/>
      <c r="E55" s="185"/>
      <c r="F55" s="174"/>
      <c r="G55" s="178"/>
      <c r="H55" s="176"/>
    </row>
    <row r="56" spans="1:8" ht="10.5" customHeight="1">
      <c r="A56" s="179" t="s">
        <v>255</v>
      </c>
      <c r="B56" s="180">
        <v>23</v>
      </c>
      <c r="C56" s="175" t="str">
        <f>VLOOKUP(B56,'пр.взв.'!B6:H133,2,FALSE)</f>
        <v>Маряшин Владислав Станиславович</v>
      </c>
      <c r="D56" s="181" t="str">
        <f>VLOOKUP(B56,'пр.взв.'!B6:H133,3,FALSE)</f>
        <v>13.05.92 кмс</v>
      </c>
      <c r="E56" s="184" t="str">
        <f>VLOOKUP(B56,'пр.взв.'!B5:H183,4,FALSE)</f>
        <v>СЗФО</v>
      </c>
      <c r="F56" s="173" t="str">
        <f>VLOOKUP(B56,'пр.взв.'!B6:H133,5,FALSE)</f>
        <v>Р.Коми МО</v>
      </c>
      <c r="G56" s="181" t="str">
        <f>VLOOKUP(B56,'пр.взв.'!B6:H133,6,FALSE)</f>
        <v>002972 011</v>
      </c>
      <c r="H56" s="175" t="str">
        <f>VLOOKUP(B56,'пр.взв.'!B3:H157,7,FALSE)</f>
        <v>Алёхин В.В.</v>
      </c>
    </row>
    <row r="57" spans="1:8" ht="10.5" customHeight="1">
      <c r="A57" s="179"/>
      <c r="B57" s="180"/>
      <c r="C57" s="176"/>
      <c r="D57" s="182"/>
      <c r="E57" s="185"/>
      <c r="F57" s="174"/>
      <c r="G57" s="182"/>
      <c r="H57" s="176"/>
    </row>
    <row r="58" spans="1:8" ht="10.5" customHeight="1">
      <c r="A58" s="179" t="s">
        <v>255</v>
      </c>
      <c r="B58" s="180">
        <v>2</v>
      </c>
      <c r="C58" s="175" t="str">
        <f>VLOOKUP(B58,'пр.взв.'!B6:H133,2,FALSE)</f>
        <v>Белоусов Михаил Евгеньевич</v>
      </c>
      <c r="D58" s="181" t="str">
        <f>VLOOKUP(B58,'пр.взв.'!B6:H133,3,FALSE)</f>
        <v>07.03.89 мс</v>
      </c>
      <c r="E58" s="184" t="str">
        <f>VLOOKUP(B58,'пр.взв.'!B5:H185,4,FALSE)</f>
        <v>УФО</v>
      </c>
      <c r="F58" s="173" t="str">
        <f>VLOOKUP(B58,'пр.взв.'!B6:H133,5,FALSE)</f>
        <v>Тюменская Тюмень Д</v>
      </c>
      <c r="G58" s="181">
        <f>VLOOKUP(B58,'пр.взв.'!B6:H133,6,FALSE)</f>
        <v>0</v>
      </c>
      <c r="H58" s="175" t="str">
        <f>VLOOKUP(B58,'пр.взв.'!B3:H159,7,FALSE)</f>
        <v>Харламов НВ</v>
      </c>
    </row>
    <row r="59" spans="1:8" ht="10.5" customHeight="1">
      <c r="A59" s="179"/>
      <c r="B59" s="180"/>
      <c r="C59" s="176"/>
      <c r="D59" s="182"/>
      <c r="E59" s="185"/>
      <c r="F59" s="174"/>
      <c r="G59" s="182"/>
      <c r="H59" s="176"/>
    </row>
    <row r="60" spans="1:8" ht="10.5" customHeight="1">
      <c r="A60" s="179" t="s">
        <v>255</v>
      </c>
      <c r="B60" s="180">
        <v>6</v>
      </c>
      <c r="C60" s="175" t="str">
        <f>VLOOKUP(B60,'пр.взв.'!B6:H133,2,FALSE)</f>
        <v>Жуков Антон Вячеславович</v>
      </c>
      <c r="D60" s="181" t="str">
        <f>VLOOKUP(B60,'пр.взв.'!B6:H133,3,FALSE)</f>
        <v>28.08.86 мс</v>
      </c>
      <c r="E60" s="184" t="str">
        <f>VLOOKUP(B60,'пр.взв.'!B6:H187,4,FALSE)</f>
        <v>УФО</v>
      </c>
      <c r="F60" s="173" t="str">
        <f>VLOOKUP(B60,'пр.взв.'!B6:H133,5,FALSE)</f>
        <v> Свердловская  Екатеринбург ПР</v>
      </c>
      <c r="G60" s="181" t="str">
        <f>VLOOKUP(B60,'пр.взв.'!B6:H133,6,FALSE)</f>
        <v>000346</v>
      </c>
      <c r="H60" s="175" t="str">
        <f>VLOOKUP(B60,'пр.взв.'!B3:H161,7,FALSE)</f>
        <v>Козлов АА Лузган БС</v>
      </c>
    </row>
    <row r="61" spans="1:8" ht="10.5" customHeight="1">
      <c r="A61" s="179"/>
      <c r="B61" s="180"/>
      <c r="C61" s="176"/>
      <c r="D61" s="182"/>
      <c r="E61" s="185"/>
      <c r="F61" s="174"/>
      <c r="G61" s="182"/>
      <c r="H61" s="176"/>
    </row>
    <row r="62" spans="1:8" ht="10.5" customHeight="1">
      <c r="A62" s="179" t="s">
        <v>255</v>
      </c>
      <c r="B62" s="180">
        <v>14</v>
      </c>
      <c r="C62" s="175" t="str">
        <f>VLOOKUP(B62,'пр.взв.'!B6:H133,2,FALSE)</f>
        <v>Беляев Артем Сергеевич</v>
      </c>
      <c r="D62" s="181" t="str">
        <f>VLOOKUP(B62,'пр.взв.'!B6:H133,3,FALSE)</f>
        <v>23.06.88 мс</v>
      </c>
      <c r="E62" s="184" t="str">
        <f>VLOOKUP(B62,'пр.взв.'!B2:H189,4,FALSE)</f>
        <v>ЦФО</v>
      </c>
      <c r="F62" s="173" t="str">
        <f>VLOOKUP(B62,'пр.взв.'!B6:H133,5,FALSE)</f>
        <v>Брянская Брянск Д</v>
      </c>
      <c r="G62" s="181" t="str">
        <f>VLOOKUP(B62,'пр.взв.'!B6:H133,6,FALSE)</f>
        <v>015131</v>
      </c>
      <c r="H62" s="175" t="str">
        <f>VLOOKUP(B62,'пр.взв.'!B3:H163,7,FALSE)</f>
        <v>Терешок АА, Фукс АВ</v>
      </c>
    </row>
    <row r="63" spans="1:8" ht="10.5" customHeight="1">
      <c r="A63" s="179"/>
      <c r="B63" s="180"/>
      <c r="C63" s="176"/>
      <c r="D63" s="182"/>
      <c r="E63" s="185"/>
      <c r="F63" s="174"/>
      <c r="G63" s="182"/>
      <c r="H63" s="176"/>
    </row>
    <row r="64" spans="1:8" ht="10.5" customHeight="1">
      <c r="A64" s="179" t="s">
        <v>255</v>
      </c>
      <c r="B64" s="180">
        <v>20</v>
      </c>
      <c r="C64" s="175" t="str">
        <f>VLOOKUP(B64,'пр.взв.'!B6:H133,2,FALSE)</f>
        <v>Козлов Игорь Владимирович</v>
      </c>
      <c r="D64" s="181" t="str">
        <f>VLOOKUP(B64,'пр.взв.'!B6:H133,3,FALSE)</f>
        <v>24.08.85 мс</v>
      </c>
      <c r="E64" s="184" t="str">
        <f>VLOOKUP(B64,'пр.взв.'!B4:H191,4,FALSE)</f>
        <v>УФО</v>
      </c>
      <c r="F64" s="173" t="str">
        <f>VLOOKUP(B64,'пр.взв.'!B6:H133,5,FALSE)</f>
        <v>Свердловская Качканар МО</v>
      </c>
      <c r="G64" s="181" t="str">
        <f>VLOOKUP(B64,'пр.взв.'!B6:H133,6,FALSE)</f>
        <v>000395</v>
      </c>
      <c r="H64" s="175" t="str">
        <f>VLOOKUP(B64,'пр.взв.'!B3:H165,7,FALSE)</f>
        <v>Сапунов ДП</v>
      </c>
    </row>
    <row r="65" spans="1:8" ht="10.5" customHeight="1">
      <c r="A65" s="179"/>
      <c r="B65" s="180"/>
      <c r="C65" s="176"/>
      <c r="D65" s="182"/>
      <c r="E65" s="185"/>
      <c r="F65" s="174"/>
      <c r="G65" s="182"/>
      <c r="H65" s="176"/>
    </row>
    <row r="66" spans="1:8" ht="10.5" customHeight="1">
      <c r="A66" s="179" t="s">
        <v>255</v>
      </c>
      <c r="B66" s="180">
        <v>24</v>
      </c>
      <c r="C66" s="175" t="str">
        <f>VLOOKUP(B66,'пр.взв.'!B6:H133,2,FALSE)</f>
        <v>Абмаев Антон Сергеевич</v>
      </c>
      <c r="D66" s="181" t="str">
        <f>VLOOKUP(B66,'пр.взв.'!B6:H133,3,FALSE)</f>
        <v>04.06.86 МСМК</v>
      </c>
      <c r="E66" s="184" t="str">
        <f>VLOOKUP(B66,'пр.взв.'!B6:H193,4,FALSE)</f>
        <v>ДВФ0</v>
      </c>
      <c r="F66" s="173" t="str">
        <f>VLOOKUP(B66,'пр.взв.'!B6:H133,5,FALSE)</f>
        <v> Амурская Благовещенск  ПР</v>
      </c>
      <c r="G66" s="181" t="str">
        <f>VLOOKUP(B66,'пр.взв.'!B6:H133,6,FALSE)</f>
        <v>001482</v>
      </c>
      <c r="H66" s="175" t="str">
        <f>VLOOKUP(B66,'пр.взв.'!B4:H167,7,FALSE)</f>
        <v>Курашов В, Магдыч М</v>
      </c>
    </row>
    <row r="67" spans="1:8" ht="10.5" customHeight="1">
      <c r="A67" s="179"/>
      <c r="B67" s="180"/>
      <c r="C67" s="176"/>
      <c r="D67" s="182"/>
      <c r="E67" s="185"/>
      <c r="F67" s="174"/>
      <c r="G67" s="182"/>
      <c r="H67" s="176"/>
    </row>
    <row r="68" spans="1:8" ht="10.5" customHeight="1">
      <c r="A68" s="179" t="s">
        <v>255</v>
      </c>
      <c r="B68" s="180">
        <v>32</v>
      </c>
      <c r="C68" s="175" t="str">
        <f>VLOOKUP(B68,'пр.взв.'!B6:H133,2,FALSE)</f>
        <v>Нурудинов Джамал Шайхович</v>
      </c>
      <c r="D68" s="181" t="str">
        <f>VLOOKUP(B68,'пр.взв.'!B6:H133,3,FALSE)</f>
        <v>06.06.86 мс</v>
      </c>
      <c r="E68" s="184" t="str">
        <f>VLOOKUP(B68,'пр.взв.'!B6:H195,4,FALSE)</f>
        <v>ЦФО</v>
      </c>
      <c r="F68" s="173" t="str">
        <f>VLOOKUP(B68,'пр.взв.'!B6:H133,5,FALSE)</f>
        <v>Тверская МО</v>
      </c>
      <c r="G68" s="177">
        <f>VLOOKUP(B68,'пр.взв.'!B6:H133,6,FALSE)</f>
        <v>0</v>
      </c>
      <c r="H68" s="175" t="str">
        <f>VLOOKUP(B68,'пр.взв.'!B4:H169,7,FALSE)</f>
        <v>Савин НН, Петров СЮ</v>
      </c>
    </row>
    <row r="69" spans="1:8" ht="10.5" customHeight="1">
      <c r="A69" s="179"/>
      <c r="B69" s="180"/>
      <c r="C69" s="176"/>
      <c r="D69" s="182"/>
      <c r="E69" s="185"/>
      <c r="F69" s="174"/>
      <c r="G69" s="178"/>
      <c r="H69" s="176"/>
    </row>
    <row r="70" spans="1:8" ht="10.5" customHeight="1">
      <c r="A70" s="179" t="s">
        <v>256</v>
      </c>
      <c r="B70" s="180">
        <v>33</v>
      </c>
      <c r="C70" s="175" t="str">
        <f>VLOOKUP(B70,'пр.взв.'!B6:H133,2,FALSE)</f>
        <v>Суханов Михаил Игоревич</v>
      </c>
      <c r="D70" s="181" t="str">
        <f>VLOOKUP(B70,'пр.взв.'!B6:H133,3,FALSE)</f>
        <v>31.08.84 мс</v>
      </c>
      <c r="E70" s="184" t="str">
        <f>VLOOKUP(B70,'пр.взв.'!B1:H197,4,FALSE)</f>
        <v>УФО</v>
      </c>
      <c r="F70" s="173" t="str">
        <f>VLOOKUP(B70,'пр.взв.'!B6:H133,5,FALSE)</f>
        <v>Свердловская В.Пышма ПР</v>
      </c>
      <c r="G70" s="181" t="str">
        <f>VLOOKUP(B70,'пр.взв.'!B6:H133,6,FALSE)</f>
        <v>000380</v>
      </c>
      <c r="H70" s="175" t="str">
        <f>VLOOKUP(B70,'пр.взв.'!B4:H171,7,FALSE)</f>
        <v>Стенников ВГ Мельников АН</v>
      </c>
    </row>
    <row r="71" spans="1:8" ht="10.5" customHeight="1">
      <c r="A71" s="179"/>
      <c r="B71" s="180"/>
      <c r="C71" s="176"/>
      <c r="D71" s="182"/>
      <c r="E71" s="185"/>
      <c r="F71" s="174"/>
      <c r="G71" s="182"/>
      <c r="H71" s="176"/>
    </row>
    <row r="72" spans="1:8" ht="10.5" customHeight="1">
      <c r="A72" s="179" t="s">
        <v>256</v>
      </c>
      <c r="B72" s="180">
        <v>35</v>
      </c>
      <c r="C72" s="175" t="str">
        <f>VLOOKUP(B72,'пр.взв.'!B6:H133,2,FALSE)</f>
        <v>Газимагомедов Шамиль Саидович</v>
      </c>
      <c r="D72" s="181" t="str">
        <f>VLOOKUP(B72,'пр.взв.'!B6:H133,3,FALSE)</f>
        <v>23.10.90 кмс</v>
      </c>
      <c r="E72" s="184" t="str">
        <f>VLOOKUP(B72,'пр.взв.'!B2:H199,4,FALSE)</f>
        <v>СКФО</v>
      </c>
      <c r="F72" s="173" t="str">
        <f>VLOOKUP(B72,'пр.взв.'!B6:H133,5,FALSE)</f>
        <v> Р. Дагестан Махачкала ПР</v>
      </c>
      <c r="G72" s="177">
        <f>VLOOKUP(B72,'пр.взв.'!B6:H133,6,FALSE)</f>
        <v>0</v>
      </c>
      <c r="H72" s="175" t="str">
        <f>VLOOKUP(B72,'пр.взв.'!B4:H173,7,FALSE)</f>
        <v>Джанбеков ТА</v>
      </c>
    </row>
    <row r="73" spans="1:8" ht="10.5" customHeight="1">
      <c r="A73" s="179"/>
      <c r="B73" s="180"/>
      <c r="C73" s="176"/>
      <c r="D73" s="182"/>
      <c r="E73" s="185"/>
      <c r="F73" s="174"/>
      <c r="G73" s="178"/>
      <c r="H73" s="176"/>
    </row>
    <row r="74" spans="1:8" ht="10.5" customHeight="1">
      <c r="A74" s="179" t="s">
        <v>256</v>
      </c>
      <c r="B74" s="180">
        <v>34</v>
      </c>
      <c r="C74" s="175" t="str">
        <f>VLOOKUP(B74,'пр.взв.'!B6:H133,2,FALSE)</f>
        <v>Давыдов Денис Игоревич</v>
      </c>
      <c r="D74" s="181" t="str">
        <f>VLOOKUP(B74,'пр.взв.'!B6:H133,3,FALSE)</f>
        <v>16.07.87 мсмк</v>
      </c>
      <c r="E74" s="184" t="str">
        <f>VLOOKUP(B74,'пр.взв.'!B4:H201,4,FALSE)</f>
        <v>ЦФО</v>
      </c>
      <c r="F74" s="173" t="str">
        <f>VLOOKUP(B74,'пр.взв.'!B6:H133,5,FALSE)</f>
        <v>Московская Балашиха Д</v>
      </c>
      <c r="G74" s="181" t="str">
        <f>VLOOKUP(B74,'пр.взв.'!B6:H133,6,FALSE)</f>
        <v>001018</v>
      </c>
      <c r="H74" s="175" t="str">
        <f>VLOOKUP(B74,'пр.взв.'!B4:H175,7,FALSE)</f>
        <v>Николайчик ВК</v>
      </c>
    </row>
    <row r="75" spans="1:8" ht="10.5" customHeight="1">
      <c r="A75" s="179"/>
      <c r="B75" s="180"/>
      <c r="C75" s="176"/>
      <c r="D75" s="182"/>
      <c r="E75" s="185"/>
      <c r="F75" s="174"/>
      <c r="G75" s="182"/>
      <c r="H75" s="176"/>
    </row>
    <row r="76" spans="1:7" ht="12.75">
      <c r="A76" s="115" t="str">
        <f>HYPERLINK('[1]реквизиты'!$A$6)</f>
        <v>Гл. судья, судья МК</v>
      </c>
      <c r="B76" s="21"/>
      <c r="C76" s="116"/>
      <c r="D76" s="116"/>
      <c r="E76" s="116"/>
      <c r="F76" s="118" t="str">
        <f>HYPERLINK('[1]реквизиты'!$G$6)</f>
        <v>Р.М. Бабоян</v>
      </c>
      <c r="G76" s="119" t="str">
        <f>HYPERLINK('[1]реквизиты'!$G$7)</f>
        <v>/ г. Армавир /</v>
      </c>
    </row>
    <row r="77" spans="1:8" ht="12.75">
      <c r="A77" s="115" t="str">
        <f>HYPERLINK('[1]реквизиты'!$A$8)</f>
        <v>Гл. секретарь, судья МК</v>
      </c>
      <c r="B77" s="21"/>
      <c r="C77" s="116"/>
      <c r="D77" s="116"/>
      <c r="E77" s="116"/>
      <c r="F77" s="118" t="str">
        <f>HYPERLINK('[1]реквизиты'!$G$8)</f>
        <v>Р.М. Закиров</v>
      </c>
      <c r="G77" s="119" t="str">
        <f>HYPERLINK('[1]реквизиты'!$G$9)</f>
        <v>/  г. Пермь /</v>
      </c>
      <c r="H77" s="21"/>
    </row>
    <row r="78" ht="12.75">
      <c r="D78" s="7"/>
    </row>
  </sheetData>
  <mergeCells count="292">
    <mergeCell ref="E66:E67"/>
    <mergeCell ref="E70:E71"/>
    <mergeCell ref="E72:E73"/>
    <mergeCell ref="E74:E75"/>
    <mergeCell ref="E54:E55"/>
    <mergeCell ref="E60:E61"/>
    <mergeCell ref="E62:E63"/>
    <mergeCell ref="E64:E65"/>
    <mergeCell ref="E46:E47"/>
    <mergeCell ref="E48:E49"/>
    <mergeCell ref="E50:E51"/>
    <mergeCell ref="E52:E53"/>
    <mergeCell ref="E38:E39"/>
    <mergeCell ref="E40:E41"/>
    <mergeCell ref="E42:E43"/>
    <mergeCell ref="E44:E45"/>
    <mergeCell ref="E26:E27"/>
    <mergeCell ref="E28:E29"/>
    <mergeCell ref="E30:E31"/>
    <mergeCell ref="E32:E33"/>
    <mergeCell ref="E68:E69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A68:A69"/>
    <mergeCell ref="B68:B69"/>
    <mergeCell ref="C68:C69"/>
    <mergeCell ref="D68:D69"/>
    <mergeCell ref="C66:C67"/>
    <mergeCell ref="D66:D67"/>
    <mergeCell ref="C64:C65"/>
    <mergeCell ref="D64:D65"/>
    <mergeCell ref="A64:A65"/>
    <mergeCell ref="B64:B65"/>
    <mergeCell ref="A66:A67"/>
    <mergeCell ref="B66:B67"/>
    <mergeCell ref="F74:F75"/>
    <mergeCell ref="G74:G75"/>
    <mergeCell ref="H74:H75"/>
    <mergeCell ref="G66:G67"/>
    <mergeCell ref="H66:H67"/>
    <mergeCell ref="G68:G69"/>
    <mergeCell ref="H68:H69"/>
    <mergeCell ref="F68:F69"/>
    <mergeCell ref="A74:A75"/>
    <mergeCell ref="B74:B75"/>
    <mergeCell ref="C74:C75"/>
    <mergeCell ref="D74:D75"/>
    <mergeCell ref="A72:A73"/>
    <mergeCell ref="B72:B73"/>
    <mergeCell ref="C72:C73"/>
    <mergeCell ref="D72:D73"/>
    <mergeCell ref="F72:F73"/>
    <mergeCell ref="G72:G73"/>
    <mergeCell ref="H72:H73"/>
    <mergeCell ref="F62:F63"/>
    <mergeCell ref="G62:G63"/>
    <mergeCell ref="H62:H63"/>
    <mergeCell ref="F64:F65"/>
    <mergeCell ref="G64:G65"/>
    <mergeCell ref="G70:G71"/>
    <mergeCell ref="H64:H65"/>
    <mergeCell ref="F48:F49"/>
    <mergeCell ref="F50:F51"/>
    <mergeCell ref="F44:F45"/>
    <mergeCell ref="F46:F47"/>
    <mergeCell ref="F70:F71"/>
    <mergeCell ref="F58:F59"/>
    <mergeCell ref="F60:F61"/>
    <mergeCell ref="F66:F67"/>
    <mergeCell ref="F52:F53"/>
    <mergeCell ref="H70:H71"/>
    <mergeCell ref="A70:A71"/>
    <mergeCell ref="B70:B71"/>
    <mergeCell ref="C70:C71"/>
    <mergeCell ref="A62:A63"/>
    <mergeCell ref="B62:B63"/>
    <mergeCell ref="C62:C63"/>
    <mergeCell ref="D62:D63"/>
    <mergeCell ref="D70:D71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H54:H55"/>
    <mergeCell ref="F56:F57"/>
    <mergeCell ref="G56:G57"/>
    <mergeCell ref="H56:H57"/>
    <mergeCell ref="F54:F55"/>
    <mergeCell ref="H58:H59"/>
    <mergeCell ref="A56:A57"/>
    <mergeCell ref="B56:B57"/>
    <mergeCell ref="C56:C57"/>
    <mergeCell ref="D56:D57"/>
    <mergeCell ref="G58:G59"/>
    <mergeCell ref="E56:E57"/>
    <mergeCell ref="E58:E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E36:E37"/>
    <mergeCell ref="C34:C35"/>
    <mergeCell ref="D34:D35"/>
    <mergeCell ref="F34:F35"/>
    <mergeCell ref="F36:F37"/>
    <mergeCell ref="E34:E35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8:G49"/>
    <mergeCell ref="H48:H49"/>
    <mergeCell ref="G50:G51"/>
    <mergeCell ref="H50:H51"/>
    <mergeCell ref="G44:G45"/>
    <mergeCell ref="H44:H45"/>
    <mergeCell ref="G46:G47"/>
    <mergeCell ref="H46:H47"/>
    <mergeCell ref="G40:G41"/>
    <mergeCell ref="H40:H41"/>
    <mergeCell ref="G42:G43"/>
    <mergeCell ref="H42:H43"/>
    <mergeCell ref="G36:G37"/>
    <mergeCell ref="H36:H37"/>
    <mergeCell ref="G38:G39"/>
    <mergeCell ref="H38:H39"/>
    <mergeCell ref="G32:G33"/>
    <mergeCell ref="H32:H33"/>
    <mergeCell ref="G34:G35"/>
    <mergeCell ref="H34:H35"/>
    <mergeCell ref="G24:G25"/>
    <mergeCell ref="G26:G27"/>
    <mergeCell ref="G28:G29"/>
    <mergeCell ref="H30:H31"/>
    <mergeCell ref="G8:G9"/>
    <mergeCell ref="G10:G11"/>
    <mergeCell ref="G16:G17"/>
    <mergeCell ref="G18:G19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E6:E7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F14:F15"/>
    <mergeCell ref="H14:H15"/>
    <mergeCell ref="A12:A13"/>
    <mergeCell ref="B12:B13"/>
    <mergeCell ref="C12:C13"/>
    <mergeCell ref="D12:D13"/>
    <mergeCell ref="G12:G13"/>
    <mergeCell ref="G14:G15"/>
    <mergeCell ref="F10:F11"/>
    <mergeCell ref="H10:H11"/>
    <mergeCell ref="F12:F13"/>
    <mergeCell ref="H12:H13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F22:F23"/>
    <mergeCell ref="H22:H23"/>
    <mergeCell ref="A20:A21"/>
    <mergeCell ref="B20:B21"/>
    <mergeCell ref="C20:C21"/>
    <mergeCell ref="D20:D21"/>
    <mergeCell ref="G20:G21"/>
    <mergeCell ref="G22:G23"/>
    <mergeCell ref="F18:F19"/>
    <mergeCell ref="H18:H19"/>
    <mergeCell ref="F20:F21"/>
    <mergeCell ref="H20:H21"/>
    <mergeCell ref="F24:F25"/>
    <mergeCell ref="H24:H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F30:F31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F26:F27"/>
    <mergeCell ref="H26:H27"/>
    <mergeCell ref="F28:F29"/>
    <mergeCell ref="H28:H29"/>
    <mergeCell ref="B2:C2"/>
    <mergeCell ref="D2:H2"/>
    <mergeCell ref="C3:D3"/>
    <mergeCell ref="G3:H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19">
      <selection activeCell="I34" sqref="I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93" t="s">
        <v>30</v>
      </c>
      <c r="B1" s="193"/>
      <c r="C1" s="193"/>
      <c r="D1" s="193"/>
      <c r="E1" s="193"/>
      <c r="F1" s="193"/>
      <c r="G1" s="193"/>
      <c r="H1" s="193"/>
    </row>
    <row r="2" spans="2:8" ht="19.5" customHeight="1" thickBot="1">
      <c r="B2" s="166" t="s">
        <v>33</v>
      </c>
      <c r="C2" s="166"/>
      <c r="D2" s="167" t="str">
        <f>HYPERLINK('[1]реквизиты'!$A$2)</f>
        <v>Чемпионат России по САМБО среди мужчин</v>
      </c>
      <c r="E2" s="168"/>
      <c r="F2" s="168"/>
      <c r="G2" s="168"/>
      <c r="H2" s="169"/>
    </row>
    <row r="3" spans="2:8" ht="12.75" customHeight="1">
      <c r="B3" s="120"/>
      <c r="C3" s="170" t="str">
        <f>HYPERLINK('[1]реквизиты'!$A$3)</f>
        <v>10 -14  марта  2011 г.  г. Выкса</v>
      </c>
      <c r="D3" s="170"/>
      <c r="E3" s="137"/>
      <c r="G3" s="221" t="s">
        <v>237</v>
      </c>
      <c r="H3" s="221"/>
    </row>
    <row r="4" spans="1:8" ht="12.75" customHeight="1">
      <c r="A4" s="204" t="s">
        <v>2</v>
      </c>
      <c r="B4" s="204" t="s">
        <v>3</v>
      </c>
      <c r="C4" s="204" t="s">
        <v>4</v>
      </c>
      <c r="D4" s="204" t="s">
        <v>5</v>
      </c>
      <c r="E4" s="189" t="s">
        <v>6</v>
      </c>
      <c r="F4" s="190"/>
      <c r="G4" s="204" t="s">
        <v>9</v>
      </c>
      <c r="H4" s="204" t="s">
        <v>7</v>
      </c>
    </row>
    <row r="5" spans="1:8" ht="12.75" customHeight="1">
      <c r="A5" s="165"/>
      <c r="B5" s="165"/>
      <c r="C5" s="165"/>
      <c r="D5" s="165"/>
      <c r="E5" s="189"/>
      <c r="F5" s="190"/>
      <c r="G5" s="165"/>
      <c r="H5" s="165"/>
    </row>
    <row r="6" spans="1:8" ht="12.75" customHeight="1">
      <c r="A6" s="199"/>
      <c r="B6" s="200">
        <v>1</v>
      </c>
      <c r="C6" s="195" t="s">
        <v>218</v>
      </c>
      <c r="D6" s="202" t="s">
        <v>219</v>
      </c>
      <c r="E6" s="184" t="s">
        <v>176</v>
      </c>
      <c r="F6" s="194" t="s">
        <v>220</v>
      </c>
      <c r="G6" s="203"/>
      <c r="H6" s="195" t="s">
        <v>221</v>
      </c>
    </row>
    <row r="7" spans="1:8" ht="15" customHeight="1">
      <c r="A7" s="199"/>
      <c r="B7" s="200"/>
      <c r="C7" s="195"/>
      <c r="D7" s="196"/>
      <c r="E7" s="185"/>
      <c r="F7" s="194"/>
      <c r="G7" s="203"/>
      <c r="H7" s="196"/>
    </row>
    <row r="8" spans="1:8" ht="12.75" customHeight="1">
      <c r="A8" s="199"/>
      <c r="B8" s="200">
        <v>2</v>
      </c>
      <c r="C8" s="197" t="s">
        <v>166</v>
      </c>
      <c r="D8" s="198" t="s">
        <v>167</v>
      </c>
      <c r="E8" s="184" t="s">
        <v>152</v>
      </c>
      <c r="F8" s="194" t="s">
        <v>168</v>
      </c>
      <c r="G8" s="198"/>
      <c r="H8" s="197" t="s">
        <v>169</v>
      </c>
    </row>
    <row r="9" spans="1:8" ht="15" customHeight="1">
      <c r="A9" s="199"/>
      <c r="B9" s="200"/>
      <c r="C9" s="197"/>
      <c r="D9" s="198"/>
      <c r="E9" s="185"/>
      <c r="F9" s="194"/>
      <c r="G9" s="198"/>
      <c r="H9" s="197"/>
    </row>
    <row r="10" spans="1:8" ht="15" customHeight="1">
      <c r="A10" s="199"/>
      <c r="B10" s="201">
        <v>3</v>
      </c>
      <c r="C10" s="195" t="s">
        <v>108</v>
      </c>
      <c r="D10" s="202" t="s">
        <v>109</v>
      </c>
      <c r="E10" s="184" t="s">
        <v>95</v>
      </c>
      <c r="F10" s="194" t="s">
        <v>110</v>
      </c>
      <c r="G10" s="203" t="s">
        <v>111</v>
      </c>
      <c r="H10" s="195" t="s">
        <v>112</v>
      </c>
    </row>
    <row r="11" spans="1:8" ht="15.75" customHeight="1">
      <c r="A11" s="199"/>
      <c r="B11" s="201"/>
      <c r="C11" s="195"/>
      <c r="D11" s="196"/>
      <c r="E11" s="185"/>
      <c r="F11" s="194"/>
      <c r="G11" s="203"/>
      <c r="H11" s="196"/>
    </row>
    <row r="12" spans="1:8" ht="12.75" customHeight="1">
      <c r="A12" s="199"/>
      <c r="B12" s="201">
        <v>4</v>
      </c>
      <c r="C12" s="195" t="s">
        <v>133</v>
      </c>
      <c r="D12" s="202" t="s">
        <v>134</v>
      </c>
      <c r="E12" s="184" t="s">
        <v>135</v>
      </c>
      <c r="F12" s="194" t="s">
        <v>136</v>
      </c>
      <c r="G12" s="203" t="s">
        <v>137</v>
      </c>
      <c r="H12" s="195" t="s">
        <v>138</v>
      </c>
    </row>
    <row r="13" spans="1:8" ht="15" customHeight="1">
      <c r="A13" s="199"/>
      <c r="B13" s="201"/>
      <c r="C13" s="195"/>
      <c r="D13" s="196"/>
      <c r="E13" s="185"/>
      <c r="F13" s="194"/>
      <c r="G13" s="203"/>
      <c r="H13" s="196"/>
    </row>
    <row r="14" spans="1:8" ht="12.75" customHeight="1">
      <c r="A14" s="199"/>
      <c r="B14" s="201">
        <v>5</v>
      </c>
      <c r="C14" s="195" t="s">
        <v>139</v>
      </c>
      <c r="D14" s="202" t="s">
        <v>140</v>
      </c>
      <c r="E14" s="184" t="s">
        <v>135</v>
      </c>
      <c r="F14" s="194" t="s">
        <v>141</v>
      </c>
      <c r="G14" s="203" t="s">
        <v>142</v>
      </c>
      <c r="H14" s="195" t="s">
        <v>143</v>
      </c>
    </row>
    <row r="15" spans="1:8" ht="15" customHeight="1">
      <c r="A15" s="199"/>
      <c r="B15" s="201"/>
      <c r="C15" s="195"/>
      <c r="D15" s="196"/>
      <c r="E15" s="185"/>
      <c r="F15" s="194"/>
      <c r="G15" s="203"/>
      <c r="H15" s="196"/>
    </row>
    <row r="16" spans="1:8" ht="12.75" customHeight="1">
      <c r="A16" s="199"/>
      <c r="B16" s="200">
        <v>6</v>
      </c>
      <c r="C16" s="197" t="s">
        <v>156</v>
      </c>
      <c r="D16" s="198" t="s">
        <v>157</v>
      </c>
      <c r="E16" s="184" t="s">
        <v>152</v>
      </c>
      <c r="F16" s="194" t="s">
        <v>158</v>
      </c>
      <c r="G16" s="198" t="s">
        <v>159</v>
      </c>
      <c r="H16" s="197" t="s">
        <v>160</v>
      </c>
    </row>
    <row r="17" spans="1:8" ht="15" customHeight="1">
      <c r="A17" s="199"/>
      <c r="B17" s="200"/>
      <c r="C17" s="197"/>
      <c r="D17" s="198"/>
      <c r="E17" s="185"/>
      <c r="F17" s="194"/>
      <c r="G17" s="198"/>
      <c r="H17" s="197"/>
    </row>
    <row r="18" spans="1:8" ht="12.75" customHeight="1">
      <c r="A18" s="199"/>
      <c r="B18" s="201">
        <v>7</v>
      </c>
      <c r="C18" s="195" t="s">
        <v>93</v>
      </c>
      <c r="D18" s="202" t="s">
        <v>94</v>
      </c>
      <c r="E18" s="184" t="s">
        <v>95</v>
      </c>
      <c r="F18" s="194" t="s">
        <v>96</v>
      </c>
      <c r="G18" s="203" t="s">
        <v>97</v>
      </c>
      <c r="H18" s="195" t="s">
        <v>98</v>
      </c>
    </row>
    <row r="19" spans="1:8" ht="15" customHeight="1">
      <c r="A19" s="199"/>
      <c r="B19" s="201"/>
      <c r="C19" s="195"/>
      <c r="D19" s="196"/>
      <c r="E19" s="185"/>
      <c r="F19" s="194"/>
      <c r="G19" s="203"/>
      <c r="H19" s="196"/>
    </row>
    <row r="20" spans="1:8" ht="12.75" customHeight="1">
      <c r="A20" s="199"/>
      <c r="B20" s="200">
        <v>8</v>
      </c>
      <c r="C20" s="197" t="s">
        <v>212</v>
      </c>
      <c r="D20" s="198" t="s">
        <v>213</v>
      </c>
      <c r="E20" s="184" t="s">
        <v>204</v>
      </c>
      <c r="F20" s="194" t="s">
        <v>209</v>
      </c>
      <c r="G20" s="198"/>
      <c r="H20" s="197" t="s">
        <v>214</v>
      </c>
    </row>
    <row r="21" spans="1:8" ht="15" customHeight="1">
      <c r="A21" s="199"/>
      <c r="B21" s="200"/>
      <c r="C21" s="197"/>
      <c r="D21" s="198"/>
      <c r="E21" s="185"/>
      <c r="F21" s="194"/>
      <c r="G21" s="198"/>
      <c r="H21" s="197"/>
    </row>
    <row r="22" spans="1:8" ht="12.75" customHeight="1">
      <c r="A22" s="199"/>
      <c r="B22" s="201">
        <v>9</v>
      </c>
      <c r="C22" s="197" t="s">
        <v>69</v>
      </c>
      <c r="D22" s="198" t="s">
        <v>70</v>
      </c>
      <c r="E22" s="184" t="s">
        <v>71</v>
      </c>
      <c r="F22" s="194" t="s">
        <v>72</v>
      </c>
      <c r="G22" s="198" t="s">
        <v>73</v>
      </c>
      <c r="H22" s="197" t="s">
        <v>74</v>
      </c>
    </row>
    <row r="23" spans="1:8" ht="15" customHeight="1">
      <c r="A23" s="199"/>
      <c r="B23" s="201"/>
      <c r="C23" s="197"/>
      <c r="D23" s="198"/>
      <c r="E23" s="185"/>
      <c r="F23" s="194"/>
      <c r="G23" s="198"/>
      <c r="H23" s="197"/>
    </row>
    <row r="24" spans="1:8" ht="12.75" customHeight="1">
      <c r="A24" s="199"/>
      <c r="B24" s="200">
        <v>10</v>
      </c>
      <c r="C24" s="197" t="s">
        <v>185</v>
      </c>
      <c r="D24" s="198" t="s">
        <v>186</v>
      </c>
      <c r="E24" s="184" t="s">
        <v>176</v>
      </c>
      <c r="F24" s="194" t="s">
        <v>182</v>
      </c>
      <c r="G24" s="198" t="s">
        <v>187</v>
      </c>
      <c r="H24" s="197" t="s">
        <v>188</v>
      </c>
    </row>
    <row r="25" spans="1:8" ht="15" customHeight="1">
      <c r="A25" s="199"/>
      <c r="B25" s="200"/>
      <c r="C25" s="197"/>
      <c r="D25" s="198"/>
      <c r="E25" s="185"/>
      <c r="F25" s="194"/>
      <c r="G25" s="198"/>
      <c r="H25" s="197"/>
    </row>
    <row r="26" spans="1:8" ht="12.75" customHeight="1">
      <c r="A26" s="199"/>
      <c r="B26" s="200">
        <v>11</v>
      </c>
      <c r="C26" s="195" t="s">
        <v>193</v>
      </c>
      <c r="D26" s="202" t="s">
        <v>194</v>
      </c>
      <c r="E26" s="184" t="s">
        <v>176</v>
      </c>
      <c r="F26" s="194" t="s">
        <v>195</v>
      </c>
      <c r="G26" s="203" t="s">
        <v>196</v>
      </c>
      <c r="H26" s="195" t="s">
        <v>197</v>
      </c>
    </row>
    <row r="27" spans="1:8" ht="15" customHeight="1">
      <c r="A27" s="199"/>
      <c r="B27" s="200"/>
      <c r="C27" s="195"/>
      <c r="D27" s="196"/>
      <c r="E27" s="185"/>
      <c r="F27" s="194"/>
      <c r="G27" s="203"/>
      <c r="H27" s="196"/>
    </row>
    <row r="28" spans="1:8" ht="15.75" customHeight="1">
      <c r="A28" s="199"/>
      <c r="B28" s="201">
        <v>12</v>
      </c>
      <c r="C28" s="195" t="s">
        <v>99</v>
      </c>
      <c r="D28" s="202" t="s">
        <v>100</v>
      </c>
      <c r="E28" s="184" t="s">
        <v>95</v>
      </c>
      <c r="F28" s="194" t="s">
        <v>96</v>
      </c>
      <c r="G28" s="203" t="s">
        <v>101</v>
      </c>
      <c r="H28" s="195" t="s">
        <v>102</v>
      </c>
    </row>
    <row r="29" spans="1:8" ht="15" customHeight="1">
      <c r="A29" s="199"/>
      <c r="B29" s="201"/>
      <c r="C29" s="195"/>
      <c r="D29" s="196"/>
      <c r="E29" s="185"/>
      <c r="F29" s="194"/>
      <c r="G29" s="203"/>
      <c r="H29" s="196"/>
    </row>
    <row r="30" spans="1:8" ht="12.75" customHeight="1">
      <c r="A30" s="199"/>
      <c r="B30" s="200">
        <v>13</v>
      </c>
      <c r="C30" s="197" t="s">
        <v>202</v>
      </c>
      <c r="D30" s="198" t="s">
        <v>203</v>
      </c>
      <c r="E30" s="184" t="s">
        <v>204</v>
      </c>
      <c r="F30" s="194" t="s">
        <v>205</v>
      </c>
      <c r="G30" s="198"/>
      <c r="H30" s="197" t="s">
        <v>206</v>
      </c>
    </row>
    <row r="31" spans="1:8" ht="15" customHeight="1">
      <c r="A31" s="199"/>
      <c r="B31" s="200"/>
      <c r="C31" s="197"/>
      <c r="D31" s="198"/>
      <c r="E31" s="185"/>
      <c r="F31" s="194"/>
      <c r="G31" s="198"/>
      <c r="H31" s="197"/>
    </row>
    <row r="32" spans="1:8" ht="12.75" customHeight="1">
      <c r="A32" s="199"/>
      <c r="B32" s="200">
        <v>14</v>
      </c>
      <c r="C32" s="197" t="s">
        <v>174</v>
      </c>
      <c r="D32" s="198" t="s">
        <v>175</v>
      </c>
      <c r="E32" s="184" t="s">
        <v>176</v>
      </c>
      <c r="F32" s="194" t="s">
        <v>177</v>
      </c>
      <c r="G32" s="198" t="s">
        <v>178</v>
      </c>
      <c r="H32" s="197" t="s">
        <v>179</v>
      </c>
    </row>
    <row r="33" spans="1:8" ht="15" customHeight="1">
      <c r="A33" s="199"/>
      <c r="B33" s="200"/>
      <c r="C33" s="197"/>
      <c r="D33" s="198"/>
      <c r="E33" s="185"/>
      <c r="F33" s="194"/>
      <c r="G33" s="198"/>
      <c r="H33" s="197"/>
    </row>
    <row r="34" spans="1:8" ht="12.75" customHeight="1">
      <c r="A34" s="199"/>
      <c r="B34" s="200">
        <v>15</v>
      </c>
      <c r="C34" s="195" t="s">
        <v>215</v>
      </c>
      <c r="D34" s="202" t="s">
        <v>216</v>
      </c>
      <c r="E34" s="184" t="s">
        <v>135</v>
      </c>
      <c r="F34" s="194" t="s">
        <v>257</v>
      </c>
      <c r="G34" s="203"/>
      <c r="H34" s="195" t="s">
        <v>217</v>
      </c>
    </row>
    <row r="35" spans="1:8" ht="15" customHeight="1">
      <c r="A35" s="199"/>
      <c r="B35" s="200"/>
      <c r="C35" s="195"/>
      <c r="D35" s="196"/>
      <c r="E35" s="185"/>
      <c r="F35" s="194"/>
      <c r="G35" s="203"/>
      <c r="H35" s="196"/>
    </row>
    <row r="36" spans="1:8" ht="15.75" customHeight="1">
      <c r="A36" s="199"/>
      <c r="B36" s="201">
        <v>16</v>
      </c>
      <c r="C36" s="195" t="s">
        <v>103</v>
      </c>
      <c r="D36" s="202" t="s">
        <v>104</v>
      </c>
      <c r="E36" s="184" t="s">
        <v>95</v>
      </c>
      <c r="F36" s="194" t="s">
        <v>105</v>
      </c>
      <c r="G36" s="203" t="s">
        <v>106</v>
      </c>
      <c r="H36" s="195" t="s">
        <v>107</v>
      </c>
    </row>
    <row r="37" spans="1:8" ht="12.75" customHeight="1">
      <c r="A37" s="199"/>
      <c r="B37" s="201"/>
      <c r="C37" s="195"/>
      <c r="D37" s="196"/>
      <c r="E37" s="185"/>
      <c r="F37" s="194"/>
      <c r="G37" s="203"/>
      <c r="H37" s="196"/>
    </row>
    <row r="38" spans="1:8" ht="12.75" customHeight="1">
      <c r="A38" s="199"/>
      <c r="B38" s="200">
        <v>17</v>
      </c>
      <c r="C38" s="195" t="s">
        <v>144</v>
      </c>
      <c r="D38" s="202" t="s">
        <v>145</v>
      </c>
      <c r="E38" s="184" t="s">
        <v>146</v>
      </c>
      <c r="F38" s="194" t="s">
        <v>147</v>
      </c>
      <c r="G38" s="203" t="s">
        <v>148</v>
      </c>
      <c r="H38" s="195" t="s">
        <v>149</v>
      </c>
    </row>
    <row r="39" spans="1:8" ht="12.75" customHeight="1">
      <c r="A39" s="199"/>
      <c r="B39" s="200"/>
      <c r="C39" s="195"/>
      <c r="D39" s="196"/>
      <c r="E39" s="185"/>
      <c r="F39" s="194"/>
      <c r="G39" s="203"/>
      <c r="H39" s="196"/>
    </row>
    <row r="40" spans="1:8" ht="12.75" customHeight="1">
      <c r="A40" s="199"/>
      <c r="B40" s="200">
        <v>18</v>
      </c>
      <c r="C40" s="195" t="s">
        <v>222</v>
      </c>
      <c r="D40" s="202" t="s">
        <v>223</v>
      </c>
      <c r="E40" s="184" t="s">
        <v>224</v>
      </c>
      <c r="F40" s="194" t="s">
        <v>225</v>
      </c>
      <c r="G40" s="203"/>
      <c r="H40" s="195" t="s">
        <v>226</v>
      </c>
    </row>
    <row r="41" spans="1:8" ht="12.75" customHeight="1">
      <c r="A41" s="199"/>
      <c r="B41" s="200"/>
      <c r="C41" s="195"/>
      <c r="D41" s="196"/>
      <c r="E41" s="185"/>
      <c r="F41" s="194"/>
      <c r="G41" s="203"/>
      <c r="H41" s="196"/>
    </row>
    <row r="42" spans="1:8" ht="12.75" customHeight="1">
      <c r="A42" s="199"/>
      <c r="B42" s="200">
        <v>19</v>
      </c>
      <c r="C42" s="197" t="s">
        <v>180</v>
      </c>
      <c r="D42" s="198" t="s">
        <v>181</v>
      </c>
      <c r="E42" s="184" t="s">
        <v>176</v>
      </c>
      <c r="F42" s="194" t="s">
        <v>182</v>
      </c>
      <c r="G42" s="198" t="s">
        <v>183</v>
      </c>
      <c r="H42" s="197" t="s">
        <v>184</v>
      </c>
    </row>
    <row r="43" spans="1:8" ht="12.75" customHeight="1">
      <c r="A43" s="199"/>
      <c r="B43" s="200"/>
      <c r="C43" s="197"/>
      <c r="D43" s="198"/>
      <c r="E43" s="185"/>
      <c r="F43" s="194"/>
      <c r="G43" s="198"/>
      <c r="H43" s="197"/>
    </row>
    <row r="44" spans="1:8" ht="12.75" customHeight="1">
      <c r="A44" s="199"/>
      <c r="B44" s="200">
        <v>20</v>
      </c>
      <c r="C44" s="197" t="s">
        <v>161</v>
      </c>
      <c r="D44" s="198" t="s">
        <v>162</v>
      </c>
      <c r="E44" s="184" t="s">
        <v>152</v>
      </c>
      <c r="F44" s="194" t="s">
        <v>163</v>
      </c>
      <c r="G44" s="198" t="s">
        <v>164</v>
      </c>
      <c r="H44" s="197" t="s">
        <v>165</v>
      </c>
    </row>
    <row r="45" spans="1:8" ht="12.75" customHeight="1">
      <c r="A45" s="199"/>
      <c r="B45" s="200"/>
      <c r="C45" s="197"/>
      <c r="D45" s="198"/>
      <c r="E45" s="185"/>
      <c r="F45" s="194"/>
      <c r="G45" s="198"/>
      <c r="H45" s="197"/>
    </row>
    <row r="46" spans="1:8" ht="12.75" customHeight="1">
      <c r="A46" s="199"/>
      <c r="B46" s="200">
        <v>21</v>
      </c>
      <c r="C46" s="195" t="s">
        <v>198</v>
      </c>
      <c r="D46" s="202" t="s">
        <v>199</v>
      </c>
      <c r="E46" s="184" t="s">
        <v>176</v>
      </c>
      <c r="F46" s="194" t="s">
        <v>200</v>
      </c>
      <c r="G46" s="203" t="s">
        <v>196</v>
      </c>
      <c r="H46" s="195" t="s">
        <v>201</v>
      </c>
    </row>
    <row r="47" spans="1:8" ht="12.75" customHeight="1">
      <c r="A47" s="199"/>
      <c r="B47" s="200"/>
      <c r="C47" s="195"/>
      <c r="D47" s="196"/>
      <c r="E47" s="185"/>
      <c r="F47" s="194"/>
      <c r="G47" s="203"/>
      <c r="H47" s="196"/>
    </row>
    <row r="48" spans="1:8" ht="12.75" customHeight="1">
      <c r="A48" s="199"/>
      <c r="B48" s="201">
        <v>22</v>
      </c>
      <c r="C48" s="197" t="s">
        <v>80</v>
      </c>
      <c r="D48" s="198" t="s">
        <v>81</v>
      </c>
      <c r="E48" s="184" t="s">
        <v>82</v>
      </c>
      <c r="F48" s="194" t="s">
        <v>83</v>
      </c>
      <c r="G48" s="198" t="s">
        <v>84</v>
      </c>
      <c r="H48" s="197" t="s">
        <v>85</v>
      </c>
    </row>
    <row r="49" spans="1:8" ht="12.75" customHeight="1">
      <c r="A49" s="199"/>
      <c r="B49" s="201"/>
      <c r="C49" s="197"/>
      <c r="D49" s="198"/>
      <c r="E49" s="185"/>
      <c r="F49" s="194"/>
      <c r="G49" s="198"/>
      <c r="H49" s="197"/>
    </row>
    <row r="50" spans="1:8" ht="12.75" customHeight="1">
      <c r="A50" s="199"/>
      <c r="B50" s="201">
        <v>23</v>
      </c>
      <c r="C50" s="195" t="s">
        <v>118</v>
      </c>
      <c r="D50" s="202" t="s">
        <v>119</v>
      </c>
      <c r="E50" s="184" t="s">
        <v>120</v>
      </c>
      <c r="F50" s="206" t="s">
        <v>121</v>
      </c>
      <c r="G50" s="203" t="s">
        <v>122</v>
      </c>
      <c r="H50" s="195" t="s">
        <v>123</v>
      </c>
    </row>
    <row r="51" spans="1:8" ht="12.75" customHeight="1">
      <c r="A51" s="199"/>
      <c r="B51" s="201"/>
      <c r="C51" s="195"/>
      <c r="D51" s="205"/>
      <c r="E51" s="185"/>
      <c r="F51" s="206"/>
      <c r="G51" s="203"/>
      <c r="H51" s="196"/>
    </row>
    <row r="52" spans="1:8" ht="12.75" customHeight="1">
      <c r="A52" s="199"/>
      <c r="B52" s="201">
        <v>24</v>
      </c>
      <c r="C52" s="197" t="s">
        <v>75</v>
      </c>
      <c r="D52" s="198" t="s">
        <v>76</v>
      </c>
      <c r="E52" s="184" t="s">
        <v>71</v>
      </c>
      <c r="F52" s="194" t="s">
        <v>77</v>
      </c>
      <c r="G52" s="198" t="s">
        <v>78</v>
      </c>
      <c r="H52" s="197" t="s">
        <v>79</v>
      </c>
    </row>
    <row r="53" spans="1:8" ht="12.75" customHeight="1">
      <c r="A53" s="199"/>
      <c r="B53" s="201"/>
      <c r="C53" s="197"/>
      <c r="D53" s="198"/>
      <c r="E53" s="185"/>
      <c r="F53" s="194"/>
      <c r="G53" s="198"/>
      <c r="H53" s="197"/>
    </row>
    <row r="54" spans="1:8" ht="12.75" customHeight="1">
      <c r="A54" s="199"/>
      <c r="B54" s="201">
        <v>25</v>
      </c>
      <c r="C54" s="195" t="s">
        <v>129</v>
      </c>
      <c r="D54" s="202" t="s">
        <v>130</v>
      </c>
      <c r="E54" s="184" t="s">
        <v>126</v>
      </c>
      <c r="F54" s="194" t="s">
        <v>131</v>
      </c>
      <c r="G54" s="203"/>
      <c r="H54" s="195" t="s">
        <v>132</v>
      </c>
    </row>
    <row r="55" spans="1:8" ht="12.75" customHeight="1">
      <c r="A55" s="199"/>
      <c r="B55" s="201"/>
      <c r="C55" s="195"/>
      <c r="D55" s="196"/>
      <c r="E55" s="185"/>
      <c r="F55" s="194"/>
      <c r="G55" s="203"/>
      <c r="H55" s="196"/>
    </row>
    <row r="56" spans="1:8" ht="12.75" customHeight="1">
      <c r="A56" s="199"/>
      <c r="B56" s="200">
        <v>26</v>
      </c>
      <c r="C56" s="195" t="s">
        <v>113</v>
      </c>
      <c r="D56" s="202" t="s">
        <v>114</v>
      </c>
      <c r="E56" s="184" t="s">
        <v>95</v>
      </c>
      <c r="F56" s="194" t="s">
        <v>115</v>
      </c>
      <c r="G56" s="203" t="s">
        <v>116</v>
      </c>
      <c r="H56" s="195" t="s">
        <v>117</v>
      </c>
    </row>
    <row r="57" spans="1:8" ht="12.75" customHeight="1">
      <c r="A57" s="199"/>
      <c r="B57" s="200"/>
      <c r="C57" s="195"/>
      <c r="D57" s="196"/>
      <c r="E57" s="185"/>
      <c r="F57" s="194"/>
      <c r="G57" s="203"/>
      <c r="H57" s="196"/>
    </row>
    <row r="58" spans="1:8" ht="12.75" customHeight="1">
      <c r="A58" s="199"/>
      <c r="B58" s="200">
        <v>27</v>
      </c>
      <c r="C58" s="195" t="s">
        <v>170</v>
      </c>
      <c r="D58" s="202" t="s">
        <v>171</v>
      </c>
      <c r="E58" s="184" t="s">
        <v>152</v>
      </c>
      <c r="F58" s="194" t="s">
        <v>172</v>
      </c>
      <c r="G58" s="203"/>
      <c r="H58" s="195" t="s">
        <v>173</v>
      </c>
    </row>
    <row r="59" spans="1:8" ht="12.75" customHeight="1">
      <c r="A59" s="199"/>
      <c r="B59" s="200"/>
      <c r="C59" s="195"/>
      <c r="D59" s="196"/>
      <c r="E59" s="185"/>
      <c r="F59" s="194"/>
      <c r="G59" s="203"/>
      <c r="H59" s="196"/>
    </row>
    <row r="60" spans="1:8" ht="12.75" customHeight="1">
      <c r="A60" s="199"/>
      <c r="B60" s="201">
        <v>28</v>
      </c>
      <c r="C60" s="197" t="s">
        <v>90</v>
      </c>
      <c r="D60" s="198" t="s">
        <v>91</v>
      </c>
      <c r="E60" s="184" t="s">
        <v>82</v>
      </c>
      <c r="F60" s="194" t="s">
        <v>83</v>
      </c>
      <c r="G60" s="198" t="s">
        <v>92</v>
      </c>
      <c r="H60" s="197" t="s">
        <v>89</v>
      </c>
    </row>
    <row r="61" spans="1:8" ht="12.75" customHeight="1">
      <c r="A61" s="199"/>
      <c r="B61" s="201"/>
      <c r="C61" s="197"/>
      <c r="D61" s="198"/>
      <c r="E61" s="185"/>
      <c r="F61" s="194"/>
      <c r="G61" s="198"/>
      <c r="H61" s="197"/>
    </row>
    <row r="62" spans="1:8" ht="12.75" customHeight="1">
      <c r="A62" s="199"/>
      <c r="B62" s="201">
        <v>29</v>
      </c>
      <c r="C62" s="197" t="s">
        <v>86</v>
      </c>
      <c r="D62" s="198" t="s">
        <v>87</v>
      </c>
      <c r="E62" s="184" t="s">
        <v>82</v>
      </c>
      <c r="F62" s="194" t="s">
        <v>83</v>
      </c>
      <c r="G62" s="198" t="s">
        <v>88</v>
      </c>
      <c r="H62" s="197" t="s">
        <v>89</v>
      </c>
    </row>
    <row r="63" spans="1:8" ht="12.75" customHeight="1">
      <c r="A63" s="199"/>
      <c r="B63" s="201"/>
      <c r="C63" s="197"/>
      <c r="D63" s="198"/>
      <c r="E63" s="185"/>
      <c r="F63" s="194"/>
      <c r="G63" s="198"/>
      <c r="H63" s="197"/>
    </row>
    <row r="64" spans="1:8" ht="12.75" customHeight="1">
      <c r="A64" s="199"/>
      <c r="B64" s="201">
        <v>30</v>
      </c>
      <c r="C64" s="195" t="s">
        <v>227</v>
      </c>
      <c r="D64" s="202" t="s">
        <v>228</v>
      </c>
      <c r="E64" s="184" t="s">
        <v>71</v>
      </c>
      <c r="F64" s="194" t="s">
        <v>229</v>
      </c>
      <c r="G64" s="203" t="s">
        <v>230</v>
      </c>
      <c r="H64" s="195" t="s">
        <v>231</v>
      </c>
    </row>
    <row r="65" spans="1:8" ht="12.75" customHeight="1">
      <c r="A65" s="199"/>
      <c r="B65" s="201"/>
      <c r="C65" s="195"/>
      <c r="D65" s="196"/>
      <c r="E65" s="185"/>
      <c r="F65" s="194"/>
      <c r="G65" s="203"/>
      <c r="H65" s="196"/>
    </row>
    <row r="66" spans="1:8" ht="12.75" customHeight="1">
      <c r="A66" s="199"/>
      <c r="B66" s="200">
        <v>31</v>
      </c>
      <c r="C66" s="197" t="s">
        <v>207</v>
      </c>
      <c r="D66" s="198" t="s">
        <v>208</v>
      </c>
      <c r="E66" s="184" t="s">
        <v>204</v>
      </c>
      <c r="F66" s="194" t="s">
        <v>209</v>
      </c>
      <c r="G66" s="198" t="s">
        <v>210</v>
      </c>
      <c r="H66" s="197" t="s">
        <v>211</v>
      </c>
    </row>
    <row r="67" spans="1:8" ht="12.75" customHeight="1">
      <c r="A67" s="199"/>
      <c r="B67" s="200"/>
      <c r="C67" s="197"/>
      <c r="D67" s="198"/>
      <c r="E67" s="185"/>
      <c r="F67" s="194"/>
      <c r="G67" s="198"/>
      <c r="H67" s="197"/>
    </row>
    <row r="68" spans="1:8" ht="12.75" customHeight="1">
      <c r="A68" s="199"/>
      <c r="B68" s="200">
        <v>32</v>
      </c>
      <c r="C68" s="195" t="s">
        <v>189</v>
      </c>
      <c r="D68" s="203" t="s">
        <v>190</v>
      </c>
      <c r="E68" s="184" t="s">
        <v>176</v>
      </c>
      <c r="F68" s="194" t="s">
        <v>191</v>
      </c>
      <c r="G68" s="203"/>
      <c r="H68" s="195" t="s">
        <v>192</v>
      </c>
    </row>
    <row r="69" spans="1:8" ht="12.75" customHeight="1">
      <c r="A69" s="199"/>
      <c r="B69" s="200"/>
      <c r="C69" s="195"/>
      <c r="D69" s="207"/>
      <c r="E69" s="185"/>
      <c r="F69" s="194"/>
      <c r="G69" s="203"/>
      <c r="H69" s="196"/>
    </row>
    <row r="70" spans="1:8" ht="12.75" customHeight="1">
      <c r="A70" s="199"/>
      <c r="B70" s="200">
        <v>33</v>
      </c>
      <c r="C70" s="197" t="s">
        <v>150</v>
      </c>
      <c r="D70" s="198" t="s">
        <v>151</v>
      </c>
      <c r="E70" s="184" t="s">
        <v>152</v>
      </c>
      <c r="F70" s="194" t="s">
        <v>153</v>
      </c>
      <c r="G70" s="198" t="s">
        <v>154</v>
      </c>
      <c r="H70" s="197" t="s">
        <v>155</v>
      </c>
    </row>
    <row r="71" spans="1:8" ht="12.75" customHeight="1">
      <c r="A71" s="199"/>
      <c r="B71" s="200"/>
      <c r="C71" s="197"/>
      <c r="D71" s="198"/>
      <c r="E71" s="185"/>
      <c r="F71" s="194"/>
      <c r="G71" s="198"/>
      <c r="H71" s="197"/>
    </row>
    <row r="72" spans="1:8" ht="12.75" customHeight="1">
      <c r="A72" s="199"/>
      <c r="B72" s="200">
        <v>34</v>
      </c>
      <c r="C72" s="197" t="s">
        <v>232</v>
      </c>
      <c r="D72" s="198" t="s">
        <v>233</v>
      </c>
      <c r="E72" s="184" t="s">
        <v>176</v>
      </c>
      <c r="F72" s="194" t="s">
        <v>234</v>
      </c>
      <c r="G72" s="198" t="s">
        <v>235</v>
      </c>
      <c r="H72" s="197" t="s">
        <v>236</v>
      </c>
    </row>
    <row r="73" spans="1:8" ht="12.75" customHeight="1">
      <c r="A73" s="199"/>
      <c r="B73" s="200"/>
      <c r="C73" s="197"/>
      <c r="D73" s="198"/>
      <c r="E73" s="185"/>
      <c r="F73" s="194"/>
      <c r="G73" s="198"/>
      <c r="H73" s="197"/>
    </row>
    <row r="74" spans="1:8" ht="12.75" customHeight="1">
      <c r="A74" s="208"/>
      <c r="B74" s="201">
        <v>35</v>
      </c>
      <c r="C74" s="195" t="s">
        <v>124</v>
      </c>
      <c r="D74" s="202" t="s">
        <v>125</v>
      </c>
      <c r="E74" s="184" t="s">
        <v>126</v>
      </c>
      <c r="F74" s="194" t="s">
        <v>127</v>
      </c>
      <c r="G74" s="203"/>
      <c r="H74" s="195" t="s">
        <v>128</v>
      </c>
    </row>
    <row r="75" spans="1:8" ht="12.75" customHeight="1">
      <c r="A75" s="208"/>
      <c r="B75" s="201"/>
      <c r="C75" s="195"/>
      <c r="D75" s="196"/>
      <c r="E75" s="185"/>
      <c r="F75" s="194"/>
      <c r="G75" s="203"/>
      <c r="H75" s="196"/>
    </row>
    <row r="76" spans="1:8" ht="12.75" customHeight="1">
      <c r="A76" s="199"/>
      <c r="B76" s="209">
        <v>36</v>
      </c>
      <c r="C76" s="210"/>
      <c r="D76" s="212"/>
      <c r="E76" s="222"/>
      <c r="F76" s="213"/>
      <c r="G76" s="215"/>
      <c r="H76" s="210"/>
    </row>
    <row r="77" spans="1:8" ht="12.75" customHeight="1">
      <c r="A77" s="199"/>
      <c r="B77" s="209"/>
      <c r="C77" s="211"/>
      <c r="D77" s="165"/>
      <c r="E77" s="223"/>
      <c r="F77" s="214"/>
      <c r="G77" s="216"/>
      <c r="H77" s="211"/>
    </row>
    <row r="78" spans="1:8" ht="12.75" customHeight="1">
      <c r="A78" s="199"/>
      <c r="B78" s="209">
        <v>37</v>
      </c>
      <c r="C78" s="210"/>
      <c r="D78" s="212"/>
      <c r="E78" s="222"/>
      <c r="F78" s="213"/>
      <c r="G78" s="215"/>
      <c r="H78" s="210"/>
    </row>
    <row r="79" spans="1:8" ht="12.75" customHeight="1">
      <c r="A79" s="199"/>
      <c r="B79" s="209"/>
      <c r="C79" s="211"/>
      <c r="D79" s="165"/>
      <c r="E79" s="223"/>
      <c r="F79" s="214"/>
      <c r="G79" s="216"/>
      <c r="H79" s="211"/>
    </row>
    <row r="80" spans="1:8" ht="12.75" customHeight="1">
      <c r="A80" s="199"/>
      <c r="B80" s="209">
        <v>38</v>
      </c>
      <c r="C80" s="210"/>
      <c r="D80" s="212"/>
      <c r="E80" s="222"/>
      <c r="F80" s="213"/>
      <c r="G80" s="215"/>
      <c r="H80" s="210"/>
    </row>
    <row r="81" spans="1:8" ht="12.75" customHeight="1">
      <c r="A81" s="199"/>
      <c r="B81" s="209"/>
      <c r="C81" s="211"/>
      <c r="D81" s="165"/>
      <c r="E81" s="223"/>
      <c r="F81" s="214"/>
      <c r="G81" s="216"/>
      <c r="H81" s="211"/>
    </row>
    <row r="82" spans="1:8" ht="12.75" customHeight="1">
      <c r="A82" s="199"/>
      <c r="B82" s="209">
        <v>39</v>
      </c>
      <c r="C82" s="210"/>
      <c r="D82" s="212"/>
      <c r="E82" s="222"/>
      <c r="F82" s="213"/>
      <c r="G82" s="215"/>
      <c r="H82" s="210"/>
    </row>
    <row r="83" spans="1:8" ht="12.75" customHeight="1">
      <c r="A83" s="199"/>
      <c r="B83" s="209"/>
      <c r="C83" s="211"/>
      <c r="D83" s="165"/>
      <c r="E83" s="223"/>
      <c r="F83" s="214"/>
      <c r="G83" s="216"/>
      <c r="H83" s="211"/>
    </row>
    <row r="84" spans="1:8" ht="12.75" customHeight="1">
      <c r="A84" s="217"/>
      <c r="B84" s="209">
        <v>40</v>
      </c>
      <c r="C84" s="195"/>
      <c r="D84" s="218"/>
      <c r="E84" s="222"/>
      <c r="F84" s="213"/>
      <c r="G84" s="203"/>
      <c r="H84" s="210"/>
    </row>
    <row r="85" spans="1:8" ht="12.75" customHeight="1">
      <c r="A85" s="217"/>
      <c r="B85" s="209"/>
      <c r="C85" s="195"/>
      <c r="D85" s="218"/>
      <c r="E85" s="223"/>
      <c r="F85" s="214"/>
      <c r="G85" s="203"/>
      <c r="H85" s="211"/>
    </row>
    <row r="86" spans="1:8" ht="12.75" customHeight="1">
      <c r="A86" s="217"/>
      <c r="B86" s="209">
        <v>41</v>
      </c>
      <c r="C86" s="195"/>
      <c r="D86" s="218"/>
      <c r="E86" s="222"/>
      <c r="F86" s="213"/>
      <c r="G86" s="203"/>
      <c r="H86" s="195"/>
    </row>
    <row r="87" spans="1:8" ht="12.75" customHeight="1">
      <c r="A87" s="217"/>
      <c r="B87" s="209"/>
      <c r="C87" s="195"/>
      <c r="D87" s="218"/>
      <c r="E87" s="223"/>
      <c r="F87" s="214"/>
      <c r="G87" s="203"/>
      <c r="H87" s="210"/>
    </row>
    <row r="88" spans="1:8" ht="12.75" customHeight="1">
      <c r="A88" s="217"/>
      <c r="B88" s="209">
        <v>42</v>
      </c>
      <c r="C88" s="195"/>
      <c r="D88" s="218"/>
      <c r="E88" s="222"/>
      <c r="F88" s="213"/>
      <c r="G88" s="203"/>
      <c r="H88" s="195"/>
    </row>
    <row r="89" spans="1:8" ht="12.75" customHeight="1">
      <c r="A89" s="217"/>
      <c r="B89" s="209"/>
      <c r="C89" s="195"/>
      <c r="D89" s="218"/>
      <c r="E89" s="223"/>
      <c r="F89" s="214"/>
      <c r="G89" s="203"/>
      <c r="H89" s="210"/>
    </row>
    <row r="90" spans="1:8" ht="12.75" customHeight="1">
      <c r="A90" s="217"/>
      <c r="B90" s="209">
        <v>43</v>
      </c>
      <c r="C90" s="195"/>
      <c r="D90" s="218"/>
      <c r="E90" s="222"/>
      <c r="F90" s="213"/>
      <c r="G90" s="203"/>
      <c r="H90" s="195"/>
    </row>
    <row r="91" spans="1:8" ht="12.75" customHeight="1">
      <c r="A91" s="217"/>
      <c r="B91" s="209"/>
      <c r="C91" s="195"/>
      <c r="D91" s="218"/>
      <c r="E91" s="223"/>
      <c r="F91" s="214"/>
      <c r="G91" s="203"/>
      <c r="H91" s="210"/>
    </row>
    <row r="92" spans="1:8" ht="12.75" customHeight="1">
      <c r="A92" s="217"/>
      <c r="B92" s="209">
        <v>44</v>
      </c>
      <c r="C92" s="219"/>
      <c r="D92" s="217"/>
      <c r="E92" s="222"/>
      <c r="F92" s="213"/>
      <c r="G92" s="203"/>
      <c r="H92" s="217"/>
    </row>
    <row r="93" spans="1:8" ht="12.75" customHeight="1">
      <c r="A93" s="217"/>
      <c r="B93" s="209"/>
      <c r="C93" s="219"/>
      <c r="D93" s="217"/>
      <c r="E93" s="223"/>
      <c r="F93" s="214"/>
      <c r="G93" s="203"/>
      <c r="H93" s="217"/>
    </row>
    <row r="94" spans="1:8" ht="12.75" customHeight="1">
      <c r="A94" s="217"/>
      <c r="B94" s="209">
        <v>45</v>
      </c>
      <c r="C94" s="219"/>
      <c r="D94" s="217"/>
      <c r="E94" s="222"/>
      <c r="F94" s="213"/>
      <c r="G94" s="203"/>
      <c r="H94" s="217"/>
    </row>
    <row r="95" spans="1:8" ht="12.75" customHeight="1">
      <c r="A95" s="217"/>
      <c r="B95" s="209"/>
      <c r="C95" s="219"/>
      <c r="D95" s="217"/>
      <c r="E95" s="223"/>
      <c r="F95" s="214"/>
      <c r="G95" s="203"/>
      <c r="H95" s="217"/>
    </row>
    <row r="96" spans="1:8" ht="12.75" customHeight="1">
      <c r="A96" s="217"/>
      <c r="B96" s="209">
        <v>46</v>
      </c>
      <c r="C96" s="219"/>
      <c r="D96" s="217"/>
      <c r="E96" s="222"/>
      <c r="F96" s="213"/>
      <c r="G96" s="203"/>
      <c r="H96" s="217"/>
    </row>
    <row r="97" spans="1:8" ht="12.75" customHeight="1">
      <c r="A97" s="217"/>
      <c r="B97" s="209"/>
      <c r="C97" s="219"/>
      <c r="D97" s="217"/>
      <c r="E97" s="223"/>
      <c r="F97" s="214"/>
      <c r="G97" s="203"/>
      <c r="H97" s="217"/>
    </row>
    <row r="98" spans="1:8" ht="12.75" customHeight="1">
      <c r="A98" s="217"/>
      <c r="B98" s="209">
        <v>47</v>
      </c>
      <c r="C98" s="219"/>
      <c r="D98" s="217"/>
      <c r="E98" s="222"/>
      <c r="F98" s="213"/>
      <c r="G98" s="203"/>
      <c r="H98" s="217"/>
    </row>
    <row r="99" spans="1:8" ht="12.75" customHeight="1">
      <c r="A99" s="217"/>
      <c r="B99" s="209"/>
      <c r="C99" s="219"/>
      <c r="D99" s="217"/>
      <c r="E99" s="223"/>
      <c r="F99" s="214"/>
      <c r="G99" s="203"/>
      <c r="H99" s="217"/>
    </row>
    <row r="100" spans="1:8" ht="12.75" customHeight="1">
      <c r="A100" s="217"/>
      <c r="B100" s="209">
        <v>48</v>
      </c>
      <c r="C100" s="219"/>
      <c r="D100" s="217"/>
      <c r="E100" s="222"/>
      <c r="F100" s="213"/>
      <c r="G100" s="203"/>
      <c r="H100" s="217"/>
    </row>
    <row r="101" spans="1:8" ht="12.75" customHeight="1">
      <c r="A101" s="217"/>
      <c r="B101" s="209"/>
      <c r="C101" s="219"/>
      <c r="D101" s="217"/>
      <c r="E101" s="223"/>
      <c r="F101" s="214"/>
      <c r="G101" s="203"/>
      <c r="H101" s="217"/>
    </row>
    <row r="102" spans="1:8" ht="12.75" customHeight="1">
      <c r="A102" s="217"/>
      <c r="B102" s="209">
        <v>49</v>
      </c>
      <c r="C102" s="219"/>
      <c r="D102" s="217"/>
      <c r="E102" s="222"/>
      <c r="F102" s="213"/>
      <c r="G102" s="203"/>
      <c r="H102" s="217"/>
    </row>
    <row r="103" spans="1:8" ht="12.75" customHeight="1">
      <c r="A103" s="217"/>
      <c r="B103" s="209"/>
      <c r="C103" s="219"/>
      <c r="D103" s="217"/>
      <c r="E103" s="223"/>
      <c r="F103" s="214"/>
      <c r="G103" s="203"/>
      <c r="H103" s="217"/>
    </row>
    <row r="104" spans="1:8" ht="12.75" customHeight="1">
      <c r="A104" s="217"/>
      <c r="B104" s="209">
        <v>50</v>
      </c>
      <c r="C104" s="219"/>
      <c r="D104" s="217"/>
      <c r="E104" s="222"/>
      <c r="F104" s="213"/>
      <c r="G104" s="203"/>
      <c r="H104" s="217"/>
    </row>
    <row r="105" spans="1:8" ht="12.75" customHeight="1">
      <c r="A105" s="217"/>
      <c r="B105" s="209"/>
      <c r="C105" s="219"/>
      <c r="D105" s="217"/>
      <c r="E105" s="223"/>
      <c r="F105" s="214"/>
      <c r="G105" s="203"/>
      <c r="H105" s="217"/>
    </row>
    <row r="106" spans="1:8" ht="12.75" customHeight="1">
      <c r="A106" s="217"/>
      <c r="B106" s="209">
        <v>51</v>
      </c>
      <c r="C106" s="197"/>
      <c r="D106" s="198"/>
      <c r="E106" s="184"/>
      <c r="F106" s="194"/>
      <c r="G106" s="198"/>
      <c r="H106" s="197"/>
    </row>
    <row r="107" spans="1:8" ht="12.75" customHeight="1">
      <c r="A107" s="217"/>
      <c r="B107" s="209"/>
      <c r="C107" s="197"/>
      <c r="D107" s="198"/>
      <c r="E107" s="185"/>
      <c r="F107" s="194"/>
      <c r="G107" s="198"/>
      <c r="H107" s="197"/>
    </row>
    <row r="108" spans="1:8" ht="12.75" customHeight="1">
      <c r="A108" s="217"/>
      <c r="B108" s="209">
        <v>52</v>
      </c>
      <c r="C108" s="197"/>
      <c r="D108" s="220"/>
      <c r="E108" s="184"/>
      <c r="F108" s="194"/>
      <c r="G108" s="198"/>
      <c r="H108" s="197"/>
    </row>
    <row r="109" spans="1:8" ht="12.75" customHeight="1">
      <c r="A109" s="217"/>
      <c r="B109" s="209"/>
      <c r="C109" s="197"/>
      <c r="D109" s="220"/>
      <c r="E109" s="185"/>
      <c r="F109" s="194"/>
      <c r="G109" s="198"/>
      <c r="H109" s="197"/>
    </row>
    <row r="110" spans="1:8" ht="12.75" customHeight="1">
      <c r="A110" s="217"/>
      <c r="B110" s="209">
        <v>53</v>
      </c>
      <c r="C110" s="197"/>
      <c r="D110" s="198"/>
      <c r="E110" s="184"/>
      <c r="F110" s="194"/>
      <c r="G110" s="198"/>
      <c r="H110" s="197"/>
    </row>
    <row r="111" spans="1:8" ht="12.75" customHeight="1">
      <c r="A111" s="217"/>
      <c r="B111" s="209"/>
      <c r="C111" s="197"/>
      <c r="D111" s="198"/>
      <c r="E111" s="185"/>
      <c r="F111" s="194"/>
      <c r="G111" s="198"/>
      <c r="H111" s="197"/>
    </row>
    <row r="112" spans="1:8" ht="12.75" customHeight="1">
      <c r="A112" s="217"/>
      <c r="B112" s="209">
        <v>54</v>
      </c>
      <c r="C112" s="195"/>
      <c r="D112" s="202"/>
      <c r="E112" s="184"/>
      <c r="F112" s="194"/>
      <c r="G112" s="198"/>
      <c r="H112" s="197"/>
    </row>
    <row r="113" spans="1:8" ht="12.75" customHeight="1">
      <c r="A113" s="217"/>
      <c r="B113" s="209"/>
      <c r="C113" s="195"/>
      <c r="D113" s="196"/>
      <c r="E113" s="185"/>
      <c r="F113" s="194"/>
      <c r="G113" s="198"/>
      <c r="H113" s="197"/>
    </row>
    <row r="114" spans="1:8" ht="12.75" customHeight="1">
      <c r="A114" s="217"/>
      <c r="B114" s="209">
        <v>55</v>
      </c>
      <c r="C114" s="197"/>
      <c r="D114" s="198"/>
      <c r="E114" s="184"/>
      <c r="F114" s="194"/>
      <c r="G114" s="198"/>
      <c r="H114" s="197"/>
    </row>
    <row r="115" spans="1:8" ht="12.75" customHeight="1">
      <c r="A115" s="217"/>
      <c r="B115" s="209"/>
      <c r="C115" s="197"/>
      <c r="D115" s="198"/>
      <c r="E115" s="185"/>
      <c r="F115" s="194"/>
      <c r="G115" s="198"/>
      <c r="H115" s="197"/>
    </row>
    <row r="116" spans="1:8" ht="12.75" customHeight="1">
      <c r="A116" s="217"/>
      <c r="B116" s="209">
        <v>56</v>
      </c>
      <c r="C116" s="197"/>
      <c r="D116" s="198"/>
      <c r="E116" s="184"/>
      <c r="F116" s="194"/>
      <c r="G116" s="198"/>
      <c r="H116" s="197"/>
    </row>
    <row r="117" spans="1:8" ht="12.75" customHeight="1">
      <c r="A117" s="217"/>
      <c r="B117" s="209"/>
      <c r="C117" s="197"/>
      <c r="D117" s="198"/>
      <c r="E117" s="185"/>
      <c r="F117" s="194"/>
      <c r="G117" s="198"/>
      <c r="H117" s="197"/>
    </row>
    <row r="118" spans="1:8" ht="12.75" customHeight="1">
      <c r="A118" s="217"/>
      <c r="B118" s="209">
        <v>57</v>
      </c>
      <c r="C118" s="195"/>
      <c r="D118" s="202"/>
      <c r="E118" s="184"/>
      <c r="F118" s="194"/>
      <c r="G118" s="198"/>
      <c r="H118" s="197"/>
    </row>
    <row r="119" spans="1:8" ht="12.75" customHeight="1">
      <c r="A119" s="217"/>
      <c r="B119" s="209"/>
      <c r="C119" s="195"/>
      <c r="D119" s="196"/>
      <c r="E119" s="185"/>
      <c r="F119" s="194"/>
      <c r="G119" s="198"/>
      <c r="H119" s="197"/>
    </row>
    <row r="120" spans="1:8" ht="12.75" customHeight="1">
      <c r="A120" s="217"/>
      <c r="B120" s="209">
        <v>58</v>
      </c>
      <c r="C120" s="197"/>
      <c r="D120" s="198"/>
      <c r="E120" s="184"/>
      <c r="F120" s="194"/>
      <c r="G120" s="198"/>
      <c r="H120" s="197"/>
    </row>
    <row r="121" spans="1:8" ht="12.75" customHeight="1">
      <c r="A121" s="217"/>
      <c r="B121" s="209"/>
      <c r="C121" s="197"/>
      <c r="D121" s="198"/>
      <c r="E121" s="185"/>
      <c r="F121" s="194"/>
      <c r="G121" s="198"/>
      <c r="H121" s="197"/>
    </row>
    <row r="122" spans="1:8" ht="12.75" customHeight="1">
      <c r="A122" s="217"/>
      <c r="B122" s="209">
        <v>59</v>
      </c>
      <c r="C122" s="197"/>
      <c r="D122" s="198"/>
      <c r="E122" s="184"/>
      <c r="F122" s="194"/>
      <c r="G122" s="198"/>
      <c r="H122" s="197"/>
    </row>
    <row r="123" spans="1:8" ht="12.75" customHeight="1">
      <c r="A123" s="217"/>
      <c r="B123" s="209"/>
      <c r="C123" s="197"/>
      <c r="D123" s="198"/>
      <c r="E123" s="185"/>
      <c r="F123" s="194"/>
      <c r="G123" s="198"/>
      <c r="H123" s="197"/>
    </row>
    <row r="124" spans="1:8" ht="12.75" customHeight="1">
      <c r="A124" s="217"/>
      <c r="B124" s="209">
        <v>60</v>
      </c>
      <c r="C124" s="197"/>
      <c r="D124" s="198"/>
      <c r="E124" s="184"/>
      <c r="F124" s="194"/>
      <c r="G124" s="198"/>
      <c r="H124" s="197"/>
    </row>
    <row r="125" spans="1:8" ht="12.75" customHeight="1">
      <c r="A125" s="217"/>
      <c r="B125" s="209"/>
      <c r="C125" s="197"/>
      <c r="D125" s="198"/>
      <c r="E125" s="185"/>
      <c r="F125" s="194"/>
      <c r="G125" s="198"/>
      <c r="H125" s="197"/>
    </row>
    <row r="126" spans="1:8" ht="12.75" customHeight="1">
      <c r="A126" s="217"/>
      <c r="B126" s="209">
        <v>61</v>
      </c>
      <c r="C126" s="219"/>
      <c r="D126" s="217"/>
      <c r="E126" s="222"/>
      <c r="F126" s="213"/>
      <c r="G126" s="203"/>
      <c r="H126" s="217"/>
    </row>
    <row r="127" spans="1:8" ht="12.75" customHeight="1">
      <c r="A127" s="217"/>
      <c r="B127" s="209"/>
      <c r="C127" s="219"/>
      <c r="D127" s="217"/>
      <c r="E127" s="223"/>
      <c r="F127" s="214"/>
      <c r="G127" s="203"/>
      <c r="H127" s="217"/>
    </row>
    <row r="128" spans="1:8" ht="12.75" customHeight="1">
      <c r="A128" s="217"/>
      <c r="B128" s="209">
        <v>62</v>
      </c>
      <c r="C128" s="219"/>
      <c r="D128" s="217"/>
      <c r="E128" s="222"/>
      <c r="F128" s="213"/>
      <c r="G128" s="203"/>
      <c r="H128" s="217"/>
    </row>
    <row r="129" spans="1:8" ht="12.75" customHeight="1">
      <c r="A129" s="217"/>
      <c r="B129" s="209"/>
      <c r="C129" s="219"/>
      <c r="D129" s="217"/>
      <c r="E129" s="223"/>
      <c r="F129" s="214"/>
      <c r="G129" s="203"/>
      <c r="H129" s="217"/>
    </row>
    <row r="130" spans="1:8" ht="12.75">
      <c r="A130" s="217"/>
      <c r="B130" s="209">
        <v>63</v>
      </c>
      <c r="C130" s="219"/>
      <c r="D130" s="217"/>
      <c r="E130" s="222"/>
      <c r="F130" s="213"/>
      <c r="G130" s="203"/>
      <c r="H130" s="217"/>
    </row>
    <row r="131" spans="1:8" ht="12.75">
      <c r="A131" s="217"/>
      <c r="B131" s="209"/>
      <c r="C131" s="219"/>
      <c r="D131" s="217"/>
      <c r="E131" s="223"/>
      <c r="F131" s="214"/>
      <c r="G131" s="203"/>
      <c r="H131" s="217"/>
    </row>
    <row r="132" spans="1:8" ht="12.75">
      <c r="A132" s="217"/>
      <c r="B132" s="209">
        <v>64</v>
      </c>
      <c r="C132" s="197"/>
      <c r="D132" s="198"/>
      <c r="E132" s="184"/>
      <c r="F132" s="194"/>
      <c r="G132" s="198"/>
      <c r="H132" s="197"/>
    </row>
    <row r="133" spans="1:8" ht="12.75">
      <c r="A133" s="217"/>
      <c r="B133" s="209"/>
      <c r="C133" s="197"/>
      <c r="D133" s="198"/>
      <c r="E133" s="185"/>
      <c r="F133" s="194"/>
      <c r="G133" s="198"/>
      <c r="H133" s="197"/>
    </row>
    <row r="134" spans="1:7" ht="12.75">
      <c r="A134" s="115" t="str">
        <f>HYPERLINK('[1]реквизиты'!$A$6)</f>
        <v>Гл. судья, судья МК</v>
      </c>
      <c r="B134" s="21"/>
      <c r="C134" s="116"/>
      <c r="D134" s="117"/>
      <c r="E134" s="116"/>
      <c r="F134" s="118" t="str">
        <f>HYPERLINK('[1]реквизиты'!$G$6)</f>
        <v>Р.М. Бабоян</v>
      </c>
      <c r="G134" s="119" t="str">
        <f>HYPERLINK('[1]реквизиты'!$G$7)</f>
        <v>/ г. Армавир /</v>
      </c>
    </row>
    <row r="135" spans="1:8" ht="12.75">
      <c r="A135" s="115" t="str">
        <f>HYPERLINK('[1]реквизиты'!$A$8)</f>
        <v>Гл. секретарь, судья МК</v>
      </c>
      <c r="B135" s="21"/>
      <c r="C135" s="116"/>
      <c r="D135" s="117"/>
      <c r="E135" s="116"/>
      <c r="F135" s="118" t="str">
        <f>HYPERLINK('[1]реквизиты'!$G$8)</f>
        <v>Р.М. Закиров</v>
      </c>
      <c r="G135" s="119" t="str">
        <f>HYPERLINK('[1]реквизиты'!$G$9)</f>
        <v>/  г. Пермь /</v>
      </c>
      <c r="H135" s="21"/>
    </row>
    <row r="136" spans="1:8" ht="12.75">
      <c r="A136" s="21"/>
      <c r="B136" s="21"/>
      <c r="C136" s="21"/>
      <c r="D136" s="21"/>
      <c r="E136" s="21"/>
      <c r="F136" s="21"/>
      <c r="H136" s="21"/>
    </row>
  </sheetData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A1:H1"/>
    <mergeCell ref="B2:C2"/>
    <mergeCell ref="D2:H2"/>
    <mergeCell ref="C3:D3"/>
    <mergeCell ref="G3:H3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26:A127"/>
    <mergeCell ref="B126:B127"/>
    <mergeCell ref="C126:C127"/>
    <mergeCell ref="D126:D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18:C119"/>
    <mergeCell ref="D118:D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C110:C111"/>
    <mergeCell ref="D110:D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G26:G27"/>
    <mergeCell ref="G28:G29"/>
    <mergeCell ref="G4:G5"/>
    <mergeCell ref="G6:G7"/>
    <mergeCell ref="G8:G9"/>
    <mergeCell ref="G10:G1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A12:A13"/>
    <mergeCell ref="B12:B13"/>
    <mergeCell ref="C12:C13"/>
    <mergeCell ref="D12:D13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24:F25"/>
    <mergeCell ref="H24:H25"/>
    <mergeCell ref="A22:A23"/>
    <mergeCell ref="B22:B23"/>
    <mergeCell ref="C22:C23"/>
    <mergeCell ref="D22:D23"/>
    <mergeCell ref="G22:G23"/>
    <mergeCell ref="G24:G25"/>
    <mergeCell ref="F20:F21"/>
    <mergeCell ref="H20:H21"/>
    <mergeCell ref="F22:F23"/>
    <mergeCell ref="H22:H23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1"/>
  <sheetViews>
    <sheetView workbookViewId="0" topLeftCell="A14">
      <selection activeCell="L18" sqref="L18"/>
    </sheetView>
  </sheetViews>
  <sheetFormatPr defaultColWidth="9.140625" defaultRowHeight="12.75"/>
  <sheetData>
    <row r="1" spans="1:8" ht="30.75" customHeight="1" thickBot="1">
      <c r="A1" s="224" t="str">
        <f>HYPERLINK('[1]реквизиты'!$A$2)</f>
        <v>Чемпионат России по САМБО среди мужчин</v>
      </c>
      <c r="B1" s="225"/>
      <c r="C1" s="225"/>
      <c r="D1" s="225"/>
      <c r="E1" s="225"/>
      <c r="F1" s="225"/>
      <c r="G1" s="225"/>
      <c r="H1" s="226"/>
    </row>
    <row r="2" spans="1:8" ht="12.75">
      <c r="A2" s="227" t="str">
        <f>HYPERLINK('[1]реквизиты'!$A$3)</f>
        <v>10 -14  марта  2011 г.  г. Выкса</v>
      </c>
      <c r="B2" s="227"/>
      <c r="C2" s="227"/>
      <c r="D2" s="227"/>
      <c r="E2" s="227"/>
      <c r="F2" s="227"/>
      <c r="G2" s="227"/>
      <c r="H2" s="227"/>
    </row>
    <row r="3" spans="1:8" ht="18.75" thickBot="1">
      <c r="A3" s="228" t="s">
        <v>64</v>
      </c>
      <c r="B3" s="228"/>
      <c r="C3" s="228"/>
      <c r="D3" s="228"/>
      <c r="E3" s="228"/>
      <c r="F3" s="228"/>
      <c r="G3" s="228"/>
      <c r="H3" s="228"/>
    </row>
    <row r="4" spans="2:8" ht="18.75" thickBot="1">
      <c r="B4" s="133"/>
      <c r="C4" s="134"/>
      <c r="D4" s="229" t="str">
        <f>HYPERLINK('пр.взв.'!G3)</f>
        <v>в.к. 68  кг</v>
      </c>
      <c r="E4" s="230"/>
      <c r="F4" s="231"/>
      <c r="G4" s="134"/>
      <c r="H4" s="134"/>
    </row>
    <row r="5" spans="1:8" ht="18.75" thickBot="1">
      <c r="A5" s="134"/>
      <c r="B5" s="134"/>
      <c r="C5" s="134"/>
      <c r="D5" s="134"/>
      <c r="E5" s="134"/>
      <c r="F5" s="134"/>
      <c r="G5" s="134"/>
      <c r="H5" s="134"/>
    </row>
    <row r="6" spans="1:10" ht="18" customHeight="1">
      <c r="A6" s="232" t="s">
        <v>65</v>
      </c>
      <c r="B6" s="235" t="str">
        <f>VLOOKUP(J6,'пр.взв.'!B6:H133,2,FALSE)</f>
        <v>Шибанов Сергей Александрович </v>
      </c>
      <c r="C6" s="235"/>
      <c r="D6" s="235"/>
      <c r="E6" s="235"/>
      <c r="F6" s="235"/>
      <c r="G6" s="235"/>
      <c r="H6" s="237" t="str">
        <f>VLOOKUP(J6,'пр.взв.'!B6:H133,3,FALSE)</f>
        <v>17.04.81 змс</v>
      </c>
      <c r="I6" s="134"/>
      <c r="J6" s="135">
        <f>'пр.хода А'!M31</f>
        <v>12</v>
      </c>
    </row>
    <row r="7" spans="1:10" ht="18" customHeight="1">
      <c r="A7" s="233"/>
      <c r="B7" s="236"/>
      <c r="C7" s="236"/>
      <c r="D7" s="236"/>
      <c r="E7" s="236"/>
      <c r="F7" s="236"/>
      <c r="G7" s="236"/>
      <c r="H7" s="238"/>
      <c r="I7" s="134"/>
      <c r="J7" s="135"/>
    </row>
    <row r="8" spans="1:10" ht="18">
      <c r="A8" s="233"/>
      <c r="B8" s="239" t="str">
        <f>VLOOKUP(J6,'пр.взв.'!B6:H133,4,FALSE)</f>
        <v>ПФО</v>
      </c>
      <c r="C8" s="239"/>
      <c r="D8" s="239" t="str">
        <f>VLOOKUP(J6,'пр.взв.'!B6:H133,5,FALSE)</f>
        <v> Нижегородская Выкса Д</v>
      </c>
      <c r="E8" s="239"/>
      <c r="F8" s="239"/>
      <c r="G8" s="239"/>
      <c r="H8" s="241"/>
      <c r="I8" s="134"/>
      <c r="J8" s="135"/>
    </row>
    <row r="9" spans="1:10" ht="18.75" thickBot="1">
      <c r="A9" s="234"/>
      <c r="B9" s="240"/>
      <c r="C9" s="240"/>
      <c r="D9" s="240"/>
      <c r="E9" s="240"/>
      <c r="F9" s="240"/>
      <c r="G9" s="240"/>
      <c r="H9" s="242"/>
      <c r="I9" s="134"/>
      <c r="J9" s="135"/>
    </row>
    <row r="10" spans="1:10" ht="18.7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5"/>
    </row>
    <row r="11" spans="1:10" ht="18" customHeight="1">
      <c r="A11" s="243" t="s">
        <v>66</v>
      </c>
      <c r="B11" s="235" t="str">
        <f>VLOOKUP(J11,'пр.взв.'!B6:H133,2,FALSE)</f>
        <v>Клецков Никита Валерьевич</v>
      </c>
      <c r="C11" s="235"/>
      <c r="D11" s="235"/>
      <c r="E11" s="235"/>
      <c r="F11" s="235"/>
      <c r="G11" s="235"/>
      <c r="H11" s="237" t="str">
        <f>VLOOKUP(J11,'пр.взв.'!B6:H133,3,FALSE)</f>
        <v>26.11.86 мс</v>
      </c>
      <c r="I11" s="134"/>
      <c r="J11" s="135">
        <f>'пр.хода А'!M39</f>
        <v>29</v>
      </c>
    </row>
    <row r="12" spans="1:10" ht="18" customHeight="1">
      <c r="A12" s="244"/>
      <c r="B12" s="236"/>
      <c r="C12" s="236"/>
      <c r="D12" s="236"/>
      <c r="E12" s="236"/>
      <c r="F12" s="236"/>
      <c r="G12" s="236"/>
      <c r="H12" s="238"/>
      <c r="I12" s="134"/>
      <c r="J12" s="135"/>
    </row>
    <row r="13" spans="1:10" ht="18">
      <c r="A13" s="244"/>
      <c r="B13" s="239" t="str">
        <f>VLOOKUP(J11,'пр.взв.'!B6:H133,4,FALSE)</f>
        <v>МОС</v>
      </c>
      <c r="C13" s="239"/>
      <c r="D13" s="239" t="str">
        <f>VLOOKUP(J11,'пр.взв.'!B1:H138,5,FALSE)</f>
        <v>Москва Д</v>
      </c>
      <c r="E13" s="239"/>
      <c r="F13" s="239"/>
      <c r="G13" s="239"/>
      <c r="H13" s="241"/>
      <c r="I13" s="134"/>
      <c r="J13" s="135"/>
    </row>
    <row r="14" spans="1:10" ht="18.75" thickBot="1">
      <c r="A14" s="245"/>
      <c r="B14" s="240"/>
      <c r="C14" s="240"/>
      <c r="D14" s="240"/>
      <c r="E14" s="240"/>
      <c r="F14" s="240"/>
      <c r="G14" s="240"/>
      <c r="H14" s="242"/>
      <c r="I14" s="134"/>
      <c r="J14" s="135"/>
    </row>
    <row r="15" spans="1:10" ht="18.75" thickBot="1">
      <c r="A15" s="134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ht="18" customHeight="1">
      <c r="A16" s="246" t="s">
        <v>67</v>
      </c>
      <c r="B16" s="235" t="str">
        <f>VLOOKUP(J16,'пр.взв.'!B6:H133,2,FALSE)</f>
        <v>Савич Сергей Александрович</v>
      </c>
      <c r="C16" s="235"/>
      <c r="D16" s="235"/>
      <c r="E16" s="235"/>
      <c r="F16" s="235"/>
      <c r="G16" s="235"/>
      <c r="H16" s="237" t="str">
        <f>VLOOKUP(J16,'пр.взв.'!B6:H133,3,FALSE)</f>
        <v>03.12.82 мсмк</v>
      </c>
      <c r="I16" s="134"/>
      <c r="J16" s="136">
        <f>'пр.хода А'!R19</f>
        <v>17</v>
      </c>
    </row>
    <row r="17" spans="1:10" ht="18" customHeight="1">
      <c r="A17" s="247"/>
      <c r="B17" s="236"/>
      <c r="C17" s="236"/>
      <c r="D17" s="236"/>
      <c r="E17" s="236"/>
      <c r="F17" s="236"/>
      <c r="G17" s="236"/>
      <c r="H17" s="238"/>
      <c r="I17" s="134"/>
      <c r="J17" s="135"/>
    </row>
    <row r="18" spans="1:10" ht="18">
      <c r="A18" s="247"/>
      <c r="B18" s="239" t="str">
        <f>VLOOKUP(J16,'пр.взв.'!B6:H133,4,FALSE)</f>
        <v>СФО</v>
      </c>
      <c r="C18" s="239"/>
      <c r="D18" s="239" t="str">
        <f>VLOOKUP(J16,'пр.взв.'!B1:H143,5,FALSE)</f>
        <v>Кемеровская Новокузнецк Д</v>
      </c>
      <c r="E18" s="239"/>
      <c r="F18" s="239"/>
      <c r="G18" s="239"/>
      <c r="H18" s="241"/>
      <c r="I18" s="134"/>
      <c r="J18" s="135"/>
    </row>
    <row r="19" spans="1:10" ht="18.75" thickBot="1">
      <c r="A19" s="248"/>
      <c r="B19" s="240"/>
      <c r="C19" s="240"/>
      <c r="D19" s="240"/>
      <c r="E19" s="240"/>
      <c r="F19" s="240"/>
      <c r="G19" s="240"/>
      <c r="H19" s="242"/>
      <c r="I19" s="134"/>
      <c r="J19" s="135"/>
    </row>
    <row r="20" spans="1:10" ht="18.75" thickBot="1">
      <c r="A20" s="134"/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18" customHeight="1">
      <c r="A21" s="246" t="s">
        <v>67</v>
      </c>
      <c r="B21" s="235" t="str">
        <f>VLOOKUP(J21,'пр.взв.'!B6:H133,2,FALSE)</f>
        <v>Горобец Андрей Федорович</v>
      </c>
      <c r="C21" s="235"/>
      <c r="D21" s="235"/>
      <c r="E21" s="235"/>
      <c r="F21" s="235"/>
      <c r="G21" s="235"/>
      <c r="H21" s="237" t="str">
        <f>VLOOKUP(J21,'пр.взв.'!B6:H133,3,FALSE)</f>
        <v>22.11.86 мсмк</v>
      </c>
      <c r="I21" s="134"/>
      <c r="J21" s="135">
        <f>'пр.хода Б'!R18</f>
        <v>31</v>
      </c>
    </row>
    <row r="22" spans="1:10" ht="18" customHeight="1">
      <c r="A22" s="247"/>
      <c r="B22" s="236"/>
      <c r="C22" s="236"/>
      <c r="D22" s="236"/>
      <c r="E22" s="236"/>
      <c r="F22" s="236"/>
      <c r="G22" s="236"/>
      <c r="H22" s="238"/>
      <c r="I22" s="134"/>
      <c r="J22" s="135"/>
    </row>
    <row r="23" spans="1:9" ht="18">
      <c r="A23" s="247"/>
      <c r="B23" s="239" t="str">
        <f>VLOOKUP(J21,'пр.взв.'!B6:H133,4,FALSE)</f>
        <v>ЮФО</v>
      </c>
      <c r="C23" s="239"/>
      <c r="D23" s="239" t="str">
        <f>VLOOKUP(J21,'пр.взв.'!B1:H148,5,FALSE)</f>
        <v>Краснодарский Армавир Д</v>
      </c>
      <c r="E23" s="239"/>
      <c r="F23" s="239"/>
      <c r="G23" s="239"/>
      <c r="H23" s="241"/>
      <c r="I23" s="134"/>
    </row>
    <row r="24" spans="1:9" ht="18.75" thickBot="1">
      <c r="A24" s="248"/>
      <c r="B24" s="240"/>
      <c r="C24" s="240"/>
      <c r="D24" s="240"/>
      <c r="E24" s="240"/>
      <c r="F24" s="240"/>
      <c r="G24" s="240"/>
      <c r="H24" s="242"/>
      <c r="I24" s="134"/>
    </row>
    <row r="25" spans="1:8" ht="18">
      <c r="A25" s="134"/>
      <c r="B25" s="134"/>
      <c r="C25" s="134"/>
      <c r="D25" s="134"/>
      <c r="E25" s="134"/>
      <c r="F25" s="134"/>
      <c r="G25" s="134"/>
      <c r="H25" s="134"/>
    </row>
    <row r="26" spans="1:8" ht="18">
      <c r="A26" s="134" t="s">
        <v>250</v>
      </c>
      <c r="B26" s="134"/>
      <c r="C26" s="134"/>
      <c r="D26" s="134"/>
      <c r="E26" s="134"/>
      <c r="F26" s="134"/>
      <c r="G26" s="134"/>
      <c r="H26" s="134"/>
    </row>
    <row r="27" ht="13.5" thickBot="1"/>
    <row r="28" spans="1:10" ht="12.75">
      <c r="A28" s="249" t="str">
        <f>VLOOKUP(J28,'пр.взв.'!B7:H133,7,FALSE)</f>
        <v>Гордеев МА Егрушов ВИ</v>
      </c>
      <c r="B28" s="250"/>
      <c r="C28" s="250"/>
      <c r="D28" s="250"/>
      <c r="E28" s="250"/>
      <c r="F28" s="250"/>
      <c r="G28" s="250"/>
      <c r="H28" s="251"/>
      <c r="J28">
        <f>'пр.хода А'!M31</f>
        <v>12</v>
      </c>
    </row>
    <row r="29" spans="1:8" ht="13.5" thickBot="1">
      <c r="A29" s="252"/>
      <c r="B29" s="240"/>
      <c r="C29" s="240"/>
      <c r="D29" s="240"/>
      <c r="E29" s="240"/>
      <c r="F29" s="240"/>
      <c r="G29" s="240"/>
      <c r="H29" s="242"/>
    </row>
    <row r="32" spans="1:8" ht="18">
      <c r="A32" s="134" t="s">
        <v>68</v>
      </c>
      <c r="B32" s="134"/>
      <c r="C32" s="134"/>
      <c r="D32" s="134"/>
      <c r="E32" s="134"/>
      <c r="F32" s="134"/>
      <c r="G32" s="134"/>
      <c r="H32" s="134"/>
    </row>
    <row r="33" spans="1:8" ht="18">
      <c r="A33" s="134"/>
      <c r="B33" s="134"/>
      <c r="C33" s="134"/>
      <c r="D33" s="134"/>
      <c r="E33" s="134"/>
      <c r="F33" s="134"/>
      <c r="G33" s="134"/>
      <c r="H33" s="134"/>
    </row>
    <row r="34" spans="1:9" ht="18">
      <c r="A34" s="163" t="s">
        <v>248</v>
      </c>
      <c r="B34" s="159"/>
      <c r="C34" s="159"/>
      <c r="D34" s="159"/>
      <c r="E34" s="159"/>
      <c r="F34" s="159"/>
      <c r="G34" s="159"/>
      <c r="H34" s="159"/>
      <c r="I34" s="21"/>
    </row>
    <row r="35" spans="1:9" ht="18">
      <c r="A35" s="160"/>
      <c r="B35" s="160"/>
      <c r="C35" s="160"/>
      <c r="D35" s="160"/>
      <c r="E35" s="160"/>
      <c r="F35" s="160"/>
      <c r="G35" s="160"/>
      <c r="H35" s="160"/>
      <c r="I35" s="21"/>
    </row>
    <row r="36" spans="1:9" ht="18">
      <c r="A36" s="161" t="s">
        <v>245</v>
      </c>
      <c r="B36" s="161"/>
      <c r="C36" s="161"/>
      <c r="D36" s="161"/>
      <c r="E36" s="161"/>
      <c r="F36" s="161"/>
      <c r="G36" s="161"/>
      <c r="H36" s="161"/>
      <c r="I36" s="21"/>
    </row>
    <row r="37" spans="1:9" ht="18">
      <c r="A37" s="160"/>
      <c r="B37" s="160"/>
      <c r="C37" s="160"/>
      <c r="D37" s="160"/>
      <c r="E37" s="160"/>
      <c r="F37" s="160"/>
      <c r="G37" s="160"/>
      <c r="H37" s="160"/>
      <c r="I37" s="21"/>
    </row>
    <row r="38" spans="1:9" ht="18">
      <c r="A38" s="164" t="s">
        <v>246</v>
      </c>
      <c r="B38" s="162"/>
      <c r="C38" s="162"/>
      <c r="D38" s="162"/>
      <c r="E38" s="162" t="s">
        <v>249</v>
      </c>
      <c r="F38" s="162"/>
      <c r="G38" s="162"/>
      <c r="H38" s="162"/>
      <c r="I38" s="21"/>
    </row>
    <row r="39" spans="1:9" ht="18">
      <c r="A39" s="160" t="s">
        <v>247</v>
      </c>
      <c r="B39" s="160"/>
      <c r="C39" s="160"/>
      <c r="D39" s="160"/>
      <c r="E39" s="160"/>
      <c r="F39" s="160"/>
      <c r="G39" s="160"/>
      <c r="H39" s="160"/>
      <c r="I39" s="21"/>
    </row>
    <row r="40" spans="1:9" ht="18">
      <c r="A40" s="162"/>
      <c r="B40" s="162"/>
      <c r="C40" s="162"/>
      <c r="D40" s="162"/>
      <c r="E40" s="162"/>
      <c r="F40" s="162"/>
      <c r="G40" s="162"/>
      <c r="H40" s="162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</sheetData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23">
      <selection activeCell="I39" sqref="A28:I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19.8515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</cols>
  <sheetData>
    <row r="1" spans="1:9" ht="30" customHeight="1" thickBot="1">
      <c r="A1" s="167" t="str">
        <f>HYPERLINK('[1]реквизиты'!$A$2)</f>
        <v>Чемпионат России по САМБО среди мужчин</v>
      </c>
      <c r="B1" s="168"/>
      <c r="C1" s="168"/>
      <c r="D1" s="168"/>
      <c r="E1" s="168"/>
      <c r="F1" s="168"/>
      <c r="G1" s="168"/>
      <c r="H1" s="168"/>
      <c r="I1" s="169"/>
    </row>
    <row r="2" spans="4:7" ht="12.75" customHeight="1">
      <c r="D2" s="265" t="str">
        <f>HYPERLINK('пр.взв.'!G3)</f>
        <v>в.к. 68  кг</v>
      </c>
      <c r="E2" s="265"/>
      <c r="F2" s="265"/>
      <c r="G2" s="265"/>
    </row>
    <row r="3" spans="3:7" ht="19.5" customHeight="1">
      <c r="C3" s="61" t="s">
        <v>29</v>
      </c>
      <c r="D3" s="266"/>
      <c r="E3" s="266"/>
      <c r="F3" s="266"/>
      <c r="G3" s="266"/>
    </row>
    <row r="4" ht="21" customHeight="1">
      <c r="C4" s="62" t="s">
        <v>12</v>
      </c>
    </row>
    <row r="5" spans="1:9" ht="12.75">
      <c r="A5" s="218" t="s">
        <v>13</v>
      </c>
      <c r="B5" s="218" t="s">
        <v>3</v>
      </c>
      <c r="C5" s="165" t="s">
        <v>4</v>
      </c>
      <c r="D5" s="218" t="s">
        <v>14</v>
      </c>
      <c r="E5" s="187" t="s">
        <v>15</v>
      </c>
      <c r="F5" s="188"/>
      <c r="G5" s="218" t="s">
        <v>16</v>
      </c>
      <c r="H5" s="218" t="s">
        <v>17</v>
      </c>
      <c r="I5" s="218" t="s">
        <v>18</v>
      </c>
    </row>
    <row r="6" spans="1:9" ht="12.75">
      <c r="A6" s="186"/>
      <c r="B6" s="186"/>
      <c r="C6" s="186"/>
      <c r="D6" s="186"/>
      <c r="E6" s="189"/>
      <c r="F6" s="190"/>
      <c r="G6" s="186"/>
      <c r="H6" s="186"/>
      <c r="I6" s="186"/>
    </row>
    <row r="7" spans="1:9" ht="12.75">
      <c r="A7" s="263"/>
      <c r="B7" s="264">
        <f>'пр.хода А'!Q15</f>
        <v>17</v>
      </c>
      <c r="C7" s="262" t="str">
        <f>VLOOKUP(B7,'пр.взв.'!B6:C132,2,FALSE)</f>
        <v>Савич Сергей Александрович</v>
      </c>
      <c r="D7" s="267" t="str">
        <f>VLOOKUP(B7,'пр.взв.'!B6:D132,3,FALSE)</f>
        <v>03.12.82 мсмк</v>
      </c>
      <c r="E7" s="253" t="str">
        <f>VLOOKUP(B7,'пр.взв.'!B6:H133,4,FALSE)</f>
        <v>СФО</v>
      </c>
      <c r="F7" s="257" t="str">
        <f>VLOOKUP(B7,'пр.взв.'!B6:F132,5,FALSE)</f>
        <v>Кемеровская Новокузнецк Д</v>
      </c>
      <c r="G7" s="268"/>
      <c r="H7" s="203"/>
      <c r="I7" s="218"/>
    </row>
    <row r="8" spans="1:9" ht="12.75">
      <c r="A8" s="263"/>
      <c r="B8" s="218"/>
      <c r="C8" s="262"/>
      <c r="D8" s="267"/>
      <c r="E8" s="254"/>
      <c r="F8" s="258"/>
      <c r="G8" s="268"/>
      <c r="H8" s="203"/>
      <c r="I8" s="218"/>
    </row>
    <row r="9" spans="1:9" ht="12.75">
      <c r="A9" s="260"/>
      <c r="B9" s="264">
        <f>'пр.хода А'!Q22</f>
        <v>26</v>
      </c>
      <c r="C9" s="262" t="str">
        <f>VLOOKUP(B9,'пр.взв.'!B6:C132,2,FALSE)</f>
        <v>Карпунин Андрей Олегович</v>
      </c>
      <c r="D9" s="262" t="str">
        <f>VLOOKUP(B9,'пр.взв.'!B6:D132,3,FALSE)</f>
        <v>22.12.86 МС</v>
      </c>
      <c r="E9" s="253" t="str">
        <f>VLOOKUP(B9,'пр.взв.'!B3:H135,4,FALSE)</f>
        <v>ПФО</v>
      </c>
      <c r="F9" s="257" t="str">
        <f>VLOOKUP(B9,'пр.взв.'!B6:F132,5,FALSE)</f>
        <v> Чувашск Чебоксары Д</v>
      </c>
      <c r="G9" s="259"/>
      <c r="H9" s="218"/>
      <c r="I9" s="218"/>
    </row>
    <row r="10" spans="1:9" ht="12.75">
      <c r="A10" s="260"/>
      <c r="B10" s="218"/>
      <c r="C10" s="262"/>
      <c r="D10" s="262"/>
      <c r="E10" s="254"/>
      <c r="F10" s="258"/>
      <c r="G10" s="259"/>
      <c r="H10" s="218"/>
      <c r="I10" s="218"/>
    </row>
    <row r="11" spans="1:2" ht="34.5" customHeight="1">
      <c r="A11" s="28" t="s">
        <v>19</v>
      </c>
      <c r="B11" s="28"/>
    </row>
    <row r="12" spans="2:9" ht="19.5" customHeight="1">
      <c r="B12" s="28" t="s">
        <v>0</v>
      </c>
      <c r="C12" s="63"/>
      <c r="D12" s="63"/>
      <c r="E12" s="63"/>
      <c r="F12" s="63"/>
      <c r="G12" s="63"/>
      <c r="H12" s="63"/>
      <c r="I12" s="63"/>
    </row>
    <row r="13" spans="2:9" ht="19.5" customHeight="1">
      <c r="B13" s="28" t="s">
        <v>1</v>
      </c>
      <c r="C13" s="63"/>
      <c r="D13" s="63"/>
      <c r="E13" s="63"/>
      <c r="F13" s="63"/>
      <c r="G13" s="63"/>
      <c r="H13" s="63"/>
      <c r="I13" s="63"/>
    </row>
    <row r="14" ht="19.5" customHeight="1"/>
    <row r="15" spans="3:8" ht="24" customHeight="1">
      <c r="C15" s="61" t="s">
        <v>29</v>
      </c>
      <c r="D15" s="266" t="str">
        <f>HYPERLINK('пр.взв.'!G3)</f>
        <v>в.к. 68  кг</v>
      </c>
      <c r="E15" s="266"/>
      <c r="F15" s="266"/>
      <c r="G15" s="266"/>
      <c r="H15" s="121"/>
    </row>
    <row r="16" spans="3:8" ht="12.75" customHeight="1">
      <c r="C16" s="62" t="s">
        <v>20</v>
      </c>
      <c r="D16" s="269"/>
      <c r="E16" s="269"/>
      <c r="F16" s="269"/>
      <c r="G16" s="269"/>
      <c r="H16" s="122"/>
    </row>
    <row r="17" spans="1:9" ht="12.75">
      <c r="A17" s="218" t="s">
        <v>13</v>
      </c>
      <c r="B17" s="218" t="s">
        <v>3</v>
      </c>
      <c r="C17" s="165" t="s">
        <v>4</v>
      </c>
      <c r="D17" s="165" t="s">
        <v>14</v>
      </c>
      <c r="E17" s="187" t="s">
        <v>15</v>
      </c>
      <c r="F17" s="188"/>
      <c r="G17" s="165" t="s">
        <v>16</v>
      </c>
      <c r="H17" s="165" t="s">
        <v>17</v>
      </c>
      <c r="I17" s="218" t="s">
        <v>18</v>
      </c>
    </row>
    <row r="18" spans="1:9" ht="12.75">
      <c r="A18" s="186"/>
      <c r="B18" s="186"/>
      <c r="C18" s="186"/>
      <c r="D18" s="186"/>
      <c r="E18" s="255"/>
      <c r="F18" s="256"/>
      <c r="G18" s="186"/>
      <c r="H18" s="186"/>
      <c r="I18" s="186"/>
    </row>
    <row r="19" spans="1:9" ht="12.75">
      <c r="A19" s="263"/>
      <c r="B19" s="264">
        <f>'пр.хода Б'!Q14</f>
        <v>22</v>
      </c>
      <c r="C19" s="262" t="str">
        <f>VLOOKUP(B19,'пр.взв.'!B6:C132,2,FALSE)</f>
        <v>Леонтьев Владимир Александрович</v>
      </c>
      <c r="D19" s="262" t="str">
        <f>VLOOKUP(B19,'пр.взв.'!B6:D132,3,FALSE)</f>
        <v>27.11.85 мс</v>
      </c>
      <c r="E19" s="253" t="str">
        <f>VLOOKUP(B19,'пр.взв.'!B1:H145,4,FALSE)</f>
        <v>МОС</v>
      </c>
      <c r="F19" s="257" t="str">
        <f>VLOOKUP(B19,'пр.взв.'!B6:F132,5,FALSE)</f>
        <v>Москва Д</v>
      </c>
      <c r="G19" s="259"/>
      <c r="H19" s="203"/>
      <c r="I19" s="218"/>
    </row>
    <row r="20" spans="1:9" ht="12.75">
      <c r="A20" s="263"/>
      <c r="B20" s="218"/>
      <c r="C20" s="262"/>
      <c r="D20" s="262"/>
      <c r="E20" s="254"/>
      <c r="F20" s="258"/>
      <c r="G20" s="259"/>
      <c r="H20" s="203"/>
      <c r="I20" s="218"/>
    </row>
    <row r="21" spans="1:9" ht="12.75">
      <c r="A21" s="260"/>
      <c r="B21" s="264">
        <f>'пр.хода Б'!Q22</f>
        <v>31</v>
      </c>
      <c r="C21" s="262" t="str">
        <f>VLOOKUP(B21,'пр.взв.'!B6:C132,2,FALSE)</f>
        <v>Горобец Андрей Федорович</v>
      </c>
      <c r="D21" s="262" t="str">
        <f>VLOOKUP(B21,'пр.взв.'!B6:D132,3,FALSE)</f>
        <v>22.11.86 мсмк</v>
      </c>
      <c r="E21" s="253" t="str">
        <f>VLOOKUP(B21,'пр.взв.'!B2:H147,4,FALSE)</f>
        <v>ЮФО</v>
      </c>
      <c r="F21" s="257" t="str">
        <f>VLOOKUP(B21,'пр.взв.'!B6:F132,5,FALSE)</f>
        <v>Краснодарский Армавир Д</v>
      </c>
      <c r="G21" s="259"/>
      <c r="H21" s="218"/>
      <c r="I21" s="218"/>
    </row>
    <row r="22" spans="1:9" ht="12.75">
      <c r="A22" s="260"/>
      <c r="B22" s="218"/>
      <c r="C22" s="262"/>
      <c r="D22" s="262"/>
      <c r="E22" s="254"/>
      <c r="F22" s="258"/>
      <c r="G22" s="259"/>
      <c r="H22" s="218"/>
      <c r="I22" s="218"/>
    </row>
    <row r="23" spans="1:2" ht="32.25" customHeight="1">
      <c r="A23" s="28" t="s">
        <v>19</v>
      </c>
      <c r="B23" s="28"/>
    </row>
    <row r="24" spans="2:9" ht="19.5" customHeight="1">
      <c r="B24" s="28" t="s">
        <v>0</v>
      </c>
      <c r="C24" s="63"/>
      <c r="D24" s="63"/>
      <c r="E24" s="63"/>
      <c r="F24" s="63"/>
      <c r="G24" s="63"/>
      <c r="H24" s="63"/>
      <c r="I24" s="63"/>
    </row>
    <row r="25" spans="2:9" ht="19.5" customHeight="1">
      <c r="B25" s="28" t="s">
        <v>1</v>
      </c>
      <c r="C25" s="63"/>
      <c r="D25" s="63"/>
      <c r="E25" s="63"/>
      <c r="F25" s="63"/>
      <c r="G25" s="63"/>
      <c r="H25" s="63"/>
      <c r="I25" s="63"/>
    </row>
    <row r="27" spans="4:7" ht="12.75">
      <c r="D27" s="7"/>
      <c r="E27" s="7"/>
      <c r="F27" s="7"/>
      <c r="G27" s="7"/>
    </row>
    <row r="28" spans="4:8" ht="12.75" customHeight="1">
      <c r="D28" s="266" t="str">
        <f>HYPERLINK('пр.взв.'!G3)</f>
        <v>в.к. 68  кг</v>
      </c>
      <c r="E28" s="266"/>
      <c r="F28" s="266"/>
      <c r="G28" s="266"/>
      <c r="H28" s="121"/>
    </row>
    <row r="29" spans="3:8" ht="15.75" customHeight="1">
      <c r="C29" s="60" t="s">
        <v>21</v>
      </c>
      <c r="D29" s="269"/>
      <c r="E29" s="269"/>
      <c r="F29" s="269"/>
      <c r="G29" s="269"/>
      <c r="H29" s="122"/>
    </row>
    <row r="30" spans="1:9" ht="12.75">
      <c r="A30" s="218" t="s">
        <v>13</v>
      </c>
      <c r="B30" s="218" t="s">
        <v>3</v>
      </c>
      <c r="C30" s="165" t="s">
        <v>4</v>
      </c>
      <c r="D30" s="165" t="s">
        <v>14</v>
      </c>
      <c r="E30" s="187" t="s">
        <v>15</v>
      </c>
      <c r="F30" s="188"/>
      <c r="G30" s="165" t="s">
        <v>16</v>
      </c>
      <c r="H30" s="165" t="s">
        <v>17</v>
      </c>
      <c r="I30" s="218" t="s">
        <v>18</v>
      </c>
    </row>
    <row r="31" spans="1:9" ht="12.75">
      <c r="A31" s="186"/>
      <c r="B31" s="186"/>
      <c r="C31" s="186"/>
      <c r="D31" s="186"/>
      <c r="E31" s="255"/>
      <c r="F31" s="256"/>
      <c r="G31" s="186"/>
      <c r="H31" s="186"/>
      <c r="I31" s="186"/>
    </row>
    <row r="32" spans="1:9" ht="12.75">
      <c r="A32" s="263"/>
      <c r="B32" s="264">
        <f>'пр.хода А'!M35</f>
        <v>29</v>
      </c>
      <c r="C32" s="262" t="str">
        <f>VLOOKUP(B32,'пр.взв.'!B6:C132,2,FALSE)</f>
        <v>Клецков Никита Валерьевич</v>
      </c>
      <c r="D32" s="262" t="str">
        <f>VLOOKUP(B32,'пр.взв.'!B6:D132,3,FALSE)</f>
        <v>26.11.86 мс</v>
      </c>
      <c r="E32" s="253" t="str">
        <f>VLOOKUP(B32,'пр.взв.'!B3:H158,4,FALSE)</f>
        <v>МОС</v>
      </c>
      <c r="F32" s="257" t="str">
        <f>VLOOKUP(B32,'пр.взв.'!B6:F132,5,FALSE)</f>
        <v>Москва Д</v>
      </c>
      <c r="G32" s="259"/>
      <c r="H32" s="203"/>
      <c r="I32" s="218"/>
    </row>
    <row r="33" spans="1:9" ht="12.75">
      <c r="A33" s="263"/>
      <c r="B33" s="218"/>
      <c r="C33" s="262"/>
      <c r="D33" s="262"/>
      <c r="E33" s="254"/>
      <c r="F33" s="258"/>
      <c r="G33" s="259"/>
      <c r="H33" s="203"/>
      <c r="I33" s="218"/>
    </row>
    <row r="34" spans="1:9" ht="12.75">
      <c r="A34" s="260"/>
      <c r="B34" s="261">
        <f>'пр.хода Б'!M35</f>
        <v>12</v>
      </c>
      <c r="C34" s="262" t="str">
        <f>VLOOKUP(B34,'пр.взв.'!B6:C132,2,FALSE)</f>
        <v>Шибанов Сергей Александрович </v>
      </c>
      <c r="D34" s="262" t="str">
        <f>VLOOKUP(B34,'пр.взв.'!B6:D132,3,FALSE)</f>
        <v>17.04.81 змс</v>
      </c>
      <c r="E34" s="253" t="str">
        <f>VLOOKUP(B34,'пр.взв.'!B3:H160,4,FALSE)</f>
        <v>ПФО</v>
      </c>
      <c r="F34" s="257" t="str">
        <f>VLOOKUP(B34,'пр.взв.'!B6:F132,5,FALSE)</f>
        <v> Нижегородская Выкса Д</v>
      </c>
      <c r="G34" s="259"/>
      <c r="H34" s="218"/>
      <c r="I34" s="218"/>
    </row>
    <row r="35" spans="1:9" ht="12.75">
      <c r="A35" s="260"/>
      <c r="B35" s="218"/>
      <c r="C35" s="262"/>
      <c r="D35" s="262"/>
      <c r="E35" s="254"/>
      <c r="F35" s="258"/>
      <c r="G35" s="259"/>
      <c r="H35" s="218"/>
      <c r="I35" s="218"/>
    </row>
    <row r="36" spans="1:2" ht="38.25" customHeight="1">
      <c r="A36" s="28" t="s">
        <v>19</v>
      </c>
      <c r="B36" s="28"/>
    </row>
    <row r="37" spans="2:9" ht="19.5" customHeight="1">
      <c r="B37" s="28" t="s">
        <v>0</v>
      </c>
      <c r="C37" s="63"/>
      <c r="D37" s="63"/>
      <c r="E37" s="63"/>
      <c r="F37" s="63"/>
      <c r="G37" s="63"/>
      <c r="H37" s="63"/>
      <c r="I37" s="63"/>
    </row>
    <row r="38" spans="2:9" ht="19.5" customHeight="1">
      <c r="B38" s="28" t="s">
        <v>1</v>
      </c>
      <c r="C38" s="63"/>
      <c r="D38" s="63"/>
      <c r="E38" s="63"/>
      <c r="F38" s="63"/>
      <c r="G38" s="63"/>
      <c r="H38" s="63"/>
      <c r="I38" s="63"/>
    </row>
    <row r="42" spans="1:8" ht="12.75">
      <c r="A42" s="22">
        <f>HYPERLINK('[1]реквизиты'!$A$20)</f>
      </c>
      <c r="B42" s="27"/>
      <c r="C42" s="27"/>
      <c r="D42" s="27"/>
      <c r="E42" s="27"/>
      <c r="F42" s="7"/>
      <c r="G42" s="64">
        <f>HYPERLINK('[1]реквизиты'!$G$20)</f>
      </c>
      <c r="H42" s="25">
        <f>HYPERLINK('[1]реквизиты'!$G$21)</f>
      </c>
    </row>
    <row r="43" spans="1:8" ht="12.75">
      <c r="A43" s="27"/>
      <c r="B43" s="27"/>
      <c r="C43" s="27"/>
      <c r="D43" s="27"/>
      <c r="E43" s="27"/>
      <c r="F43" s="7"/>
      <c r="G43" s="128"/>
      <c r="H43" s="7"/>
    </row>
    <row r="44" spans="1:8" ht="12.75">
      <c r="A44" s="24">
        <f>HYPERLINK('[1]реквизиты'!$A$22)</f>
      </c>
      <c r="C44" s="27"/>
      <c r="D44" s="27"/>
      <c r="E44" s="27"/>
      <c r="F44" s="23"/>
      <c r="G44" s="64">
        <f>HYPERLINK('[1]реквизиты'!$G$22)</f>
      </c>
      <c r="H44" s="26">
        <f>HYPERLINK('[1]реквизиты'!$G$23)</f>
      </c>
    </row>
    <row r="45" spans="3:7" ht="12.75">
      <c r="C45" s="7"/>
      <c r="D45" s="7"/>
      <c r="E45" s="7"/>
      <c r="F45" s="7"/>
      <c r="G45" s="7"/>
    </row>
  </sheetData>
  <mergeCells count="82"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  <mergeCell ref="D2:G3"/>
    <mergeCell ref="A7:A8"/>
    <mergeCell ref="B7:B8"/>
    <mergeCell ref="C7:C8"/>
    <mergeCell ref="D7:D8"/>
    <mergeCell ref="F7:F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G17:G18"/>
    <mergeCell ref="H17:H18"/>
    <mergeCell ref="I17:I18"/>
    <mergeCell ref="A17:A18"/>
    <mergeCell ref="B17:B18"/>
    <mergeCell ref="C17:C18"/>
    <mergeCell ref="D17:D18"/>
    <mergeCell ref="A19:A20"/>
    <mergeCell ref="B19:B20"/>
    <mergeCell ref="C19:C20"/>
    <mergeCell ref="D19:D20"/>
    <mergeCell ref="F19:F20"/>
    <mergeCell ref="G19:G20"/>
    <mergeCell ref="H19:H20"/>
    <mergeCell ref="I19:I20"/>
    <mergeCell ref="A21:A22"/>
    <mergeCell ref="B21:B22"/>
    <mergeCell ref="C21:C22"/>
    <mergeCell ref="D21:D22"/>
    <mergeCell ref="F21:F22"/>
    <mergeCell ref="G21:G22"/>
    <mergeCell ref="H21:H22"/>
    <mergeCell ref="I21:I22"/>
    <mergeCell ref="G30:G31"/>
    <mergeCell ref="H30:H31"/>
    <mergeCell ref="I30:I31"/>
    <mergeCell ref="A30:A31"/>
    <mergeCell ref="B30:B31"/>
    <mergeCell ref="C30:C31"/>
    <mergeCell ref="D30:D31"/>
    <mergeCell ref="A32:A33"/>
    <mergeCell ref="B32:B33"/>
    <mergeCell ref="C32:C33"/>
    <mergeCell ref="D32:D33"/>
    <mergeCell ref="F32:F33"/>
    <mergeCell ref="G32:G33"/>
    <mergeCell ref="H32:H33"/>
    <mergeCell ref="I32:I33"/>
    <mergeCell ref="G34:G35"/>
    <mergeCell ref="H34:H35"/>
    <mergeCell ref="I34:I35"/>
    <mergeCell ref="A34:A35"/>
    <mergeCell ref="B34:B35"/>
    <mergeCell ref="C34:C35"/>
    <mergeCell ref="D34:D35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34:F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workbookViewId="0" topLeftCell="A47">
      <selection activeCell="E68" sqref="D68:E6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4.57421875" style="0" customWidth="1"/>
    <col min="6" max="11" width="14.7109375" style="0" customWidth="1"/>
  </cols>
  <sheetData>
    <row r="1" spans="1:9" ht="12.75" customHeight="1">
      <c r="A1" s="272" t="str">
        <f>HYPERLINK('[1]реквизиты'!$A$2)</f>
        <v>Чемпионат России по САМБО среди мужчин</v>
      </c>
      <c r="B1" s="272"/>
      <c r="C1" s="272"/>
      <c r="D1" s="272"/>
      <c r="E1" s="272"/>
      <c r="F1" s="272"/>
      <c r="G1" s="272"/>
      <c r="H1" s="272"/>
      <c r="I1" s="272"/>
    </row>
    <row r="2" spans="1:9" ht="13.5" customHeight="1" thickBot="1">
      <c r="A2" s="170"/>
      <c r="B2" s="273"/>
      <c r="C2" s="273"/>
      <c r="D2" s="273"/>
      <c r="E2" s="273"/>
      <c r="F2" s="273"/>
      <c r="G2" s="273"/>
      <c r="H2" s="273"/>
      <c r="I2" s="274" t="str">
        <f>HYPERLINK('пр.взв.'!G3)</f>
        <v>в.к. 68  кг</v>
      </c>
    </row>
    <row r="3" spans="1:9" ht="12" customHeight="1">
      <c r="A3" s="275">
        <v>2</v>
      </c>
      <c r="B3" s="277" t="str">
        <f>VLOOKUP(A3,'пр.взв.'!B5:C132,2,FALSE)</f>
        <v>Белоусов Михаил Евгеньевич</v>
      </c>
      <c r="C3" s="279" t="str">
        <f>VLOOKUP(A3,'пр.взв.'!B5:H132,3,FALSE)</f>
        <v>07.03.89 мс</v>
      </c>
      <c r="D3" s="283" t="str">
        <f>VLOOKUP(A3,'пр.взв.'!B6:H133,4,FALSE)</f>
        <v>УФО</v>
      </c>
      <c r="E3" s="281" t="str">
        <f>VLOOKUP(A3,'пр.взв.'!B5:F132,5,FALSE)</f>
        <v>Тюменская Тюмень Д</v>
      </c>
      <c r="F3" s="135"/>
      <c r="I3" s="274"/>
    </row>
    <row r="4" spans="1:9" ht="12" customHeight="1">
      <c r="A4" s="276"/>
      <c r="B4" s="278"/>
      <c r="C4" s="280"/>
      <c r="D4" s="284"/>
      <c r="E4" s="282"/>
      <c r="F4" s="139"/>
      <c r="G4" s="1"/>
      <c r="I4" s="274" t="s">
        <v>11</v>
      </c>
    </row>
    <row r="5" spans="1:9" ht="12" customHeight="1">
      <c r="A5" s="276">
        <v>34</v>
      </c>
      <c r="B5" s="288" t="str">
        <f>VLOOKUP(A5,'пр.взв.'!B7:C134,2,FALSE)</f>
        <v>Давыдов Денис Игоревич</v>
      </c>
      <c r="C5" s="278" t="str">
        <f>VLOOKUP(A5,'пр.взв.'!B7:H134,3,FALSE)</f>
        <v>16.07.87 мсмк</v>
      </c>
      <c r="D5" s="292" t="str">
        <f>VLOOKUP(A5,'пр.взв.'!B6:H135,4,FALSE)</f>
        <v>ЦФО</v>
      </c>
      <c r="E5" s="291" t="str">
        <f>VLOOKUP(A5,'пр.взв.'!B7:F134,5,FALSE)</f>
        <v>Московская Балашиха Д</v>
      </c>
      <c r="F5" s="140"/>
      <c r="G5" s="1"/>
      <c r="H5" s="1"/>
      <c r="I5" s="274"/>
    </row>
    <row r="6" spans="1:8" ht="12" customHeight="1" thickBot="1">
      <c r="A6" s="287"/>
      <c r="B6" s="289"/>
      <c r="C6" s="290"/>
      <c r="D6" s="284"/>
      <c r="E6" s="282"/>
      <c r="F6" s="141"/>
      <c r="G6" s="4"/>
      <c r="H6" s="1"/>
    </row>
    <row r="7" spans="1:8" ht="12" customHeight="1">
      <c r="A7" s="275">
        <v>18</v>
      </c>
      <c r="B7" s="277" t="str">
        <f>VLOOKUP(A7,'пр.взв.'!B9:C136,2,FALSE)</f>
        <v>Межлумян Гайк Левонович</v>
      </c>
      <c r="C7" s="293" t="str">
        <f>VLOOKUP(A7,'пр.взв.'!B9:H136,3,FALSE)</f>
        <v>17.05.90 мс</v>
      </c>
      <c r="D7" s="283" t="str">
        <f>VLOOKUP(A7,'пр.взв.'!B1:H137,4,FALSE)</f>
        <v>ЮФО </v>
      </c>
      <c r="E7" s="281" t="str">
        <f>VLOOKUP(A7,'пр.взв.'!B9:F136,5,FALSE)</f>
        <v>Краснодарский Новороссийск МО</v>
      </c>
      <c r="F7" s="141"/>
      <c r="G7" s="2"/>
      <c r="H7" s="1"/>
    </row>
    <row r="8" spans="1:8" ht="12" customHeight="1">
      <c r="A8" s="276"/>
      <c r="B8" s="278"/>
      <c r="C8" s="290"/>
      <c r="D8" s="284"/>
      <c r="E8" s="282"/>
      <c r="F8" s="142">
        <v>18</v>
      </c>
      <c r="G8" s="3"/>
      <c r="H8" s="1"/>
    </row>
    <row r="9" spans="1:8" ht="12" customHeight="1">
      <c r="A9" s="276">
        <v>50</v>
      </c>
      <c r="B9" s="294">
        <f>VLOOKUP(A9,'пр.взв.'!B11:C138,2,FALSE)</f>
        <v>0</v>
      </c>
      <c r="C9" s="296">
        <f>VLOOKUP(A9,'пр.взв.'!B11:H138,3,FALSE)</f>
        <v>0</v>
      </c>
      <c r="D9" s="285">
        <f>VLOOKUP(A9,'пр.взв.'!B2:H139,4,FALSE)</f>
        <v>0</v>
      </c>
      <c r="E9" s="298">
        <f>VLOOKUP(A9,'пр.взв.'!B11:F138,5,FALSE)</f>
        <v>0</v>
      </c>
      <c r="F9" s="143"/>
      <c r="G9" s="3"/>
      <c r="H9" s="1"/>
    </row>
    <row r="10" spans="1:8" ht="12" customHeight="1" thickBot="1">
      <c r="A10" s="287"/>
      <c r="B10" s="295"/>
      <c r="C10" s="297"/>
      <c r="D10" s="286"/>
      <c r="E10" s="299"/>
      <c r="F10" s="139"/>
      <c r="G10" s="3"/>
      <c r="H10" s="4"/>
    </row>
    <row r="11" spans="1:8" ht="12" customHeight="1">
      <c r="A11" s="275">
        <v>10</v>
      </c>
      <c r="B11" s="277" t="str">
        <f>VLOOKUP(A11,'пр.взв.'!B13:C140,2,FALSE)</f>
        <v>Талалаев Алексей Юрьевич</v>
      </c>
      <c r="C11" s="293" t="str">
        <f>VLOOKUP(A11,'пр.взв.'!B13:H140,3,FALSE)</f>
        <v>10.03.86 мс</v>
      </c>
      <c r="D11" s="283" t="str">
        <f>VLOOKUP(A11,'пр.взв.'!B4:H141,4,FALSE)</f>
        <v>ЦФО</v>
      </c>
      <c r="E11" s="281" t="str">
        <f>VLOOKUP(A11,'пр.взв.'!B13:F140,5,FALSE)</f>
        <v>Владимирская Владимир Д</v>
      </c>
      <c r="F11" s="139"/>
      <c r="G11" s="3"/>
      <c r="H11" s="2"/>
    </row>
    <row r="12" spans="1:8" ht="12" customHeight="1">
      <c r="A12" s="276"/>
      <c r="B12" s="278"/>
      <c r="C12" s="290"/>
      <c r="D12" s="284"/>
      <c r="E12" s="282"/>
      <c r="F12" s="144">
        <v>10</v>
      </c>
      <c r="G12" s="3"/>
      <c r="H12" s="3"/>
    </row>
    <row r="13" spans="1:8" ht="12" customHeight="1">
      <c r="A13" s="276">
        <v>42</v>
      </c>
      <c r="B13" s="294">
        <f>VLOOKUP(A13,'пр.взв.'!B15:C142,2,FALSE)</f>
        <v>0</v>
      </c>
      <c r="C13" s="296">
        <f>VLOOKUP(A13,'пр.взв.'!B15:H142,3,FALSE)</f>
        <v>0</v>
      </c>
      <c r="D13" s="285">
        <f>VLOOKUP(A13,'пр.взв.'!B6:H143,4,FALSE)</f>
        <v>0</v>
      </c>
      <c r="E13" s="298">
        <f>VLOOKUP(A13,'пр.взв.'!B15:F142,5,FALSE)</f>
        <v>0</v>
      </c>
      <c r="F13" s="140"/>
      <c r="G13" s="3"/>
      <c r="H13" s="3"/>
    </row>
    <row r="14" spans="1:8" ht="12" customHeight="1" thickBot="1">
      <c r="A14" s="287"/>
      <c r="B14" s="295"/>
      <c r="C14" s="297"/>
      <c r="D14" s="286"/>
      <c r="E14" s="299"/>
      <c r="F14" s="141"/>
      <c r="G14" s="5"/>
      <c r="H14" s="3"/>
    </row>
    <row r="15" spans="1:8" ht="12" customHeight="1">
      <c r="A15" s="275">
        <v>26</v>
      </c>
      <c r="B15" s="277" t="str">
        <f>VLOOKUP(A15,'пр.взв.'!B17:C144,2,FALSE)</f>
        <v>Карпунин Андрей Олегович</v>
      </c>
      <c r="C15" s="293" t="str">
        <f>VLOOKUP(A15,'пр.взв.'!B17:H144,3,FALSE)</f>
        <v>22.12.86 МС</v>
      </c>
      <c r="D15" s="283" t="str">
        <f>VLOOKUP(A15,'пр.взв.'!B1:H145,4,FALSE)</f>
        <v>ПФО</v>
      </c>
      <c r="E15" s="281" t="str">
        <f>VLOOKUP(A15,'пр.взв.'!B17:F144,5,FALSE)</f>
        <v> Чувашск Чебоксары Д</v>
      </c>
      <c r="F15" s="141"/>
      <c r="G15" s="1"/>
      <c r="H15" s="3"/>
    </row>
    <row r="16" spans="1:8" ht="12" customHeight="1">
      <c r="A16" s="276"/>
      <c r="B16" s="278"/>
      <c r="C16" s="290"/>
      <c r="D16" s="284"/>
      <c r="E16" s="282"/>
      <c r="F16" s="142">
        <v>26</v>
      </c>
      <c r="G16" s="1"/>
      <c r="H16" s="3"/>
    </row>
    <row r="17" spans="1:8" ht="12" customHeight="1">
      <c r="A17" s="276">
        <v>58</v>
      </c>
      <c r="B17" s="294">
        <f>VLOOKUP(A17,'пр.взв.'!B19:C146,2,FALSE)</f>
        <v>0</v>
      </c>
      <c r="C17" s="296">
        <f>VLOOKUP(A17,'пр.взв.'!B19:H146,3,FALSE)</f>
        <v>0</v>
      </c>
      <c r="D17" s="285">
        <f>VLOOKUP(A17,'пр.взв.'!B2:H147,4,FALSE)</f>
        <v>0</v>
      </c>
      <c r="E17" s="298">
        <f>VLOOKUP(A17,'пр.взв.'!B19:F146,5,FALSE)</f>
        <v>0</v>
      </c>
      <c r="F17" s="143"/>
      <c r="G17" s="1"/>
      <c r="H17" s="3"/>
    </row>
    <row r="18" spans="1:8" ht="12" customHeight="1" thickBot="1">
      <c r="A18" s="287"/>
      <c r="B18" s="295"/>
      <c r="C18" s="297"/>
      <c r="D18" s="286"/>
      <c r="E18" s="299"/>
      <c r="F18" s="139"/>
      <c r="G18" s="1"/>
      <c r="H18" s="3"/>
    </row>
    <row r="19" spans="1:9" ht="12" customHeight="1">
      <c r="A19" s="275">
        <v>6</v>
      </c>
      <c r="B19" s="277" t="str">
        <f>VLOOKUP(A19,'пр.взв.'!B5:C132,2,FALSE)</f>
        <v>Жуков Антон Вячеславович</v>
      </c>
      <c r="C19" s="293" t="str">
        <f>VLOOKUP(A19,'пр.взв.'!B5:H132,3,FALSE)</f>
        <v>28.08.86 мс</v>
      </c>
      <c r="D19" s="283" t="str">
        <f>VLOOKUP(A19,'пр.взв.'!B2:H149,4,FALSE)</f>
        <v>УФО</v>
      </c>
      <c r="E19" s="281" t="str">
        <f>VLOOKUP(A19,'пр.взв.'!B5:H132,5,FALSE)</f>
        <v> Свердловская  Екатеринбург ПР</v>
      </c>
      <c r="F19" s="139"/>
      <c r="G19" s="1"/>
      <c r="H19" s="3"/>
      <c r="I19" s="58"/>
    </row>
    <row r="20" spans="1:9" ht="12" customHeight="1">
      <c r="A20" s="276"/>
      <c r="B20" s="278"/>
      <c r="C20" s="290"/>
      <c r="D20" s="284"/>
      <c r="E20" s="282"/>
      <c r="F20" s="144">
        <v>6</v>
      </c>
      <c r="G20" s="1"/>
      <c r="H20" s="3"/>
      <c r="I20" s="57"/>
    </row>
    <row r="21" spans="1:9" ht="12" customHeight="1">
      <c r="A21" s="276">
        <v>38</v>
      </c>
      <c r="B21" s="294">
        <f>VLOOKUP(A21,'пр.взв.'!B23:C150,2,FALSE)</f>
        <v>0</v>
      </c>
      <c r="C21" s="296">
        <f>VLOOKUP(A21,'пр.взв.'!B23:H150,3,FALSE)</f>
        <v>0</v>
      </c>
      <c r="D21" s="285">
        <f>VLOOKUP(A21,'пр.взв.'!B4:H151,4,FALSE)</f>
        <v>0</v>
      </c>
      <c r="E21" s="298">
        <f>VLOOKUP(A21,'пр.взв.'!B23:F150,5,FALSE)</f>
        <v>0</v>
      </c>
      <c r="F21" s="140"/>
      <c r="G21" s="1"/>
      <c r="H21" s="3"/>
      <c r="I21" s="57"/>
    </row>
    <row r="22" spans="1:9" ht="12" customHeight="1" thickBot="1">
      <c r="A22" s="287"/>
      <c r="B22" s="295"/>
      <c r="C22" s="297"/>
      <c r="D22" s="286"/>
      <c r="E22" s="299"/>
      <c r="F22" s="141"/>
      <c r="G22" s="4"/>
      <c r="H22" s="3"/>
      <c r="I22" s="57"/>
    </row>
    <row r="23" spans="1:9" ht="12" customHeight="1">
      <c r="A23" s="275">
        <v>22</v>
      </c>
      <c r="B23" s="277" t="str">
        <f>VLOOKUP(A23,'пр.взв.'!B25:C152,2,FALSE)</f>
        <v>Леонтьев Владимир Александрович</v>
      </c>
      <c r="C23" s="293" t="str">
        <f>VLOOKUP(A23,'пр.взв.'!B25:H152,3,FALSE)</f>
        <v>27.11.85 мс</v>
      </c>
      <c r="D23" s="283" t="str">
        <f>VLOOKUP(A23,'пр.взв.'!B2:H153,4,FALSE)</f>
        <v>МОС</v>
      </c>
      <c r="E23" s="281" t="str">
        <f>VLOOKUP(A23,'пр.взв.'!B25:F152,5,FALSE)</f>
        <v>Москва Д</v>
      </c>
      <c r="F23" s="141"/>
      <c r="G23" s="2"/>
      <c r="H23" s="3"/>
      <c r="I23" s="57"/>
    </row>
    <row r="24" spans="1:9" ht="12" customHeight="1">
      <c r="A24" s="276"/>
      <c r="B24" s="278"/>
      <c r="C24" s="290"/>
      <c r="D24" s="284"/>
      <c r="E24" s="282"/>
      <c r="F24" s="142">
        <v>22</v>
      </c>
      <c r="G24" s="3"/>
      <c r="H24" s="3"/>
      <c r="I24" s="57"/>
    </row>
    <row r="25" spans="1:9" ht="12" customHeight="1">
      <c r="A25" s="276">
        <v>54</v>
      </c>
      <c r="B25" s="294">
        <f>VLOOKUP(A25,'пр.взв.'!B27:C154,2,FALSE)</f>
        <v>0</v>
      </c>
      <c r="C25" s="296">
        <f>VLOOKUP(A25,'пр.взв.'!B27:H154,3,FALSE)</f>
        <v>0</v>
      </c>
      <c r="D25" s="285">
        <f>VLOOKUP(A25,'пр.взв.'!B2:H155,4,FALSE)</f>
        <v>0</v>
      </c>
      <c r="E25" s="298">
        <f>VLOOKUP(A25,'пр.взв.'!B27:F154,5,FALSE)</f>
        <v>0</v>
      </c>
      <c r="F25" s="143"/>
      <c r="G25" s="3"/>
      <c r="H25" s="3"/>
      <c r="I25" s="57"/>
    </row>
    <row r="26" spans="1:9" ht="12" customHeight="1" thickBot="1">
      <c r="A26" s="287"/>
      <c r="B26" s="295"/>
      <c r="C26" s="297"/>
      <c r="D26" s="286"/>
      <c r="E26" s="299"/>
      <c r="F26" s="139"/>
      <c r="G26" s="3"/>
      <c r="H26" s="3"/>
      <c r="I26" s="57"/>
    </row>
    <row r="27" spans="1:9" ht="12" customHeight="1">
      <c r="A27" s="275">
        <v>14</v>
      </c>
      <c r="B27" s="277" t="str">
        <f>VLOOKUP(A27,'пр.взв.'!B29:C156,2,FALSE)</f>
        <v>Беляев Артем Сергеевич</v>
      </c>
      <c r="C27" s="293" t="str">
        <f>VLOOKUP(A27,'пр.взв.'!B29:H156,3,FALSE)</f>
        <v>23.06.88 мс</v>
      </c>
      <c r="D27" s="283" t="str">
        <f>VLOOKUP(A27,'пр.взв.'!B3:H157,4,FALSE)</f>
        <v>ЦФО</v>
      </c>
      <c r="E27" s="281" t="str">
        <f>VLOOKUP(A27,'пр.взв.'!B29:F156,5,FALSE)</f>
        <v>Брянская Брянск Д</v>
      </c>
      <c r="F27" s="139"/>
      <c r="G27" s="3"/>
      <c r="H27" s="5"/>
      <c r="I27" s="57"/>
    </row>
    <row r="28" spans="1:9" ht="12" customHeight="1">
      <c r="A28" s="276"/>
      <c r="B28" s="278"/>
      <c r="C28" s="290"/>
      <c r="D28" s="284"/>
      <c r="E28" s="282"/>
      <c r="F28" s="144">
        <v>14</v>
      </c>
      <c r="G28" s="3"/>
      <c r="H28" s="1"/>
      <c r="I28" s="57"/>
    </row>
    <row r="29" spans="1:9" ht="12" customHeight="1">
      <c r="A29" s="276">
        <v>46</v>
      </c>
      <c r="B29" s="294">
        <f>VLOOKUP(A29,'пр.взв.'!B31:C158,2,FALSE)</f>
        <v>0</v>
      </c>
      <c r="C29" s="296">
        <f>VLOOKUP(A29,'пр.взв.'!B31:H158,3,FALSE)</f>
        <v>0</v>
      </c>
      <c r="D29" s="285">
        <f>VLOOKUP(A29,'пр.взв.'!B2:H159,4,FALSE)</f>
        <v>0</v>
      </c>
      <c r="E29" s="298">
        <f>VLOOKUP(A29,'пр.взв.'!B31:F158,5,FALSE)</f>
        <v>0</v>
      </c>
      <c r="F29" s="140"/>
      <c r="G29" s="3"/>
      <c r="H29" s="1"/>
      <c r="I29" s="57"/>
    </row>
    <row r="30" spans="1:9" ht="12" customHeight="1" thickBot="1">
      <c r="A30" s="287"/>
      <c r="B30" s="295"/>
      <c r="C30" s="297"/>
      <c r="D30" s="286"/>
      <c r="E30" s="299"/>
      <c r="F30" s="141"/>
      <c r="G30" s="5"/>
      <c r="H30" s="1"/>
      <c r="I30" s="57"/>
    </row>
    <row r="31" spans="1:9" ht="12" customHeight="1">
      <c r="A31" s="275">
        <v>30</v>
      </c>
      <c r="B31" s="277" t="str">
        <f>VLOOKUP(A31,'пр.взв.'!B33:C160,2,FALSE)</f>
        <v>Данько Александр Сергеевич</v>
      </c>
      <c r="C31" s="293" t="str">
        <f>VLOOKUP(A31,'пр.взв.'!B33:H160,3,FALSE)</f>
        <v>25.10.83 мс</v>
      </c>
      <c r="D31" s="283" t="str">
        <f>VLOOKUP(A31,'пр.взв.'!B4:H161,4,FALSE)</f>
        <v>ДВФ0</v>
      </c>
      <c r="E31" s="281" t="str">
        <f>VLOOKUP(A31,'пр.взв.'!B33:F160,5,FALSE)</f>
        <v>Приморский Владивосток РССС</v>
      </c>
      <c r="F31" s="141"/>
      <c r="G31" s="1"/>
      <c r="H31" s="1"/>
      <c r="I31" s="57"/>
    </row>
    <row r="32" spans="1:9" ht="12" customHeight="1">
      <c r="A32" s="276"/>
      <c r="B32" s="278"/>
      <c r="C32" s="290"/>
      <c r="D32" s="284"/>
      <c r="E32" s="282"/>
      <c r="F32" s="142">
        <v>30</v>
      </c>
      <c r="G32" s="1"/>
      <c r="H32" s="1"/>
      <c r="I32" s="57"/>
    </row>
    <row r="33" spans="1:9" ht="12" customHeight="1">
      <c r="A33" s="276">
        <v>62</v>
      </c>
      <c r="B33" s="294">
        <f>VLOOKUP(A33,'пр.взв.'!B35:C162,2,FALSE)</f>
        <v>0</v>
      </c>
      <c r="C33" s="300">
        <f>VLOOKUP(A33,'пр.взв.'!B35:H162,3,FALSE)</f>
        <v>0</v>
      </c>
      <c r="D33" s="285">
        <f>VLOOKUP(A33,'пр.взв.'!B3:H163,4,FALSE)</f>
        <v>0</v>
      </c>
      <c r="E33" s="298">
        <f>VLOOKUP(A33,'пр.взв.'!B35:F162,5,FALSE)</f>
        <v>0</v>
      </c>
      <c r="F33" s="143"/>
      <c r="G33" s="1"/>
      <c r="H33" s="1"/>
      <c r="I33" s="57"/>
    </row>
    <row r="34" spans="1:9" ht="12" customHeight="1" thickBot="1">
      <c r="A34" s="287"/>
      <c r="B34" s="295"/>
      <c r="C34" s="301"/>
      <c r="D34" s="303"/>
      <c r="E34" s="302"/>
      <c r="F34" s="135"/>
      <c r="I34" s="57"/>
    </row>
    <row r="35" spans="1:9" ht="12" customHeight="1" thickBot="1">
      <c r="A35" s="73"/>
      <c r="B35" s="79"/>
      <c r="C35" s="79"/>
      <c r="D35" s="79"/>
      <c r="E35" s="80"/>
      <c r="F35" s="139"/>
      <c r="G35" s="1"/>
      <c r="H35" s="1"/>
      <c r="I35" s="59"/>
    </row>
    <row r="36" spans="1:9" ht="12" customHeight="1">
      <c r="A36" s="275">
        <v>4</v>
      </c>
      <c r="B36" s="277" t="str">
        <f>VLOOKUP(A36,'пр.взв.'!B5:H132,2,FALSE)</f>
        <v>Анисимов Сергей Юрьевич</v>
      </c>
      <c r="C36" s="293" t="str">
        <f>VLOOKUP(A36,'пр.взв.'!B5:H132,3,FALSE)</f>
        <v>08.01.86 мс</v>
      </c>
      <c r="D36" s="283" t="str">
        <f>VLOOKUP(A36,'пр.взв.'!B3:H166,4,FALSE)</f>
        <v>СПБ</v>
      </c>
      <c r="E36" s="281" t="str">
        <f>VLOOKUP(A36,'пр.взв.'!B5:H132,5,FALSE)</f>
        <v>С.Петербург ВС</v>
      </c>
      <c r="F36" s="135"/>
      <c r="I36" s="57"/>
    </row>
    <row r="37" spans="1:9" ht="12" customHeight="1">
      <c r="A37" s="276"/>
      <c r="B37" s="278"/>
      <c r="C37" s="290"/>
      <c r="D37" s="284"/>
      <c r="E37" s="282"/>
      <c r="F37" s="139">
        <v>4</v>
      </c>
      <c r="G37" s="1"/>
      <c r="I37" s="57"/>
    </row>
    <row r="38" spans="1:9" ht="12" customHeight="1">
      <c r="A38" s="276">
        <v>36</v>
      </c>
      <c r="B38" s="294">
        <f>VLOOKUP(A38,'пр.взв.'!B7:H134,2,FALSE)</f>
        <v>0</v>
      </c>
      <c r="C38" s="296">
        <f>VLOOKUP(A38,'пр.взв.'!B7:H134,3,FALSE)</f>
        <v>0</v>
      </c>
      <c r="D38" s="285">
        <f>VLOOKUP(A38,'пр.взв.'!B3:H168,4,FALSE)</f>
        <v>0</v>
      </c>
      <c r="E38" s="298">
        <f>VLOOKUP(A38,'пр.взв.'!B7:H134,5,FALSE)</f>
        <v>0</v>
      </c>
      <c r="F38" s="140"/>
      <c r="G38" s="1"/>
      <c r="H38" s="1"/>
      <c r="I38" s="57"/>
    </row>
    <row r="39" spans="1:9" ht="12" customHeight="1" thickBot="1">
      <c r="A39" s="287"/>
      <c r="B39" s="295"/>
      <c r="C39" s="297"/>
      <c r="D39" s="286"/>
      <c r="E39" s="299"/>
      <c r="F39" s="141"/>
      <c r="G39" s="4"/>
      <c r="H39" s="1"/>
      <c r="I39" s="57"/>
    </row>
    <row r="40" spans="1:9" ht="12" customHeight="1">
      <c r="A40" s="304">
        <v>20</v>
      </c>
      <c r="B40" s="277" t="str">
        <f>VLOOKUP(A40,'пр.взв.'!B9:H136,2,FALSE)</f>
        <v>Козлов Игорь Владимирович</v>
      </c>
      <c r="C40" s="293" t="str">
        <f>VLOOKUP(A40,'пр.взв.'!B9:H136,3,FALSE)</f>
        <v>24.08.85 мс</v>
      </c>
      <c r="D40" s="283" t="str">
        <f>VLOOKUP(A40,'пр.взв.'!B4:H170,4,FALSE)</f>
        <v>УФО</v>
      </c>
      <c r="E40" s="281" t="str">
        <f>VLOOKUP(A40,'пр.взв.'!B9:H136,5,FALSE)</f>
        <v>Свердловская Качканар МО</v>
      </c>
      <c r="F40" s="141"/>
      <c r="G40" s="2"/>
      <c r="H40" s="1"/>
      <c r="I40" s="57"/>
    </row>
    <row r="41" spans="1:9" ht="12" customHeight="1">
      <c r="A41" s="276"/>
      <c r="B41" s="278"/>
      <c r="C41" s="290"/>
      <c r="D41" s="284"/>
      <c r="E41" s="282"/>
      <c r="F41" s="142">
        <v>20</v>
      </c>
      <c r="G41" s="3"/>
      <c r="H41" s="1"/>
      <c r="I41" s="57"/>
    </row>
    <row r="42" spans="1:9" ht="12" customHeight="1">
      <c r="A42" s="276">
        <v>52</v>
      </c>
      <c r="B42" s="294">
        <f>VLOOKUP(A42,'пр.взв.'!B11:H138,2,FALSE)</f>
        <v>0</v>
      </c>
      <c r="C42" s="296">
        <f>VLOOKUP(A42,'пр.взв.'!B11:H138,3,FALSE)</f>
        <v>0</v>
      </c>
      <c r="D42" s="285">
        <f>VLOOKUP(A42,'пр.взв.'!B5:H172,4,FALSE)</f>
        <v>0</v>
      </c>
      <c r="E42" s="298">
        <f>VLOOKUP(A42,'пр.взв.'!B11:H138,5,FALSE)</f>
        <v>0</v>
      </c>
      <c r="F42" s="143"/>
      <c r="G42" s="3"/>
      <c r="H42" s="1"/>
      <c r="I42" s="57"/>
    </row>
    <row r="43" spans="1:9" ht="12" customHeight="1" thickBot="1">
      <c r="A43" s="287"/>
      <c r="B43" s="295"/>
      <c r="C43" s="297"/>
      <c r="D43" s="286"/>
      <c r="E43" s="299"/>
      <c r="F43" s="139"/>
      <c r="G43" s="3"/>
      <c r="H43" s="4"/>
      <c r="I43" s="57"/>
    </row>
    <row r="44" spans="1:9" ht="12" customHeight="1">
      <c r="A44" s="275">
        <v>12</v>
      </c>
      <c r="B44" s="277" t="str">
        <f>VLOOKUP(A44,'пр.взв.'!B13:H140,2,FALSE)</f>
        <v>Шибанов Сергей Александрович </v>
      </c>
      <c r="C44" s="293" t="str">
        <f>VLOOKUP(A44,'пр.взв.'!B13:H140,3,FALSE)</f>
        <v>17.04.81 змс</v>
      </c>
      <c r="D44" s="283" t="str">
        <f>VLOOKUP(A44,'пр.взв.'!B3:H174,4,FALSE)</f>
        <v>ПФО</v>
      </c>
      <c r="E44" s="281" t="str">
        <f>VLOOKUP(A44,'пр.взв.'!B13:H140,5,FALSE)</f>
        <v> Нижегородская Выкса Д</v>
      </c>
      <c r="F44" s="139"/>
      <c r="G44" s="3"/>
      <c r="H44" s="2"/>
      <c r="I44" s="57"/>
    </row>
    <row r="45" spans="1:9" ht="12" customHeight="1">
      <c r="A45" s="276"/>
      <c r="B45" s="278"/>
      <c r="C45" s="290"/>
      <c r="D45" s="284"/>
      <c r="E45" s="282"/>
      <c r="F45" s="144">
        <v>12</v>
      </c>
      <c r="G45" s="3"/>
      <c r="H45" s="3"/>
      <c r="I45" s="57"/>
    </row>
    <row r="46" spans="1:9" ht="12" customHeight="1">
      <c r="A46" s="276">
        <v>44</v>
      </c>
      <c r="B46" s="294">
        <f>VLOOKUP(A46,'пр.взв.'!B15:H142,2,FALSE)</f>
        <v>0</v>
      </c>
      <c r="C46" s="296">
        <f>VLOOKUP(A46,'пр.взв.'!B15:H142,3,FALSE)</f>
        <v>0</v>
      </c>
      <c r="D46" s="285">
        <f>VLOOKUP(A46,'пр.взв.'!B3:H176,4,FALSE)</f>
        <v>0</v>
      </c>
      <c r="E46" s="298">
        <f>VLOOKUP(A46,'пр.взв.'!B15:H142,5,FALSE)</f>
        <v>0</v>
      </c>
      <c r="F46" s="140"/>
      <c r="G46" s="3"/>
      <c r="H46" s="3"/>
      <c r="I46" s="57"/>
    </row>
    <row r="47" spans="1:9" ht="12" customHeight="1" thickBot="1">
      <c r="A47" s="287"/>
      <c r="B47" s="295"/>
      <c r="C47" s="297"/>
      <c r="D47" s="286"/>
      <c r="E47" s="299"/>
      <c r="F47" s="141"/>
      <c r="G47" s="5"/>
      <c r="H47" s="3"/>
      <c r="I47" s="57"/>
    </row>
    <row r="48" spans="1:9" ht="12" customHeight="1">
      <c r="A48" s="275">
        <v>28</v>
      </c>
      <c r="B48" s="277" t="str">
        <f>VLOOKUP(A48,'пр.взв.'!B17:H144,2,FALSE)</f>
        <v>Павлов Денис Александрович</v>
      </c>
      <c r="C48" s="293" t="str">
        <f>VLOOKUP(A48,'пр.взв.'!B17:H144,3,FALSE)</f>
        <v>22.05.80 мсмк</v>
      </c>
      <c r="D48" s="283" t="str">
        <f>VLOOKUP(A48,'пр.взв.'!B4:H178,4,FALSE)</f>
        <v>МОС</v>
      </c>
      <c r="E48" s="281" t="str">
        <f>VLOOKUP(A48,'пр.взв.'!B17:H144,5,FALSE)</f>
        <v>Москва Д</v>
      </c>
      <c r="F48" s="141"/>
      <c r="G48" s="1"/>
      <c r="H48" s="3"/>
      <c r="I48" s="57"/>
    </row>
    <row r="49" spans="1:9" ht="12" customHeight="1">
      <c r="A49" s="276"/>
      <c r="B49" s="278"/>
      <c r="C49" s="290"/>
      <c r="D49" s="284"/>
      <c r="E49" s="282"/>
      <c r="F49" s="142">
        <v>28</v>
      </c>
      <c r="G49" s="1"/>
      <c r="H49" s="3"/>
      <c r="I49" s="57"/>
    </row>
    <row r="50" spans="1:9" ht="12" customHeight="1">
      <c r="A50" s="276">
        <v>60</v>
      </c>
      <c r="B50" s="294">
        <f>VLOOKUP(A50,'пр.взв.'!B19:H146,2,FALSE)</f>
        <v>0</v>
      </c>
      <c r="C50" s="296">
        <f>VLOOKUP(A50,'пр.взв.'!B19:H146,3,FALSE)</f>
        <v>0</v>
      </c>
      <c r="D50" s="285">
        <f>VLOOKUP(A50,'пр.взв.'!B5:H180,4,FALSE)</f>
        <v>0</v>
      </c>
      <c r="E50" s="298">
        <f>VLOOKUP(A50,'пр.взв.'!B19:H146,5,FALSE)</f>
        <v>0</v>
      </c>
      <c r="F50" s="143"/>
      <c r="G50" s="1"/>
      <c r="H50" s="3"/>
      <c r="I50" s="57"/>
    </row>
    <row r="51" spans="1:9" ht="12" customHeight="1" thickBot="1">
      <c r="A51" s="287"/>
      <c r="B51" s="295"/>
      <c r="C51" s="297"/>
      <c r="D51" s="286"/>
      <c r="E51" s="299"/>
      <c r="F51" s="139"/>
      <c r="G51" s="1"/>
      <c r="H51" s="3"/>
      <c r="I51" s="57"/>
    </row>
    <row r="52" spans="1:9" ht="12" customHeight="1">
      <c r="A52" s="275">
        <v>8</v>
      </c>
      <c r="B52" s="277" t="str">
        <f>VLOOKUP(A52,'пр.взв.'!B5:H132,2,FALSE)</f>
        <v>Мамедов Хатаии Илгарович</v>
      </c>
      <c r="C52" s="293" t="str">
        <f>VLOOKUP(A52,'пр.взв.'!B5:H132,3,FALSE)</f>
        <v>09.03.89 мс</v>
      </c>
      <c r="D52" s="283" t="str">
        <f>VLOOKUP(A52,'пр.взв.'!B3:H182,4,FALSE)</f>
        <v>ЮФО</v>
      </c>
      <c r="E52" s="281" t="str">
        <f>VLOOKUP(A52,'пр.взв.'!B5:H132,5,FALSE)</f>
        <v>Краснодарский Армавир Д</v>
      </c>
      <c r="F52" s="139"/>
      <c r="G52" s="1"/>
      <c r="H52" s="3"/>
      <c r="I52" s="57"/>
    </row>
    <row r="53" spans="1:9" ht="12" customHeight="1">
      <c r="A53" s="276"/>
      <c r="B53" s="278"/>
      <c r="C53" s="290"/>
      <c r="D53" s="284"/>
      <c r="E53" s="282"/>
      <c r="F53" s="144">
        <v>8</v>
      </c>
      <c r="G53" s="1"/>
      <c r="H53" s="3"/>
      <c r="I53" s="59"/>
    </row>
    <row r="54" spans="1:8" ht="12" customHeight="1">
      <c r="A54" s="276">
        <v>40</v>
      </c>
      <c r="B54" s="294">
        <f>VLOOKUP(A54,'пр.взв.'!B23:H150,2,FALSE)</f>
        <v>0</v>
      </c>
      <c r="C54" s="296">
        <f>VLOOKUP(A54,'пр.взв.'!B23:H150,3,FALSE)</f>
        <v>0</v>
      </c>
      <c r="D54" s="285">
        <f>VLOOKUP(A54,'пр.взв.'!B7:H184,4,FALSE)</f>
        <v>0</v>
      </c>
      <c r="E54" s="298">
        <f>VLOOKUP(A54,'пр.взв.'!B23:H150,5,FALSE)</f>
        <v>0</v>
      </c>
      <c r="F54" s="140"/>
      <c r="G54" s="1"/>
      <c r="H54" s="3"/>
    </row>
    <row r="55" spans="1:8" ht="12" customHeight="1" thickBot="1">
      <c r="A55" s="287"/>
      <c r="B55" s="295"/>
      <c r="C55" s="297"/>
      <c r="D55" s="286"/>
      <c r="E55" s="299"/>
      <c r="F55" s="141"/>
      <c r="G55" s="4"/>
      <c r="H55" s="3"/>
    </row>
    <row r="56" spans="1:8" ht="12" customHeight="1">
      <c r="A56" s="275">
        <v>24</v>
      </c>
      <c r="B56" s="277" t="str">
        <f>VLOOKUP(A56,'пр.взв.'!B25:H152,2,FALSE)</f>
        <v>Абмаев Антон Сергеевич</v>
      </c>
      <c r="C56" s="293" t="str">
        <f>VLOOKUP(A56,'пр.взв.'!B25:H152,3,FALSE)</f>
        <v>04.06.86 МСМК</v>
      </c>
      <c r="D56" s="283" t="str">
        <f>VLOOKUP(A56,'пр.взв.'!B3:H186,4,FALSE)</f>
        <v>ДВФ0</v>
      </c>
      <c r="E56" s="281" t="str">
        <f>VLOOKUP(A56,'пр.взв.'!B25:H152,5,FALSE)</f>
        <v> Амурская Благовещенск  ПР</v>
      </c>
      <c r="F56" s="141"/>
      <c r="G56" s="2"/>
      <c r="H56" s="3"/>
    </row>
    <row r="57" spans="1:8" ht="12" customHeight="1">
      <c r="A57" s="276"/>
      <c r="B57" s="278"/>
      <c r="C57" s="290"/>
      <c r="D57" s="284"/>
      <c r="E57" s="282"/>
      <c r="F57" s="142"/>
      <c r="G57" s="3"/>
      <c r="H57" s="3"/>
    </row>
    <row r="58" spans="1:8" ht="12" customHeight="1">
      <c r="A58" s="276">
        <v>56</v>
      </c>
      <c r="B58" s="288">
        <f>VLOOKUP(A58,'пр.взв.'!B27:H154,2,FALSE)</f>
        <v>0</v>
      </c>
      <c r="C58" s="278">
        <f>VLOOKUP(A58,'пр.взв.'!B27:H154,3,FALSE)</f>
        <v>0</v>
      </c>
      <c r="D58" s="292">
        <f>VLOOKUP(A58,'пр.взв.'!B3:H188,4,FALSE)</f>
        <v>0</v>
      </c>
      <c r="E58" s="291">
        <f>VLOOKUP(A58,'пр.взв.'!B27:H154,5,FALSE)</f>
        <v>0</v>
      </c>
      <c r="F58" s="143"/>
      <c r="G58" s="3"/>
      <c r="H58" s="3"/>
    </row>
    <row r="59" spans="1:8" ht="12" customHeight="1" thickBot="1">
      <c r="A59" s="287"/>
      <c r="B59" s="289"/>
      <c r="C59" s="290"/>
      <c r="D59" s="284"/>
      <c r="E59" s="282"/>
      <c r="F59" s="139"/>
      <c r="G59" s="3"/>
      <c r="H59" s="3"/>
    </row>
    <row r="60" spans="1:8" ht="12" customHeight="1">
      <c r="A60" s="275">
        <v>16</v>
      </c>
      <c r="B60" s="277" t="str">
        <f>VLOOKUP(A60,'пр.взв.'!B29:H156,2,FALSE)</f>
        <v>Нечаев Дмитрий Николаевич</v>
      </c>
      <c r="C60" s="293" t="str">
        <f>VLOOKUP(A60,'пр.взв.'!B29:H156,3,FALSE)</f>
        <v>07.08.76 мсмк</v>
      </c>
      <c r="D60" s="283" t="str">
        <f>VLOOKUP(A60,'пр.взв.'!B3:H190,4,FALSE)</f>
        <v>ПФО</v>
      </c>
      <c r="E60" s="281" t="str">
        <f>VLOOKUP(A60,'пр.взв.'!B29:H156,5,FALSE)</f>
        <v> Пермский Краснокамск Д</v>
      </c>
      <c r="F60" s="139"/>
      <c r="G60" s="3"/>
      <c r="H60" s="5"/>
    </row>
    <row r="61" spans="1:8" ht="12" customHeight="1">
      <c r="A61" s="276"/>
      <c r="B61" s="278"/>
      <c r="C61" s="290"/>
      <c r="D61" s="284"/>
      <c r="E61" s="282"/>
      <c r="F61" s="144">
        <v>16</v>
      </c>
      <c r="G61" s="3"/>
      <c r="H61" s="1"/>
    </row>
    <row r="62" spans="1:8" ht="12" customHeight="1">
      <c r="A62" s="276">
        <v>48</v>
      </c>
      <c r="B62" s="294">
        <f>VLOOKUP(A62,'пр.взв.'!B31:H158,2,FALSE)</f>
        <v>0</v>
      </c>
      <c r="C62" s="296">
        <f>VLOOKUP(A62,'пр.взв.'!B31:H158,3,FALSE)</f>
        <v>0</v>
      </c>
      <c r="D62" s="285">
        <f>VLOOKUP(A62,'пр.взв.'!B3:H192,4,FALSE)</f>
        <v>0</v>
      </c>
      <c r="E62" s="298">
        <f>VLOOKUP(A62,'пр.взв.'!B31:H158,5,FALSE)</f>
        <v>0</v>
      </c>
      <c r="F62" s="140"/>
      <c r="G62" s="3"/>
      <c r="H62" s="1"/>
    </row>
    <row r="63" spans="1:8" ht="12" customHeight="1" thickBot="1">
      <c r="A63" s="287"/>
      <c r="B63" s="295"/>
      <c r="C63" s="297"/>
      <c r="D63" s="286"/>
      <c r="E63" s="299"/>
      <c r="F63" s="141"/>
      <c r="G63" s="5"/>
      <c r="H63" s="1"/>
    </row>
    <row r="64" spans="1:8" ht="12" customHeight="1">
      <c r="A64" s="275">
        <v>32</v>
      </c>
      <c r="B64" s="277" t="str">
        <f>VLOOKUP(A64,'пр.взв.'!B33:H160,2,FALSE)</f>
        <v>Нурудинов Джамал Шайхович</v>
      </c>
      <c r="C64" s="293" t="str">
        <f>VLOOKUP(A64,'пр.взв.'!B33:H160,3,FALSE)</f>
        <v>06.06.86 мс</v>
      </c>
      <c r="D64" s="283" t="str">
        <f>VLOOKUP(A64,'пр.взв.'!B3:H194,4,FALSE)</f>
        <v>ЦФО</v>
      </c>
      <c r="E64" s="281" t="str">
        <f>VLOOKUP(A64,'пр.взв.'!B33:H160,5,FALSE)</f>
        <v>Тверская МО</v>
      </c>
      <c r="F64" s="141"/>
      <c r="G64" s="1"/>
      <c r="H64" s="1"/>
    </row>
    <row r="65" spans="1:8" ht="12" customHeight="1">
      <c r="A65" s="276"/>
      <c r="B65" s="278"/>
      <c r="C65" s="290"/>
      <c r="D65" s="284"/>
      <c r="E65" s="282"/>
      <c r="F65" s="142">
        <v>32</v>
      </c>
      <c r="G65" s="1"/>
      <c r="H65" s="1"/>
    </row>
    <row r="66" spans="1:8" ht="12" customHeight="1">
      <c r="A66" s="276">
        <v>64</v>
      </c>
      <c r="B66" s="294">
        <f>VLOOKUP(A66,'пр.взв.'!B35:H162,2,FALSE)</f>
        <v>0</v>
      </c>
      <c r="C66" s="300">
        <f>VLOOKUP(A66,'пр.взв.'!B35:H162,3,FALSE)</f>
        <v>0</v>
      </c>
      <c r="D66" s="285">
        <f>VLOOKUP(A66,'пр.взв.'!B3:H196,4,FALSE)</f>
        <v>0</v>
      </c>
      <c r="E66" s="298">
        <f>VLOOKUP(A66,'пр.взв.'!B35:H162,5,FALSE)</f>
        <v>0</v>
      </c>
      <c r="F66" s="143"/>
      <c r="G66" s="1"/>
      <c r="H66" s="1"/>
    </row>
    <row r="67" spans="1:6" ht="12" customHeight="1" thickBot="1">
      <c r="A67" s="287"/>
      <c r="B67" s="295"/>
      <c r="C67" s="301"/>
      <c r="D67" s="303"/>
      <c r="E67" s="302"/>
      <c r="F67" s="135"/>
    </row>
    <row r="68" spans="2:6" ht="12" customHeight="1">
      <c r="B68" s="80"/>
      <c r="C68" s="80"/>
      <c r="D68" s="80"/>
      <c r="E68" s="80"/>
      <c r="F68" s="135"/>
    </row>
    <row r="69" spans="2:6" ht="27.75" customHeight="1">
      <c r="B69" s="80"/>
      <c r="C69" s="80"/>
      <c r="D69" s="80"/>
      <c r="E69" s="80"/>
      <c r="F69" s="135"/>
    </row>
    <row r="70" spans="1:9" ht="19.5" customHeight="1">
      <c r="A70" s="28" t="s">
        <v>22</v>
      </c>
      <c r="B70" s="88"/>
      <c r="C70" s="88"/>
      <c r="D70" s="88"/>
      <c r="E70" s="88"/>
      <c r="F70" s="270">
        <f>HYPERLINK('пр.взв.'!G1)</f>
      </c>
      <c r="G70" s="88"/>
      <c r="H70" s="28" t="s">
        <v>23</v>
      </c>
      <c r="I70" s="88"/>
    </row>
    <row r="71" spans="1:9" ht="12.75">
      <c r="A71" s="88"/>
      <c r="B71" s="88"/>
      <c r="C71" s="88"/>
      <c r="D71" s="88"/>
      <c r="E71" s="88"/>
      <c r="F71" s="271"/>
      <c r="G71" s="88"/>
      <c r="H71" s="88"/>
      <c r="I71" s="88"/>
    </row>
    <row r="72" spans="1:9" ht="19.5" customHeight="1">
      <c r="A72" s="88"/>
      <c r="B72" s="88"/>
      <c r="C72" s="88"/>
      <c r="D72" s="88"/>
      <c r="E72" s="88"/>
      <c r="F72" s="145"/>
      <c r="G72" s="88"/>
      <c r="H72" s="88"/>
      <c r="I72" s="88"/>
    </row>
    <row r="73" spans="1:10" ht="19.5" customHeight="1">
      <c r="A73" s="11"/>
      <c r="B73" s="13"/>
      <c r="C73" s="8"/>
      <c r="D73" s="8"/>
      <c r="E73" s="12"/>
      <c r="F73" s="146"/>
      <c r="H73" s="123"/>
      <c r="I73" s="123"/>
      <c r="J73" s="7"/>
    </row>
    <row r="74" spans="1:10" ht="19.5" customHeight="1">
      <c r="A74" s="7"/>
      <c r="B74" s="15"/>
      <c r="F74" s="135"/>
      <c r="H74" s="123"/>
      <c r="I74" s="123"/>
      <c r="J74" s="7"/>
    </row>
    <row r="75" spans="1:10" ht="19.5" customHeight="1">
      <c r="A75" s="7"/>
      <c r="B75" s="66"/>
      <c r="C75" s="65"/>
      <c r="D75" s="65"/>
      <c r="E75" s="17"/>
      <c r="F75" s="146"/>
      <c r="H75" s="45"/>
      <c r="I75" s="123"/>
      <c r="J75" s="7"/>
    </row>
    <row r="76" spans="1:10" ht="19.5" customHeight="1">
      <c r="A76" s="6"/>
      <c r="B76" s="10"/>
      <c r="C76" s="16"/>
      <c r="D76" s="16"/>
      <c r="E76" s="124"/>
      <c r="F76" s="146"/>
      <c r="H76" s="45"/>
      <c r="I76" s="123"/>
      <c r="J76" s="7"/>
    </row>
    <row r="77" spans="1:10" ht="19.5" customHeight="1">
      <c r="A77" s="7"/>
      <c r="B77" s="16"/>
      <c r="C77" s="16"/>
      <c r="D77" s="16"/>
      <c r="E77" s="57"/>
      <c r="F77" s="147"/>
      <c r="G77" s="16"/>
      <c r="I77" s="123"/>
      <c r="J77" s="7"/>
    </row>
    <row r="78" spans="1:10" ht="19.5" customHeight="1">
      <c r="A78" s="7"/>
      <c r="B78" s="16"/>
      <c r="C78" s="9"/>
      <c r="D78" s="9"/>
      <c r="E78" s="59"/>
      <c r="F78" s="148"/>
      <c r="G78" s="125"/>
      <c r="I78" s="123"/>
      <c r="J78" s="7"/>
    </row>
    <row r="79" spans="2:10" ht="19.5" customHeight="1">
      <c r="B79" s="126"/>
      <c r="C79" s="126"/>
      <c r="D79" s="126"/>
      <c r="E79" s="7"/>
      <c r="F79" s="148"/>
      <c r="G79" s="13"/>
      <c r="I79" s="123"/>
      <c r="J79" s="7"/>
    </row>
    <row r="80" spans="3:10" ht="19.5" customHeight="1">
      <c r="C80" s="12"/>
      <c r="D80" s="12"/>
      <c r="E80" s="7"/>
      <c r="F80" s="149"/>
      <c r="G80" s="15"/>
      <c r="I80" s="123"/>
      <c r="J80" s="7"/>
    </row>
    <row r="81" spans="1:10" ht="19.5" customHeight="1">
      <c r="A81" s="11"/>
      <c r="B81" s="13"/>
      <c r="E81" s="7"/>
      <c r="F81" s="135"/>
      <c r="G81" s="57"/>
      <c r="I81" s="123"/>
      <c r="J81" s="7"/>
    </row>
    <row r="82" spans="1:10" ht="19.5" customHeight="1">
      <c r="A82" s="7"/>
      <c r="B82" s="15"/>
      <c r="C82" s="8"/>
      <c r="D82" s="8"/>
      <c r="E82" s="7"/>
      <c r="F82" s="146"/>
      <c r="G82" s="15"/>
      <c r="H82" s="7"/>
      <c r="I82" s="123"/>
      <c r="J82" s="7"/>
    </row>
    <row r="83" spans="1:10" ht="19.5" customHeight="1">
      <c r="A83" s="7"/>
      <c r="B83" s="66"/>
      <c r="C83" s="65"/>
      <c r="D83" s="65"/>
      <c r="E83" s="58"/>
      <c r="F83" s="146"/>
      <c r="G83" s="15"/>
      <c r="H83" s="58"/>
      <c r="I83" s="123"/>
      <c r="J83" s="7"/>
    </row>
    <row r="84" spans="1:10" ht="19.5" customHeight="1">
      <c r="A84" s="6"/>
      <c r="B84" s="10"/>
      <c r="C84" s="16"/>
      <c r="D84" s="16"/>
      <c r="E84" s="57"/>
      <c r="F84" s="150"/>
      <c r="G84" s="15"/>
      <c r="H84" s="57"/>
      <c r="I84" s="123"/>
      <c r="J84" s="7"/>
    </row>
    <row r="85" spans="1:10" ht="19.5" customHeight="1">
      <c r="A85" s="7"/>
      <c r="B85" s="16"/>
      <c r="C85" s="16"/>
      <c r="D85" s="16"/>
      <c r="E85" s="57"/>
      <c r="F85" s="147"/>
      <c r="G85" s="15"/>
      <c r="H85" s="57"/>
      <c r="I85" s="123"/>
      <c r="J85" s="7"/>
    </row>
    <row r="86" spans="1:10" ht="19.5" customHeight="1">
      <c r="A86" s="7"/>
      <c r="B86" s="16"/>
      <c r="C86" s="9"/>
      <c r="D86" s="9"/>
      <c r="E86" s="59"/>
      <c r="F86" s="148"/>
      <c r="G86" s="127"/>
      <c r="H86" s="57"/>
      <c r="I86" s="123"/>
      <c r="J86" s="7"/>
    </row>
    <row r="87" spans="2:10" ht="19.5" customHeight="1">
      <c r="B87" s="126"/>
      <c r="C87" s="126"/>
      <c r="D87" s="126"/>
      <c r="F87" s="148"/>
      <c r="G87" s="18"/>
      <c r="H87" s="57"/>
      <c r="I87" s="123"/>
      <c r="J87" s="7"/>
    </row>
    <row r="88" spans="3:10" ht="19.5" customHeight="1">
      <c r="C88" s="12"/>
      <c r="D88" s="12"/>
      <c r="F88" s="149"/>
      <c r="G88" s="16"/>
      <c r="H88" s="59"/>
      <c r="I88" s="123"/>
      <c r="J88" s="7"/>
    </row>
    <row r="89" spans="1:10" ht="19.5" customHeight="1">
      <c r="A89" s="123"/>
      <c r="B89" s="123"/>
      <c r="C89" s="123"/>
      <c r="D89" s="123"/>
      <c r="E89" s="123"/>
      <c r="F89" s="151"/>
      <c r="G89" s="123"/>
      <c r="H89" s="45"/>
      <c r="I89" s="123"/>
      <c r="J89" s="7"/>
    </row>
    <row r="90" spans="1:10" ht="19.5" customHeight="1">
      <c r="A90" s="123"/>
      <c r="B90" s="16"/>
      <c r="C90" s="77"/>
      <c r="D90" s="77"/>
      <c r="E90" s="123"/>
      <c r="F90" s="16"/>
      <c r="G90" s="18"/>
      <c r="H90" s="45"/>
      <c r="I90" s="123"/>
      <c r="J90" s="7"/>
    </row>
    <row r="91" spans="1:10" ht="19.5" customHeight="1">
      <c r="A91" s="123"/>
      <c r="B91" s="16"/>
      <c r="C91" s="18"/>
      <c r="D91" s="18"/>
      <c r="E91" s="77"/>
      <c r="F91" s="77"/>
      <c r="G91" s="16"/>
      <c r="H91" s="123"/>
      <c r="I91" s="123"/>
      <c r="J91" s="7"/>
    </row>
    <row r="92" spans="1:10" ht="19.5" customHeight="1">
      <c r="A92" s="123"/>
      <c r="B92" s="123"/>
      <c r="C92" s="16"/>
      <c r="D92" s="16"/>
      <c r="E92" s="123"/>
      <c r="F92" s="18"/>
      <c r="G92" s="16"/>
      <c r="H92" s="123"/>
      <c r="I92" s="123"/>
      <c r="J92" s="7"/>
    </row>
    <row r="93" spans="1:10" ht="19.5" customHeight="1">
      <c r="A93" s="123"/>
      <c r="B93" s="123"/>
      <c r="C93" s="18"/>
      <c r="D93" s="18"/>
      <c r="E93" s="123"/>
      <c r="F93" s="16"/>
      <c r="G93" s="77"/>
      <c r="H93" s="45"/>
      <c r="I93" s="123"/>
      <c r="J93" s="7"/>
    </row>
    <row r="94" spans="1:10" ht="19.5" customHeight="1">
      <c r="A94" s="123"/>
      <c r="B94" s="16"/>
      <c r="C94" s="18"/>
      <c r="D94" s="18"/>
      <c r="E94" s="77"/>
      <c r="F94" s="77"/>
      <c r="G94" s="16"/>
      <c r="H94" s="45"/>
      <c r="I94" s="123"/>
      <c r="J94" s="7"/>
    </row>
    <row r="95" spans="1:10" ht="19.5" customHeight="1">
      <c r="A95" s="123"/>
      <c r="B95" s="123"/>
      <c r="C95" s="16"/>
      <c r="D95" s="16"/>
      <c r="E95" s="123"/>
      <c r="F95" s="18"/>
      <c r="G95" s="16"/>
      <c r="H95" s="45"/>
      <c r="I95" s="123"/>
      <c r="J95" s="7"/>
    </row>
    <row r="96" spans="1:10" ht="19.5" customHeight="1">
      <c r="A96" s="123"/>
      <c r="B96" s="123"/>
      <c r="C96" s="18"/>
      <c r="D96" s="18"/>
      <c r="E96" s="123"/>
      <c r="F96" s="16"/>
      <c r="G96" s="77"/>
      <c r="H96" s="45"/>
      <c r="I96" s="123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mergeCells count="165"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  <mergeCell ref="D64:D65"/>
    <mergeCell ref="A62:A63"/>
    <mergeCell ref="B62:B63"/>
    <mergeCell ref="C62:C63"/>
    <mergeCell ref="E62:E63"/>
    <mergeCell ref="D62:D63"/>
    <mergeCell ref="A60:A61"/>
    <mergeCell ref="B60:B61"/>
    <mergeCell ref="C60:C61"/>
    <mergeCell ref="E60:E61"/>
    <mergeCell ref="D60:D61"/>
    <mergeCell ref="A58:A59"/>
    <mergeCell ref="B58:B59"/>
    <mergeCell ref="C58:C59"/>
    <mergeCell ref="E58:E59"/>
    <mergeCell ref="D58:D59"/>
    <mergeCell ref="A56:A57"/>
    <mergeCell ref="B56:B57"/>
    <mergeCell ref="C56:C57"/>
    <mergeCell ref="E56:E57"/>
    <mergeCell ref="D56:D57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A15:A16"/>
    <mergeCell ref="B15:B16"/>
    <mergeCell ref="C15:C16"/>
    <mergeCell ref="E15:E16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I2:I3"/>
    <mergeCell ref="A5:A6"/>
    <mergeCell ref="B5:B6"/>
    <mergeCell ref="C5:C6"/>
    <mergeCell ref="E5:E6"/>
    <mergeCell ref="D3:D4"/>
    <mergeCell ref="D5:D6"/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workbookViewId="0" topLeftCell="A2">
      <selection activeCell="J11" sqref="J1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4" width="7.28125" style="0" customWidth="1"/>
    <col min="5" max="5" width="14.57421875" style="0" customWidth="1"/>
    <col min="6" max="8" width="14.7109375" style="0" customWidth="1"/>
    <col min="9" max="9" width="13.42187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272" t="str">
        <f>HYPERLINK('[1]реквизиты'!$A$2)</f>
        <v>Чемпионат России по САМБО среди мужчин</v>
      </c>
      <c r="B1" s="272"/>
      <c r="C1" s="272"/>
      <c r="D1" s="272"/>
      <c r="E1" s="272"/>
      <c r="F1" s="272"/>
      <c r="G1" s="272"/>
      <c r="H1" s="272"/>
      <c r="I1" s="272"/>
      <c r="J1" s="75"/>
      <c r="K1" s="75"/>
      <c r="L1" s="75"/>
      <c r="P1" s="29"/>
      <c r="Q1" s="29"/>
      <c r="R1" s="29"/>
      <c r="S1" s="30"/>
      <c r="T1" s="7"/>
      <c r="U1" s="7"/>
    </row>
    <row r="2" spans="1:20" ht="12.75" customHeight="1" thickBot="1">
      <c r="A2" s="307"/>
      <c r="B2" s="308"/>
      <c r="C2" s="308"/>
      <c r="D2" s="308"/>
      <c r="E2" s="308"/>
      <c r="F2" s="308"/>
      <c r="G2" s="308"/>
      <c r="H2" s="308"/>
      <c r="I2" s="274" t="str">
        <f>HYPERLINK('пр.взв.'!G3)</f>
        <v>в.к. 68  кг</v>
      </c>
      <c r="P2" s="31"/>
      <c r="Q2" s="31"/>
      <c r="R2" s="31"/>
      <c r="S2" s="20"/>
      <c r="T2" s="20"/>
    </row>
    <row r="3" spans="1:9" ht="12" customHeight="1">
      <c r="A3" s="275">
        <v>1</v>
      </c>
      <c r="B3" s="293" t="str">
        <f>VLOOKUP(A3,'пр.взв.'!B5:C132,2,FALSE)</f>
        <v>Владимирцев Виталий Сергеевич</v>
      </c>
      <c r="C3" s="279" t="str">
        <f>VLOOKUP(A3,'пр.взв.'!B5:H132,3,FALSE)</f>
        <v>10.03.88 мс</v>
      </c>
      <c r="D3" s="283" t="str">
        <f>VLOOKUP(A3,'пр.взв.'!B6:H133,4,FALSE)</f>
        <v>ЦФО</v>
      </c>
      <c r="E3" s="281" t="str">
        <f>VLOOKUP(A3,'пр.взв.'!B5:F132,5,FALSE)</f>
        <v>Ярославская Ярославль МО</v>
      </c>
      <c r="F3" s="138"/>
      <c r="G3" s="80"/>
      <c r="H3" s="80"/>
      <c r="I3" s="274"/>
    </row>
    <row r="4" spans="1:9" ht="12" customHeight="1">
      <c r="A4" s="276"/>
      <c r="B4" s="290"/>
      <c r="C4" s="280"/>
      <c r="D4" s="284"/>
      <c r="E4" s="282"/>
      <c r="F4" s="139"/>
      <c r="G4" s="1"/>
      <c r="H4" s="81"/>
      <c r="I4" s="81"/>
    </row>
    <row r="5" spans="1:9" ht="12" customHeight="1">
      <c r="A5" s="276">
        <v>33</v>
      </c>
      <c r="B5" s="278" t="str">
        <f>VLOOKUP(A5,'пр.взв.'!B7:C134,2,FALSE)</f>
        <v>Суханов Михаил Игоревич</v>
      </c>
      <c r="C5" s="278" t="str">
        <f>VLOOKUP(A5,'пр.взв.'!B7:H134,3,FALSE)</f>
        <v>31.08.84 мс</v>
      </c>
      <c r="D5" s="292" t="str">
        <f>VLOOKUP(A5,'пр.взв.'!B6:H135,4,FALSE)</f>
        <v>УФО</v>
      </c>
      <c r="E5" s="291" t="str">
        <f>VLOOKUP(A5,'пр.взв.'!B7:F134,5,FALSE)</f>
        <v>Свердловская В.Пышма ПР</v>
      </c>
      <c r="F5" s="140"/>
      <c r="G5" s="1"/>
      <c r="H5" s="1"/>
      <c r="I5" s="274" t="s">
        <v>10</v>
      </c>
    </row>
    <row r="6" spans="1:9" ht="12" customHeight="1" thickBot="1">
      <c r="A6" s="287"/>
      <c r="B6" s="290"/>
      <c r="C6" s="290"/>
      <c r="D6" s="284"/>
      <c r="E6" s="282"/>
      <c r="F6" s="141"/>
      <c r="G6" s="4"/>
      <c r="H6" s="1"/>
      <c r="I6" s="274"/>
    </row>
    <row r="7" spans="1:9" ht="12" customHeight="1">
      <c r="A7" s="275">
        <v>17</v>
      </c>
      <c r="B7" s="293" t="str">
        <f>VLOOKUP(A7,'пр.взв.'!B9:C136,2,FALSE)</f>
        <v>Савич Сергей Александрович</v>
      </c>
      <c r="C7" s="293" t="str">
        <f>VLOOKUP(A7,'пр.взв.'!B9:H136,3,FALSE)</f>
        <v>03.12.82 мсмк</v>
      </c>
      <c r="D7" s="283" t="str">
        <f>VLOOKUP(A7,'пр.взв.'!B1:H137,4,FALSE)</f>
        <v>СФО</v>
      </c>
      <c r="E7" s="281" t="str">
        <f>VLOOKUP(A7,'пр.взв.'!B9:F136,5,FALSE)</f>
        <v>Кемеровская Новокузнецк Д</v>
      </c>
      <c r="F7" s="141"/>
      <c r="G7" s="2"/>
      <c r="H7" s="1"/>
      <c r="I7" s="81"/>
    </row>
    <row r="8" spans="1:9" ht="12" customHeight="1">
      <c r="A8" s="276"/>
      <c r="B8" s="290"/>
      <c r="C8" s="290"/>
      <c r="D8" s="284"/>
      <c r="E8" s="282"/>
      <c r="F8" s="142">
        <v>17</v>
      </c>
      <c r="G8" s="3"/>
      <c r="H8" s="1"/>
      <c r="I8" s="81"/>
    </row>
    <row r="9" spans="1:9" ht="12" customHeight="1">
      <c r="A9" s="276">
        <v>49</v>
      </c>
      <c r="B9" s="296">
        <f>VLOOKUP(A9,'пр.взв.'!B11:C138,2,FALSE)</f>
        <v>0</v>
      </c>
      <c r="C9" s="296">
        <f>VLOOKUP(A9,'пр.взв.'!B11:H138,3,FALSE)</f>
        <v>0</v>
      </c>
      <c r="D9" s="285">
        <f>VLOOKUP(A9,'пр.взв.'!B2:H139,4,FALSE)</f>
        <v>0</v>
      </c>
      <c r="E9" s="298">
        <f>VLOOKUP(A9,'пр.взв.'!B11:F138,5,FALSE)</f>
        <v>0</v>
      </c>
      <c r="F9" s="143"/>
      <c r="G9" s="3"/>
      <c r="H9" s="1"/>
      <c r="I9" s="81"/>
    </row>
    <row r="10" spans="1:9" ht="12" customHeight="1" thickBot="1">
      <c r="A10" s="287"/>
      <c r="B10" s="297"/>
      <c r="C10" s="297"/>
      <c r="D10" s="286"/>
      <c r="E10" s="299"/>
      <c r="F10" s="139"/>
      <c r="G10" s="3"/>
      <c r="H10" s="4"/>
      <c r="I10" s="81"/>
    </row>
    <row r="11" spans="1:9" ht="12" customHeight="1">
      <c r="A11" s="275">
        <v>9</v>
      </c>
      <c r="B11" s="293" t="str">
        <f>VLOOKUP(A11,'пр.взв.'!B13:C140,2,FALSE)</f>
        <v>Завалей Сергей Викторович</v>
      </c>
      <c r="C11" s="293" t="str">
        <f>VLOOKUP(A11,'пр.взв.'!B13:H140,3,FALSE)</f>
        <v>31.12.88 мс</v>
      </c>
      <c r="D11" s="283" t="str">
        <f>VLOOKUP(A11,'пр.взв.'!B4:H141,4,FALSE)</f>
        <v>ДВФ0</v>
      </c>
      <c r="E11" s="281" t="str">
        <f>VLOOKUP(A11,'пр.взв.'!B13:F140,5,FALSE)</f>
        <v>ДВФО Приморский Владивосток</v>
      </c>
      <c r="F11" s="139"/>
      <c r="G11" s="3"/>
      <c r="H11" s="2"/>
      <c r="I11" s="81"/>
    </row>
    <row r="12" spans="1:9" ht="12" customHeight="1">
      <c r="A12" s="276"/>
      <c r="B12" s="290"/>
      <c r="C12" s="290"/>
      <c r="D12" s="284"/>
      <c r="E12" s="282"/>
      <c r="F12" s="144">
        <v>9</v>
      </c>
      <c r="G12" s="3"/>
      <c r="H12" s="3"/>
      <c r="I12" s="81"/>
    </row>
    <row r="13" spans="1:9" ht="12" customHeight="1">
      <c r="A13" s="276">
        <v>41</v>
      </c>
      <c r="B13" s="296">
        <f>VLOOKUP(A13,'пр.взв.'!B15:C142,2,FALSE)</f>
        <v>0</v>
      </c>
      <c r="C13" s="296">
        <f>VLOOKUP(A13,'пр.взв.'!B15:H142,3,FALSE)</f>
        <v>0</v>
      </c>
      <c r="D13" s="285">
        <f>VLOOKUP(A13,'пр.взв.'!B6:H143,4,FALSE)</f>
        <v>0</v>
      </c>
      <c r="E13" s="298">
        <f>VLOOKUP(A13,'пр.взв.'!B15:F142,5,FALSE)</f>
        <v>0</v>
      </c>
      <c r="F13" s="140"/>
      <c r="G13" s="3"/>
      <c r="H13" s="3"/>
      <c r="I13" s="81"/>
    </row>
    <row r="14" spans="1:9" ht="12" customHeight="1" thickBot="1">
      <c r="A14" s="287"/>
      <c r="B14" s="297"/>
      <c r="C14" s="297"/>
      <c r="D14" s="286"/>
      <c r="E14" s="299"/>
      <c r="F14" s="141"/>
      <c r="G14" s="5"/>
      <c r="H14" s="3"/>
      <c r="I14" s="81"/>
    </row>
    <row r="15" spans="1:9" ht="12" customHeight="1">
      <c r="A15" s="275">
        <v>25</v>
      </c>
      <c r="B15" s="293" t="str">
        <f>VLOOKUP(A15,'пр.взв.'!B17:C144,2,FALSE)</f>
        <v>Хусаинов Умар Абдулкасынович</v>
      </c>
      <c r="C15" s="293" t="str">
        <f>VLOOKUP(A15,'пр.взв.'!B17:H144,3,FALSE)</f>
        <v>12.03.90 КМС</v>
      </c>
      <c r="D15" s="283" t="str">
        <f>VLOOKUP(A15,'пр.взв.'!B1:H145,4,FALSE)</f>
        <v>СКФО</v>
      </c>
      <c r="E15" s="281" t="str">
        <f>VLOOKUP(A15,'пр.взв.'!B17:F144,5,FALSE)</f>
        <v>Чеченская Р Аргун Д</v>
      </c>
      <c r="F15" s="141"/>
      <c r="G15" s="1"/>
      <c r="H15" s="3"/>
      <c r="I15" s="81"/>
    </row>
    <row r="16" spans="1:9" ht="12" customHeight="1">
      <c r="A16" s="276"/>
      <c r="B16" s="290"/>
      <c r="C16" s="290"/>
      <c r="D16" s="284"/>
      <c r="E16" s="282"/>
      <c r="F16" s="142">
        <v>25</v>
      </c>
      <c r="G16" s="1"/>
      <c r="H16" s="3"/>
      <c r="I16" s="81"/>
    </row>
    <row r="17" spans="1:9" ht="12" customHeight="1">
      <c r="A17" s="276">
        <v>57</v>
      </c>
      <c r="B17" s="296">
        <f>VLOOKUP(A17,'пр.взв.'!B19:C146,2,FALSE)</f>
        <v>0</v>
      </c>
      <c r="C17" s="296">
        <f>VLOOKUP(A17,'пр.взв.'!B19:H146,3,FALSE)</f>
        <v>0</v>
      </c>
      <c r="D17" s="285">
        <f>VLOOKUP(A17,'пр.взв.'!B2:H147,4,FALSE)</f>
        <v>0</v>
      </c>
      <c r="E17" s="298">
        <f>VLOOKUP(A17,'пр.взв.'!B19:F146,5,FALSE)</f>
        <v>0</v>
      </c>
      <c r="F17" s="143"/>
      <c r="G17" s="1"/>
      <c r="H17" s="3"/>
      <c r="I17" s="81"/>
    </row>
    <row r="18" spans="1:9" ht="12" customHeight="1" thickBot="1">
      <c r="A18" s="287"/>
      <c r="B18" s="297"/>
      <c r="C18" s="297"/>
      <c r="D18" s="286"/>
      <c r="E18" s="299"/>
      <c r="F18" s="139"/>
      <c r="G18" s="1"/>
      <c r="H18" s="3"/>
      <c r="I18" s="81"/>
    </row>
    <row r="19" spans="1:9" ht="12" customHeight="1">
      <c r="A19" s="275">
        <v>5</v>
      </c>
      <c r="B19" s="293" t="str">
        <f>VLOOKUP(A19,'пр.взв.'!B5:C132,2,FALSE)</f>
        <v>Хлопов Роман Александрович</v>
      </c>
      <c r="C19" s="293" t="str">
        <f>VLOOKUP(A19,'пр.взв.'!B5:H132,3,FALSE)</f>
        <v>23.04.85 мс</v>
      </c>
      <c r="D19" s="283" t="str">
        <f>VLOOKUP(A19,'пр.взв.'!B2:H149,4,FALSE)</f>
        <v>СПБ</v>
      </c>
      <c r="E19" s="281" t="str">
        <f>VLOOKUP(A19,'пр.взв.'!B5:H132,5,FALSE)</f>
        <v>С.Петербург Д</v>
      </c>
      <c r="F19" s="139"/>
      <c r="G19" s="1"/>
      <c r="H19" s="3"/>
      <c r="I19" s="83"/>
    </row>
    <row r="20" spans="1:9" ht="12" customHeight="1">
      <c r="A20" s="276"/>
      <c r="B20" s="290"/>
      <c r="C20" s="290"/>
      <c r="D20" s="284"/>
      <c r="E20" s="282"/>
      <c r="F20" s="144">
        <v>5</v>
      </c>
      <c r="G20" s="1"/>
      <c r="H20" s="3"/>
      <c r="I20" s="82"/>
    </row>
    <row r="21" spans="1:9" ht="12" customHeight="1">
      <c r="A21" s="276">
        <v>37</v>
      </c>
      <c r="B21" s="296">
        <f>VLOOKUP(A21,'пр.взв.'!B23:C150,2,FALSE)</f>
        <v>0</v>
      </c>
      <c r="C21" s="296">
        <f>VLOOKUP(A21,'пр.взв.'!B23:H150,3,FALSE)</f>
        <v>0</v>
      </c>
      <c r="D21" s="285">
        <f>VLOOKUP(A21,'пр.взв.'!B4:H151,4,FALSE)</f>
        <v>0</v>
      </c>
      <c r="E21" s="298">
        <f>VLOOKUP(A21,'пр.взв.'!B23:F150,5,FALSE)</f>
        <v>0</v>
      </c>
      <c r="F21" s="140"/>
      <c r="G21" s="1"/>
      <c r="H21" s="3"/>
      <c r="I21" s="82"/>
    </row>
    <row r="22" spans="1:9" ht="12" customHeight="1" thickBot="1">
      <c r="A22" s="287"/>
      <c r="B22" s="297"/>
      <c r="C22" s="297"/>
      <c r="D22" s="286"/>
      <c r="E22" s="299"/>
      <c r="F22" s="141"/>
      <c r="G22" s="4"/>
      <c r="H22" s="3"/>
      <c r="I22" s="82"/>
    </row>
    <row r="23" spans="1:9" ht="12" customHeight="1">
      <c r="A23" s="275">
        <v>21</v>
      </c>
      <c r="B23" s="293" t="str">
        <f>VLOOKUP(A23,'пр.взв.'!B25:C152,2,FALSE)</f>
        <v>Савельев Евгений Анатольевич</v>
      </c>
      <c r="C23" s="293" t="str">
        <f>VLOOKUP(A23,'пр.взв.'!B25:H152,3,FALSE)</f>
        <v>11.06.91 мс</v>
      </c>
      <c r="D23" s="283" t="str">
        <f>VLOOKUP(A23,'пр.взв.'!B2:H153,4,FALSE)</f>
        <v>ЦФО</v>
      </c>
      <c r="E23" s="281" t="str">
        <f>VLOOKUP(A23,'пр.взв.'!B25:F152,5,FALSE)</f>
        <v>Рязанская Рязань ПР</v>
      </c>
      <c r="F23" s="141"/>
      <c r="G23" s="2"/>
      <c r="H23" s="3"/>
      <c r="I23" s="82"/>
    </row>
    <row r="24" spans="1:9" ht="12" customHeight="1">
      <c r="A24" s="276"/>
      <c r="B24" s="290"/>
      <c r="C24" s="290"/>
      <c r="D24" s="284"/>
      <c r="E24" s="282"/>
      <c r="F24" s="142">
        <v>21</v>
      </c>
      <c r="G24" s="3"/>
      <c r="H24" s="3"/>
      <c r="I24" s="82"/>
    </row>
    <row r="25" spans="1:9" ht="12" customHeight="1">
      <c r="A25" s="276">
        <v>53</v>
      </c>
      <c r="B25" s="296">
        <f>VLOOKUP(A25,'пр.взв.'!B27:C154,2,FALSE)</f>
        <v>0</v>
      </c>
      <c r="C25" s="296">
        <f>VLOOKUP(A25,'пр.взв.'!B27:H154,3,FALSE)</f>
        <v>0</v>
      </c>
      <c r="D25" s="285">
        <f>VLOOKUP(A25,'пр.взв.'!B2:H155,4,FALSE)</f>
        <v>0</v>
      </c>
      <c r="E25" s="298">
        <f>VLOOKUP(A25,'пр.взв.'!B27:F154,5,FALSE)</f>
        <v>0</v>
      </c>
      <c r="F25" s="143"/>
      <c r="G25" s="3"/>
      <c r="H25" s="3"/>
      <c r="I25" s="82"/>
    </row>
    <row r="26" spans="1:9" ht="12" customHeight="1" thickBot="1">
      <c r="A26" s="287"/>
      <c r="B26" s="297"/>
      <c r="C26" s="297"/>
      <c r="D26" s="286"/>
      <c r="E26" s="299"/>
      <c r="F26" s="139"/>
      <c r="G26" s="3"/>
      <c r="H26" s="3"/>
      <c r="I26" s="82"/>
    </row>
    <row r="27" spans="1:9" ht="12" customHeight="1">
      <c r="A27" s="275">
        <v>13</v>
      </c>
      <c r="B27" s="293" t="str">
        <f>VLOOKUP(A27,'пр.взв.'!B29:C156,2,FALSE)</f>
        <v>Григорян Игорь Хачатурович</v>
      </c>
      <c r="C27" s="293" t="str">
        <f>VLOOKUP(A27,'пр.взв.'!B29:H156,3,FALSE)</f>
        <v>25.12.83 мс</v>
      </c>
      <c r="D27" s="283" t="str">
        <f>VLOOKUP(A27,'пр.взв.'!B3:H157,4,FALSE)</f>
        <v>ЮФО</v>
      </c>
      <c r="E27" s="281" t="str">
        <f>VLOOKUP(A27,'пр.взв.'!B29:F156,5,FALSE)</f>
        <v>Ростовская  Ростов  ЛОК</v>
      </c>
      <c r="F27" s="139"/>
      <c r="G27" s="3"/>
      <c r="H27" s="5"/>
      <c r="I27" s="82"/>
    </row>
    <row r="28" spans="1:9" ht="12" customHeight="1">
      <c r="A28" s="276"/>
      <c r="B28" s="290"/>
      <c r="C28" s="290"/>
      <c r="D28" s="284"/>
      <c r="E28" s="282"/>
      <c r="F28" s="144">
        <v>13</v>
      </c>
      <c r="G28" s="3"/>
      <c r="H28" s="1"/>
      <c r="I28" s="82"/>
    </row>
    <row r="29" spans="1:9" ht="12" customHeight="1">
      <c r="A29" s="276">
        <v>45</v>
      </c>
      <c r="B29" s="296">
        <f>VLOOKUP(A29,'пр.взв.'!B31:C158,2,FALSE)</f>
        <v>0</v>
      </c>
      <c r="C29" s="296">
        <f>VLOOKUP(A29,'пр.взв.'!B31:H158,3,FALSE)</f>
        <v>0</v>
      </c>
      <c r="D29" s="285">
        <f>VLOOKUP(A29,'пр.взв.'!B2:H159,4,FALSE)</f>
        <v>0</v>
      </c>
      <c r="E29" s="298">
        <f>VLOOKUP(A29,'пр.взв.'!B31:F158,5,FALSE)</f>
        <v>0</v>
      </c>
      <c r="F29" s="140"/>
      <c r="G29" s="3"/>
      <c r="H29" s="1"/>
      <c r="I29" s="82"/>
    </row>
    <row r="30" spans="1:9" ht="12" customHeight="1" thickBot="1">
      <c r="A30" s="287"/>
      <c r="B30" s="297"/>
      <c r="C30" s="297"/>
      <c r="D30" s="286"/>
      <c r="E30" s="299"/>
      <c r="F30" s="141"/>
      <c r="G30" s="5"/>
      <c r="H30" s="1"/>
      <c r="I30" s="82"/>
    </row>
    <row r="31" spans="1:9" ht="12" customHeight="1">
      <c r="A31" s="275">
        <v>29</v>
      </c>
      <c r="B31" s="293" t="str">
        <f>VLOOKUP(A31,'пр.взв.'!B33:C160,2,FALSE)</f>
        <v>Клецков Никита Валерьевич</v>
      </c>
      <c r="C31" s="293" t="str">
        <f>VLOOKUP(A31,'пр.взв.'!B33:H160,3,FALSE)</f>
        <v>26.11.86 мс</v>
      </c>
      <c r="D31" s="283" t="str">
        <f>VLOOKUP(A31,'пр.взв.'!B4:H161,4,FALSE)</f>
        <v>МОС</v>
      </c>
      <c r="E31" s="281" t="str">
        <f>VLOOKUP(A31,'пр.взв.'!B33:F160,5,FALSE)</f>
        <v>Москва Д</v>
      </c>
      <c r="F31" s="141"/>
      <c r="G31" s="1"/>
      <c r="H31" s="1"/>
      <c r="I31" s="82"/>
    </row>
    <row r="32" spans="1:9" ht="12" customHeight="1">
      <c r="A32" s="276"/>
      <c r="B32" s="290"/>
      <c r="C32" s="290"/>
      <c r="D32" s="284"/>
      <c r="E32" s="282"/>
      <c r="F32" s="142">
        <v>29</v>
      </c>
      <c r="G32" s="1"/>
      <c r="H32" s="1"/>
      <c r="I32" s="82"/>
    </row>
    <row r="33" spans="1:9" ht="12" customHeight="1">
      <c r="A33" s="276">
        <v>61</v>
      </c>
      <c r="B33" s="300">
        <f>VLOOKUP(A33,'пр.взв.'!B35:C162,2,FALSE)</f>
        <v>0</v>
      </c>
      <c r="C33" s="300">
        <f>VLOOKUP(A33,'пр.взв.'!B35:H162,3,FALSE)</f>
        <v>0</v>
      </c>
      <c r="D33" s="285">
        <f>VLOOKUP(A33,'пр.взв.'!B3:H163,4,FALSE)</f>
        <v>0</v>
      </c>
      <c r="E33" s="298">
        <f>VLOOKUP(A33,'пр.взв.'!B35:F162,5,FALSE)</f>
        <v>0</v>
      </c>
      <c r="F33" s="143"/>
      <c r="G33" s="1"/>
      <c r="H33" s="1"/>
      <c r="I33" s="82"/>
    </row>
    <row r="34" spans="1:9" ht="12" customHeight="1" thickBot="1">
      <c r="A34" s="287"/>
      <c r="B34" s="301"/>
      <c r="C34" s="301"/>
      <c r="D34" s="303"/>
      <c r="E34" s="302"/>
      <c r="F34" s="138"/>
      <c r="G34" s="80"/>
      <c r="H34" s="80"/>
      <c r="I34" s="85"/>
    </row>
    <row r="35" spans="1:17" ht="12" customHeight="1" thickBot="1">
      <c r="A35" s="73"/>
      <c r="B35" s="79"/>
      <c r="C35" s="79"/>
      <c r="D35" s="79"/>
      <c r="E35" s="80"/>
      <c r="F35" s="139"/>
      <c r="G35" s="1"/>
      <c r="H35" s="1"/>
      <c r="I35" s="86"/>
      <c r="Q35" s="21"/>
    </row>
    <row r="36" spans="1:9" ht="12" customHeight="1">
      <c r="A36" s="275">
        <v>3</v>
      </c>
      <c r="B36" s="293" t="str">
        <f>VLOOKUP(A36,'пр.взв.'!B5:H132,2,FALSE)</f>
        <v>Клинов Антон Эдуардович</v>
      </c>
      <c r="C36" s="293" t="str">
        <f>VLOOKUP(A36,'пр.взв.'!B5:H132,3,FALSE)</f>
        <v>15.06.87 мсмк</v>
      </c>
      <c r="D36" s="283" t="str">
        <f>VLOOKUP(A36,'пр.взв.'!B3:H166,4,FALSE)</f>
        <v>ПФО</v>
      </c>
      <c r="E36" s="281" t="str">
        <f>VLOOKUP(A36,'пр.взв.'!B5:H132,5,FALSE)</f>
        <v>Пермский Пермь Д</v>
      </c>
      <c r="F36" s="138"/>
      <c r="G36" s="80"/>
      <c r="H36" s="80"/>
      <c r="I36" s="85"/>
    </row>
    <row r="37" spans="1:17" ht="12" customHeight="1">
      <c r="A37" s="276"/>
      <c r="B37" s="290"/>
      <c r="C37" s="290"/>
      <c r="D37" s="284"/>
      <c r="E37" s="282"/>
      <c r="F37" s="139"/>
      <c r="G37" s="1"/>
      <c r="H37" s="81"/>
      <c r="I37" s="82"/>
      <c r="Q37" s="7"/>
    </row>
    <row r="38" spans="1:9" ht="12" customHeight="1">
      <c r="A38" s="276">
        <v>35</v>
      </c>
      <c r="B38" s="278" t="str">
        <f>VLOOKUP(A38,'пр.взв.'!B7:H134,2,FALSE)</f>
        <v>Газимагомедов Шамиль Саидович</v>
      </c>
      <c r="C38" s="278" t="str">
        <f>VLOOKUP(A38,'пр.взв.'!B7:H134,3,FALSE)</f>
        <v>23.10.90 кмс</v>
      </c>
      <c r="D38" s="292" t="str">
        <f>VLOOKUP(A38,'пр.взв.'!B3:H168,4,FALSE)</f>
        <v>СКФО</v>
      </c>
      <c r="E38" s="291" t="str">
        <f>VLOOKUP(A38,'пр.взв.'!B7:H134,5,FALSE)</f>
        <v> Р. Дагестан Махачкала ПР</v>
      </c>
      <c r="F38" s="140"/>
      <c r="G38" s="1"/>
      <c r="H38" s="1"/>
      <c r="I38" s="82"/>
    </row>
    <row r="39" spans="1:9" ht="12" customHeight="1" thickBot="1">
      <c r="A39" s="287"/>
      <c r="B39" s="290"/>
      <c r="C39" s="290"/>
      <c r="D39" s="284"/>
      <c r="E39" s="282"/>
      <c r="F39" s="141"/>
      <c r="G39" s="4"/>
      <c r="H39" s="1"/>
      <c r="I39" s="82"/>
    </row>
    <row r="40" spans="1:9" ht="12" customHeight="1">
      <c r="A40" s="275">
        <v>19</v>
      </c>
      <c r="B40" s="293" t="str">
        <f>VLOOKUP(A40,'пр.взв.'!B9:H136,2,FALSE)</f>
        <v>Онегов Никита Александрович</v>
      </c>
      <c r="C40" s="293" t="str">
        <f>VLOOKUP(A40,'пр.взв.'!B9:H136,3,FALSE)</f>
        <v>06.08.88 мс</v>
      </c>
      <c r="D40" s="283" t="str">
        <f>VLOOKUP(A40,'пр.взв.'!B4:H170,4,FALSE)</f>
        <v>ЦФО</v>
      </c>
      <c r="E40" s="281" t="str">
        <f>VLOOKUP(A40,'пр.взв.'!B9:H136,5,FALSE)</f>
        <v>Владимирская Владимир Д</v>
      </c>
      <c r="F40" s="141"/>
      <c r="G40" s="2"/>
      <c r="H40" s="1"/>
      <c r="I40" s="82"/>
    </row>
    <row r="41" spans="1:9" ht="12" customHeight="1">
      <c r="A41" s="276"/>
      <c r="B41" s="290"/>
      <c r="C41" s="290"/>
      <c r="D41" s="284"/>
      <c r="E41" s="282"/>
      <c r="F41" s="142">
        <v>19</v>
      </c>
      <c r="G41" s="3"/>
      <c r="H41" s="1"/>
      <c r="I41" s="82"/>
    </row>
    <row r="42" spans="1:9" ht="12" customHeight="1">
      <c r="A42" s="276">
        <v>51</v>
      </c>
      <c r="B42" s="296">
        <f>VLOOKUP(A42,'пр.взв.'!B11:H138,2,FALSE)</f>
        <v>0</v>
      </c>
      <c r="C42" s="296">
        <f>VLOOKUP(A42,'пр.взв.'!B11:H138,3,FALSE)</f>
        <v>0</v>
      </c>
      <c r="D42" s="285">
        <f>VLOOKUP(A42,'пр.взв.'!B5:H172,4,FALSE)</f>
        <v>0</v>
      </c>
      <c r="E42" s="298">
        <f>VLOOKUP(A42,'пр.взв.'!B11:H138,5,FALSE)</f>
        <v>0</v>
      </c>
      <c r="F42" s="143"/>
      <c r="G42" s="3"/>
      <c r="H42" s="1"/>
      <c r="I42" s="82"/>
    </row>
    <row r="43" spans="1:9" ht="12" customHeight="1" thickBot="1">
      <c r="A43" s="309"/>
      <c r="B43" s="297"/>
      <c r="C43" s="297"/>
      <c r="D43" s="286"/>
      <c r="E43" s="299"/>
      <c r="F43" s="139"/>
      <c r="G43" s="3"/>
      <c r="H43" s="4"/>
      <c r="I43" s="82"/>
    </row>
    <row r="44" spans="1:9" ht="12" customHeight="1">
      <c r="A44" s="275">
        <v>11</v>
      </c>
      <c r="B44" s="293" t="str">
        <f>VLOOKUP(A44,'пр.взв.'!B13:H140,2,FALSE)</f>
        <v>Гомбодорж Батдорж </v>
      </c>
      <c r="C44" s="293" t="str">
        <f>VLOOKUP(A44,'пр.взв.'!B13:H140,3,FALSE)</f>
        <v>31.01.89 мс</v>
      </c>
      <c r="D44" s="283" t="str">
        <f>VLOOKUP(A44,'пр.взв.'!B3:H174,4,FALSE)</f>
        <v>ЦФО</v>
      </c>
      <c r="E44" s="281" t="str">
        <f>VLOOKUP(A44,'пр.взв.'!B13:H140,5,FALSE)</f>
        <v>Московская Дмитров Д</v>
      </c>
      <c r="F44" s="139"/>
      <c r="G44" s="3"/>
      <c r="H44" s="2"/>
      <c r="I44" s="82"/>
    </row>
    <row r="45" spans="1:9" ht="12" customHeight="1">
      <c r="A45" s="276"/>
      <c r="B45" s="290"/>
      <c r="C45" s="290"/>
      <c r="D45" s="284"/>
      <c r="E45" s="282"/>
      <c r="F45" s="144">
        <v>11</v>
      </c>
      <c r="G45" s="3"/>
      <c r="H45" s="3"/>
      <c r="I45" s="82"/>
    </row>
    <row r="46" spans="1:9" ht="12" customHeight="1">
      <c r="A46" s="276">
        <v>43</v>
      </c>
      <c r="B46" s="296">
        <f>VLOOKUP(A46,'пр.взв.'!B15:H142,2,FALSE)</f>
        <v>0</v>
      </c>
      <c r="C46" s="296">
        <f>VLOOKUP(A46,'пр.взв.'!B15:H142,3,FALSE)</f>
        <v>0</v>
      </c>
      <c r="D46" s="285">
        <f>VLOOKUP(A46,'пр.взв.'!B3:H176,4,FALSE)</f>
        <v>0</v>
      </c>
      <c r="E46" s="298">
        <f>VLOOKUP(A46,'пр.взв.'!B15:H142,5,FALSE)</f>
        <v>0</v>
      </c>
      <c r="F46" s="140"/>
      <c r="G46" s="3"/>
      <c r="H46" s="3"/>
      <c r="I46" s="82"/>
    </row>
    <row r="47" spans="1:9" ht="12" customHeight="1" thickBot="1">
      <c r="A47" s="287"/>
      <c r="B47" s="297"/>
      <c r="C47" s="297"/>
      <c r="D47" s="286"/>
      <c r="E47" s="299"/>
      <c r="F47" s="141"/>
      <c r="G47" s="5"/>
      <c r="H47" s="3"/>
      <c r="I47" s="82"/>
    </row>
    <row r="48" spans="1:9" ht="12" customHeight="1">
      <c r="A48" s="275">
        <v>27</v>
      </c>
      <c r="B48" s="293" t="str">
        <f>VLOOKUP(A48,'пр.взв.'!B17:H144,2,FALSE)</f>
        <v>Бородин Семен Олегович</v>
      </c>
      <c r="C48" s="293" t="str">
        <f>VLOOKUP(A48,'пр.взв.'!B17:H144,3,FALSE)</f>
        <v>22.04.87 мс</v>
      </c>
      <c r="D48" s="283" t="str">
        <f>VLOOKUP(A48,'пр.взв.'!B4:H178,4,FALSE)</f>
        <v>УФО</v>
      </c>
      <c r="E48" s="281" t="str">
        <f>VLOOKUP(A48,'пр.взв.'!B17:H144,5,FALSE)</f>
        <v> Курганская Курган МС</v>
      </c>
      <c r="F48" s="141"/>
      <c r="G48" s="1"/>
      <c r="H48" s="3"/>
      <c r="I48" s="82"/>
    </row>
    <row r="49" spans="1:9" ht="12" customHeight="1">
      <c r="A49" s="276"/>
      <c r="B49" s="290"/>
      <c r="C49" s="290"/>
      <c r="D49" s="284"/>
      <c r="E49" s="282"/>
      <c r="F49" s="142">
        <v>27</v>
      </c>
      <c r="G49" s="1"/>
      <c r="H49" s="3"/>
      <c r="I49" s="82"/>
    </row>
    <row r="50" spans="1:9" ht="12" customHeight="1">
      <c r="A50" s="276">
        <v>59</v>
      </c>
      <c r="B50" s="296">
        <f>VLOOKUP(A50,'пр.взв.'!B19:H146,2,FALSE)</f>
        <v>0</v>
      </c>
      <c r="C50" s="296">
        <f>VLOOKUP(A50,'пр.взв.'!B19:H146,3,FALSE)</f>
        <v>0</v>
      </c>
      <c r="D50" s="285">
        <f>VLOOKUP(A50,'пр.взв.'!B5:H180,4,FALSE)</f>
        <v>0</v>
      </c>
      <c r="E50" s="298">
        <f>VLOOKUP(A50,'пр.взв.'!B19:H146,5,FALSE)</f>
        <v>0</v>
      </c>
      <c r="F50" s="143"/>
      <c r="G50" s="1"/>
      <c r="H50" s="3"/>
      <c r="I50" s="82"/>
    </row>
    <row r="51" spans="1:9" ht="12" customHeight="1" thickBot="1">
      <c r="A51" s="287"/>
      <c r="B51" s="297"/>
      <c r="C51" s="297"/>
      <c r="D51" s="286"/>
      <c r="E51" s="299"/>
      <c r="F51" s="139"/>
      <c r="G51" s="1"/>
      <c r="H51" s="3"/>
      <c r="I51" s="82"/>
    </row>
    <row r="52" spans="1:9" ht="12" customHeight="1">
      <c r="A52" s="275">
        <v>7</v>
      </c>
      <c r="B52" s="293" t="str">
        <f>VLOOKUP(A52,'пр.взв.'!B5:H132,2,FALSE)</f>
        <v>Кадяев Дмитрий Николаевич</v>
      </c>
      <c r="C52" s="293" t="str">
        <f>VLOOKUP(A52,'пр.взв.'!B5:H132,3,FALSE)</f>
        <v>15.07.88 мс</v>
      </c>
      <c r="D52" s="283" t="str">
        <f>VLOOKUP(A52,'пр.взв.'!B3:H182,4,FALSE)</f>
        <v>ПФО</v>
      </c>
      <c r="E52" s="281" t="str">
        <f>VLOOKUP(A52,'пр.взв.'!B5:H132,5,FALSE)</f>
        <v> Нижегородская Выкса Д</v>
      </c>
      <c r="F52" s="139"/>
      <c r="G52" s="1"/>
      <c r="H52" s="3"/>
      <c r="I52" s="82"/>
    </row>
    <row r="53" spans="1:9" ht="12" customHeight="1">
      <c r="A53" s="276"/>
      <c r="B53" s="290"/>
      <c r="C53" s="290"/>
      <c r="D53" s="284"/>
      <c r="E53" s="282"/>
      <c r="F53" s="144">
        <v>7</v>
      </c>
      <c r="G53" s="1"/>
      <c r="H53" s="3"/>
      <c r="I53" s="86"/>
    </row>
    <row r="54" spans="1:9" ht="12" customHeight="1">
      <c r="A54" s="276">
        <v>39</v>
      </c>
      <c r="B54" s="296">
        <f>VLOOKUP(A54,'пр.взв.'!B23:H150,2,FALSE)</f>
        <v>0</v>
      </c>
      <c r="C54" s="296">
        <f>VLOOKUP(A54,'пр.взв.'!B23:H150,3,FALSE)</f>
        <v>0</v>
      </c>
      <c r="D54" s="285">
        <f>VLOOKUP(A54,'пр.взв.'!B7:H184,4,FALSE)</f>
        <v>0</v>
      </c>
      <c r="E54" s="298">
        <f>VLOOKUP(A54,'пр.взв.'!B23:H150,5,FALSE)</f>
        <v>0</v>
      </c>
      <c r="F54" s="140"/>
      <c r="G54" s="1"/>
      <c r="H54" s="3"/>
      <c r="I54" s="81"/>
    </row>
    <row r="55" spans="1:9" ht="12" customHeight="1" thickBot="1">
      <c r="A55" s="287"/>
      <c r="B55" s="297"/>
      <c r="C55" s="297"/>
      <c r="D55" s="286"/>
      <c r="E55" s="299"/>
      <c r="F55" s="141"/>
      <c r="G55" s="4"/>
      <c r="H55" s="3"/>
      <c r="I55" s="81"/>
    </row>
    <row r="56" spans="1:9" ht="12" customHeight="1">
      <c r="A56" s="275">
        <v>23</v>
      </c>
      <c r="B56" s="293" t="str">
        <f>VLOOKUP(A56,'пр.взв.'!B25:H152,2,FALSE)</f>
        <v>Маряшин Владислав Станиславович</v>
      </c>
      <c r="C56" s="293" t="str">
        <f>VLOOKUP(A56,'пр.взв.'!B25:H152,3,FALSE)</f>
        <v>13.05.92 кмс</v>
      </c>
      <c r="D56" s="283" t="str">
        <f>VLOOKUP(A56,'пр.взв.'!B3:H186,4,FALSE)</f>
        <v>СЗФО</v>
      </c>
      <c r="E56" s="281" t="str">
        <f>VLOOKUP(A56,'пр.взв.'!B25:H152,5,FALSE)</f>
        <v>Р.Коми МО</v>
      </c>
      <c r="F56" s="141"/>
      <c r="G56" s="2"/>
      <c r="H56" s="3"/>
      <c r="I56" s="81"/>
    </row>
    <row r="57" spans="1:9" ht="12" customHeight="1">
      <c r="A57" s="276"/>
      <c r="B57" s="290"/>
      <c r="C57" s="290"/>
      <c r="D57" s="284"/>
      <c r="E57" s="282"/>
      <c r="F57" s="142">
        <v>23</v>
      </c>
      <c r="G57" s="3"/>
      <c r="H57" s="3"/>
      <c r="I57" s="81"/>
    </row>
    <row r="58" spans="1:9" ht="12" customHeight="1">
      <c r="A58" s="276">
        <v>55</v>
      </c>
      <c r="B58" s="296">
        <f>VLOOKUP(A58,'пр.взв.'!B27:H154,2,FALSE)</f>
        <v>0</v>
      </c>
      <c r="C58" s="296">
        <f>VLOOKUP(A58,'пр.взв.'!B27:H154,3,FALSE)</f>
        <v>0</v>
      </c>
      <c r="D58" s="285">
        <f>VLOOKUP(A58,'пр.взв.'!B3:H188,4,FALSE)</f>
        <v>0</v>
      </c>
      <c r="E58" s="298">
        <f>VLOOKUP(A58,'пр.взв.'!B27:H154,5,FALSE)</f>
        <v>0</v>
      </c>
      <c r="F58" s="143"/>
      <c r="G58" s="3"/>
      <c r="H58" s="3"/>
      <c r="I58" s="81"/>
    </row>
    <row r="59" spans="1:9" ht="12" customHeight="1" thickBot="1">
      <c r="A59" s="287"/>
      <c r="B59" s="297"/>
      <c r="C59" s="297"/>
      <c r="D59" s="286"/>
      <c r="E59" s="299"/>
      <c r="F59" s="139"/>
      <c r="G59" s="3"/>
      <c r="H59" s="3"/>
      <c r="I59" s="81"/>
    </row>
    <row r="60" spans="1:9" ht="12" customHeight="1">
      <c r="A60" s="275">
        <v>15</v>
      </c>
      <c r="B60" s="293" t="str">
        <f>VLOOKUP(A60,'пр.взв.'!B29:H156,2,FALSE)</f>
        <v>Мамкаев Максим Игоревич</v>
      </c>
      <c r="C60" s="293" t="str">
        <f>VLOOKUP(A60,'пр.взв.'!B29:H156,3,FALSE)</f>
        <v>20.01.89 мс</v>
      </c>
      <c r="D60" s="283" t="str">
        <f>VLOOKUP(A60,'пр.взв.'!B3:H190,4,FALSE)</f>
        <v>СПБ</v>
      </c>
      <c r="E60" s="281" t="str">
        <f>VLOOKUP(A60,'пр.взв.'!B29:H156,5,FALSE)</f>
        <v>Санк-Петербург Д</v>
      </c>
      <c r="F60" s="139"/>
      <c r="G60" s="3"/>
      <c r="H60" s="5"/>
      <c r="I60" s="81"/>
    </row>
    <row r="61" spans="1:9" ht="12" customHeight="1">
      <c r="A61" s="276"/>
      <c r="B61" s="290"/>
      <c r="C61" s="290"/>
      <c r="D61" s="284"/>
      <c r="E61" s="282"/>
      <c r="F61" s="144">
        <v>15</v>
      </c>
      <c r="G61" s="3"/>
      <c r="H61" s="1"/>
      <c r="I61" s="81"/>
    </row>
    <row r="62" spans="1:9" ht="12" customHeight="1">
      <c r="A62" s="276">
        <v>47</v>
      </c>
      <c r="B62" s="296">
        <f>VLOOKUP(A62,'пр.взв.'!B31:H158,2,FALSE)</f>
        <v>0</v>
      </c>
      <c r="C62" s="296">
        <f>VLOOKUP(A62,'пр.взв.'!B31:H158,3,FALSE)</f>
        <v>0</v>
      </c>
      <c r="D62" s="285">
        <f>VLOOKUP(A62,'пр.взв.'!B3:H192,4,FALSE)</f>
        <v>0</v>
      </c>
      <c r="E62" s="298">
        <f>VLOOKUP(A62,'пр.взв.'!B31:H158,5,FALSE)</f>
        <v>0</v>
      </c>
      <c r="F62" s="140"/>
      <c r="G62" s="3"/>
      <c r="H62" s="1"/>
      <c r="I62" s="81"/>
    </row>
    <row r="63" spans="1:9" ht="12" customHeight="1" thickBot="1">
      <c r="A63" s="287"/>
      <c r="B63" s="297"/>
      <c r="C63" s="297"/>
      <c r="D63" s="286"/>
      <c r="E63" s="299"/>
      <c r="F63" s="141"/>
      <c r="G63" s="5"/>
      <c r="H63" s="1"/>
      <c r="I63" s="81"/>
    </row>
    <row r="64" spans="1:9" ht="12" customHeight="1">
      <c r="A64" s="275">
        <v>31</v>
      </c>
      <c r="B64" s="293" t="str">
        <f>VLOOKUP(A64,'пр.взв.'!B33:H160,2,FALSE)</f>
        <v>Горобец Андрей Федорович</v>
      </c>
      <c r="C64" s="293" t="str">
        <f>VLOOKUP(A64,'пр.взв.'!B33:H160,3,FALSE)</f>
        <v>22.11.86 мсмк</v>
      </c>
      <c r="D64" s="283" t="str">
        <f>VLOOKUP(A64,'пр.взв.'!B3:H194,4,FALSE)</f>
        <v>ЮФО</v>
      </c>
      <c r="E64" s="281" t="str">
        <f>VLOOKUP(A64,'пр.взв.'!B33:H160,5,FALSE)</f>
        <v>Краснодарский Армавир Д</v>
      </c>
      <c r="F64" s="141"/>
      <c r="G64" s="1"/>
      <c r="H64" s="1"/>
      <c r="I64" s="81"/>
    </row>
    <row r="65" spans="1:9" ht="12" customHeight="1">
      <c r="A65" s="276"/>
      <c r="B65" s="290"/>
      <c r="C65" s="290"/>
      <c r="D65" s="284"/>
      <c r="E65" s="282"/>
      <c r="F65" s="142">
        <v>31</v>
      </c>
      <c r="G65" s="1"/>
      <c r="H65" s="1"/>
      <c r="I65" s="81"/>
    </row>
    <row r="66" spans="1:9" ht="12" customHeight="1">
      <c r="A66" s="276">
        <v>63</v>
      </c>
      <c r="B66" s="300">
        <f>VLOOKUP(A66,'пр.взв.'!B35:H162,2,FALSE)</f>
        <v>0</v>
      </c>
      <c r="C66" s="300">
        <f>VLOOKUP(A66,'пр.взв.'!B35:H162,3,FALSE)</f>
        <v>0</v>
      </c>
      <c r="D66" s="285">
        <f>VLOOKUP(A66,'пр.взв.'!B3:H196,4,FALSE)</f>
        <v>0</v>
      </c>
      <c r="E66" s="298">
        <f>VLOOKUP(A66,'пр.взв.'!B35:H162,5,FALSE)</f>
        <v>0</v>
      </c>
      <c r="F66" s="143"/>
      <c r="G66" s="1"/>
      <c r="H66" s="1"/>
      <c r="I66" s="81"/>
    </row>
    <row r="67" spans="1:9" ht="12" customHeight="1" thickBot="1">
      <c r="A67" s="287"/>
      <c r="B67" s="301"/>
      <c r="C67" s="301"/>
      <c r="D67" s="303"/>
      <c r="E67" s="302"/>
      <c r="F67" s="138"/>
      <c r="G67" s="80"/>
      <c r="H67" s="80"/>
      <c r="I67" s="80"/>
    </row>
    <row r="68" spans="1:9" ht="12.75">
      <c r="A68" s="80"/>
      <c r="B68" s="80"/>
      <c r="C68" s="80"/>
      <c r="D68" s="80"/>
      <c r="E68" s="80"/>
      <c r="F68" s="80"/>
      <c r="G68" s="80"/>
      <c r="H68" s="80"/>
      <c r="I68" s="80"/>
    </row>
    <row r="69" spans="1:9" ht="12.75">
      <c r="A69" s="80"/>
      <c r="B69" s="80"/>
      <c r="C69" s="80"/>
      <c r="D69" s="80"/>
      <c r="E69" s="80"/>
      <c r="F69" s="80"/>
      <c r="G69" s="80"/>
      <c r="H69" s="80"/>
      <c r="I69" s="80"/>
    </row>
    <row r="70" spans="1:9" ht="12.75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12.7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2.75">
      <c r="A72" s="28" t="s">
        <v>22</v>
      </c>
      <c r="B72" s="88"/>
      <c r="C72" s="88"/>
      <c r="D72" s="88"/>
      <c r="E72" s="88"/>
      <c r="F72" s="305" t="str">
        <f>HYPERLINK('пр.взв.'!G3)</f>
        <v>в.к. 68  кг</v>
      </c>
      <c r="G72" s="88"/>
      <c r="H72" s="28" t="s">
        <v>24</v>
      </c>
      <c r="I72" s="88"/>
    </row>
    <row r="73" spans="1:9" ht="12.75">
      <c r="A73" s="88"/>
      <c r="B73" s="88"/>
      <c r="C73" s="88"/>
      <c r="D73" s="88"/>
      <c r="E73" s="88"/>
      <c r="F73" s="306"/>
      <c r="G73" s="88"/>
      <c r="H73" s="88"/>
      <c r="I73" s="88"/>
    </row>
    <row r="74" spans="1:9" ht="19.5" customHeight="1">
      <c r="A74" s="88"/>
      <c r="B74" s="88"/>
      <c r="C74" s="88"/>
      <c r="D74" s="88"/>
      <c r="E74" s="88"/>
      <c r="F74" s="88"/>
      <c r="G74" s="88"/>
      <c r="H74" s="88"/>
      <c r="I74" s="88"/>
    </row>
    <row r="75" spans="1:10" ht="19.5" customHeight="1">
      <c r="A75" s="11"/>
      <c r="B75" s="13"/>
      <c r="C75" s="8"/>
      <c r="D75" s="8"/>
      <c r="E75" s="12"/>
      <c r="F75" s="12"/>
      <c r="H75" s="123"/>
      <c r="I75" s="123"/>
      <c r="J75" s="7"/>
    </row>
    <row r="76" spans="1:10" ht="19.5" customHeight="1">
      <c r="A76" s="7"/>
      <c r="B76" s="15"/>
      <c r="H76" s="123"/>
      <c r="I76" s="123"/>
      <c r="J76" s="7"/>
    </row>
    <row r="77" spans="1:10" ht="19.5" customHeight="1">
      <c r="A77" s="7"/>
      <c r="B77" s="66"/>
      <c r="C77" s="65"/>
      <c r="D77" s="65"/>
      <c r="E77" s="17"/>
      <c r="F77" s="12"/>
      <c r="H77" s="45"/>
      <c r="I77" s="123"/>
      <c r="J77" s="7"/>
    </row>
    <row r="78" spans="1:10" ht="19.5" customHeight="1">
      <c r="A78" s="6"/>
      <c r="B78" s="10"/>
      <c r="C78" s="16"/>
      <c r="D78" s="16"/>
      <c r="E78" s="124"/>
      <c r="F78" s="12"/>
      <c r="H78" s="45"/>
      <c r="I78" s="123"/>
      <c r="J78" s="7"/>
    </row>
    <row r="79" spans="1:10" ht="19.5" customHeight="1">
      <c r="A79" s="7"/>
      <c r="B79" s="16"/>
      <c r="C79" s="16"/>
      <c r="D79" s="16"/>
      <c r="E79" s="57"/>
      <c r="F79" s="13"/>
      <c r="G79" s="16"/>
      <c r="I79" s="123"/>
      <c r="J79" s="7"/>
    </row>
    <row r="80" spans="1:10" ht="19.5" customHeight="1">
      <c r="A80" s="7"/>
      <c r="B80" s="16"/>
      <c r="C80" s="9"/>
      <c r="D80" s="9"/>
      <c r="E80" s="59"/>
      <c r="F80" s="15"/>
      <c r="G80" s="125"/>
      <c r="I80" s="123"/>
      <c r="J80" s="7"/>
    </row>
    <row r="81" spans="2:10" ht="19.5" customHeight="1">
      <c r="B81" s="126"/>
      <c r="C81" s="126"/>
      <c r="D81" s="126"/>
      <c r="E81" s="7"/>
      <c r="F81" s="15"/>
      <c r="G81" s="13"/>
      <c r="I81" s="123"/>
      <c r="J81" s="7"/>
    </row>
    <row r="82" spans="3:10" ht="19.5" customHeight="1">
      <c r="C82" s="12"/>
      <c r="D82" s="12"/>
      <c r="E82" s="7"/>
      <c r="F82" s="10"/>
      <c r="G82" s="15"/>
      <c r="I82" s="123"/>
      <c r="J82" s="7"/>
    </row>
    <row r="83" spans="1:10" ht="19.5" customHeight="1">
      <c r="A83" s="11"/>
      <c r="B83" s="13"/>
      <c r="E83" s="7"/>
      <c r="G83" s="57"/>
      <c r="I83" s="123"/>
      <c r="J83" s="7"/>
    </row>
    <row r="84" spans="1:10" ht="19.5" customHeight="1">
      <c r="A84" s="7"/>
      <c r="B84" s="15"/>
      <c r="C84" s="8"/>
      <c r="D84" s="8"/>
      <c r="E84" s="7"/>
      <c r="F84" s="12"/>
      <c r="G84" s="15"/>
      <c r="H84" s="7"/>
      <c r="I84" s="123"/>
      <c r="J84" s="7"/>
    </row>
    <row r="85" spans="1:10" ht="19.5" customHeight="1">
      <c r="A85" s="7"/>
      <c r="B85" s="66"/>
      <c r="C85" s="65"/>
      <c r="D85" s="65"/>
      <c r="E85" s="58"/>
      <c r="F85" s="12"/>
      <c r="G85" s="15"/>
      <c r="H85" s="58"/>
      <c r="I85" s="123"/>
      <c r="J85" s="7"/>
    </row>
    <row r="86" spans="1:10" ht="19.5" customHeight="1">
      <c r="A86" s="6"/>
      <c r="B86" s="10"/>
      <c r="C86" s="16"/>
      <c r="D86" s="16"/>
      <c r="E86" s="57"/>
      <c r="F86" s="8"/>
      <c r="G86" s="15"/>
      <c r="H86" s="57"/>
      <c r="I86" s="123"/>
      <c r="J86" s="7"/>
    </row>
    <row r="87" spans="1:10" ht="19.5" customHeight="1">
      <c r="A87" s="7"/>
      <c r="B87" s="16"/>
      <c r="C87" s="16"/>
      <c r="D87" s="16"/>
      <c r="E87" s="57"/>
      <c r="F87" s="13"/>
      <c r="G87" s="15"/>
      <c r="H87" s="57"/>
      <c r="I87" s="123"/>
      <c r="J87" s="7"/>
    </row>
    <row r="88" spans="1:10" ht="19.5" customHeight="1">
      <c r="A88" s="7"/>
      <c r="B88" s="16"/>
      <c r="C88" s="9"/>
      <c r="D88" s="9"/>
      <c r="E88" s="59"/>
      <c r="F88" s="15"/>
      <c r="G88" s="127"/>
      <c r="H88" s="57"/>
      <c r="I88" s="123"/>
      <c r="J88" s="7"/>
    </row>
    <row r="89" spans="2:10" ht="19.5" customHeight="1">
      <c r="B89" s="126"/>
      <c r="C89" s="126"/>
      <c r="D89" s="126"/>
      <c r="F89" s="15"/>
      <c r="G89" s="18"/>
      <c r="H89" s="57"/>
      <c r="I89" s="123"/>
      <c r="J89" s="7"/>
    </row>
    <row r="90" spans="3:10" ht="19.5" customHeight="1">
      <c r="C90" s="12"/>
      <c r="D90" s="12"/>
      <c r="F90" s="10"/>
      <c r="G90" s="16"/>
      <c r="H90" s="59"/>
      <c r="I90" s="123"/>
      <c r="J90" s="7"/>
    </row>
    <row r="91" spans="1:10" ht="19.5" customHeight="1">
      <c r="A91" s="123"/>
      <c r="B91" s="123"/>
      <c r="C91" s="123"/>
      <c r="D91" s="123"/>
      <c r="E91" s="123"/>
      <c r="F91" s="123"/>
      <c r="G91" s="123"/>
      <c r="H91" s="45"/>
      <c r="I91" s="123"/>
      <c r="J91" s="7"/>
    </row>
    <row r="92" spans="1:10" ht="19.5" customHeight="1">
      <c r="A92" s="123"/>
      <c r="B92" s="16"/>
      <c r="C92" s="77"/>
      <c r="D92" s="77"/>
      <c r="E92" s="123"/>
      <c r="F92" s="16"/>
      <c r="G92" s="18"/>
      <c r="H92" s="45"/>
      <c r="I92" s="123"/>
      <c r="J92" s="7"/>
    </row>
    <row r="93" spans="1:10" ht="19.5" customHeight="1">
      <c r="A93" s="123"/>
      <c r="B93" s="16"/>
      <c r="C93" s="18"/>
      <c r="D93" s="18"/>
      <c r="E93" s="77"/>
      <c r="F93" s="77"/>
      <c r="G93" s="16"/>
      <c r="H93" s="123"/>
      <c r="I93" s="123"/>
      <c r="J93" s="7"/>
    </row>
    <row r="94" spans="1:10" ht="19.5" customHeight="1">
      <c r="A94" s="123"/>
      <c r="B94" s="123"/>
      <c r="C94" s="16"/>
      <c r="D94" s="16"/>
      <c r="E94" s="123"/>
      <c r="F94" s="18"/>
      <c r="G94" s="16"/>
      <c r="H94" s="123"/>
      <c r="I94" s="123"/>
      <c r="J94" s="7"/>
    </row>
    <row r="95" spans="1:10" ht="19.5" customHeight="1">
      <c r="A95" s="123"/>
      <c r="B95" s="123"/>
      <c r="C95" s="18"/>
      <c r="D95" s="18"/>
      <c r="E95" s="123"/>
      <c r="F95" s="16"/>
      <c r="G95" s="77"/>
      <c r="H95" s="45"/>
      <c r="I95" s="123"/>
      <c r="J95" s="7"/>
    </row>
    <row r="96" spans="1:10" ht="19.5" customHeight="1">
      <c r="A96" s="123"/>
      <c r="B96" s="16"/>
      <c r="C96" s="18"/>
      <c r="D96" s="18"/>
      <c r="E96" s="77"/>
      <c r="F96" s="77"/>
      <c r="G96" s="16"/>
      <c r="H96" s="45"/>
      <c r="I96" s="123"/>
      <c r="J96" s="7"/>
    </row>
    <row r="97" spans="1:10" ht="19.5" customHeight="1">
      <c r="A97" s="123"/>
      <c r="B97" s="123"/>
      <c r="C97" s="16"/>
      <c r="D97" s="16"/>
      <c r="E97" s="123"/>
      <c r="F97" s="18"/>
      <c r="G97" s="16"/>
      <c r="H97" s="45"/>
      <c r="I97" s="123"/>
      <c r="J97" s="7"/>
    </row>
    <row r="98" spans="1:10" ht="19.5" customHeight="1">
      <c r="A98" s="123"/>
      <c r="B98" s="123"/>
      <c r="C98" s="18"/>
      <c r="D98" s="18"/>
      <c r="E98" s="123"/>
      <c r="F98" s="16"/>
      <c r="G98" s="77"/>
      <c r="H98" s="45"/>
      <c r="I98" s="123"/>
      <c r="J98" s="7"/>
    </row>
    <row r="99" spans="1:10" ht="19.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7"/>
    </row>
    <row r="100" ht="19.5" customHeight="1"/>
    <row r="101" spans="1:9" ht="12.75">
      <c r="A101" s="81"/>
      <c r="B101" s="81"/>
      <c r="C101" s="81"/>
      <c r="D101" s="81"/>
      <c r="E101" s="81"/>
      <c r="F101" s="81"/>
      <c r="G101" s="81"/>
      <c r="H101" s="87"/>
      <c r="I101" s="87"/>
    </row>
    <row r="102" ht="12.75">
      <c r="H102" s="7"/>
    </row>
    <row r="103" ht="12.75">
      <c r="H103" s="7"/>
    </row>
    <row r="104" ht="12.75">
      <c r="H104" s="7"/>
    </row>
  </sheetData>
  <mergeCells count="165">
    <mergeCell ref="A66:A67"/>
    <mergeCell ref="B66:B67"/>
    <mergeCell ref="C66:C67"/>
    <mergeCell ref="E66:E67"/>
    <mergeCell ref="D66:D67"/>
    <mergeCell ref="A64:A65"/>
    <mergeCell ref="B64:B65"/>
    <mergeCell ref="C64:C65"/>
    <mergeCell ref="E64:E65"/>
    <mergeCell ref="D64:D65"/>
    <mergeCell ref="A62:A63"/>
    <mergeCell ref="B62:B63"/>
    <mergeCell ref="C62:C63"/>
    <mergeCell ref="E62:E63"/>
    <mergeCell ref="D62:D63"/>
    <mergeCell ref="A60:A61"/>
    <mergeCell ref="B60:B61"/>
    <mergeCell ref="C60:C61"/>
    <mergeCell ref="E60:E61"/>
    <mergeCell ref="D60:D61"/>
    <mergeCell ref="A58:A59"/>
    <mergeCell ref="B58:B59"/>
    <mergeCell ref="C58:C59"/>
    <mergeCell ref="E58:E59"/>
    <mergeCell ref="D58:D59"/>
    <mergeCell ref="A56:A57"/>
    <mergeCell ref="B56:B57"/>
    <mergeCell ref="C56:C57"/>
    <mergeCell ref="E56:E57"/>
    <mergeCell ref="D56:D57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B5:B6"/>
    <mergeCell ref="C5:C6"/>
    <mergeCell ref="E5:E6"/>
    <mergeCell ref="A7:A8"/>
    <mergeCell ref="B7:B8"/>
    <mergeCell ref="C7:C8"/>
    <mergeCell ref="E7:E8"/>
    <mergeCell ref="F72:F73"/>
    <mergeCell ref="A1:I1"/>
    <mergeCell ref="A2:H2"/>
    <mergeCell ref="I5:I6"/>
    <mergeCell ref="A3:A4"/>
    <mergeCell ref="B3:B4"/>
    <mergeCell ref="C3:C4"/>
    <mergeCell ref="E3:E4"/>
    <mergeCell ref="I2:I3"/>
    <mergeCell ref="A5:A6"/>
    <mergeCell ref="D3:D4"/>
    <mergeCell ref="D5:D6"/>
    <mergeCell ref="D7:D8"/>
    <mergeCell ref="D9:D10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19" t="s">
        <v>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2:18" ht="15" customHeight="1" thickBot="1">
      <c r="B2" s="75"/>
      <c r="C2" s="272" t="s">
        <v>31</v>
      </c>
      <c r="D2" s="272"/>
      <c r="E2" s="272"/>
      <c r="F2" s="272"/>
      <c r="G2" s="272"/>
      <c r="H2" s="272"/>
      <c r="I2" s="320" t="str">
        <f>HYPERLINK('[1]реквизиты'!$A$2)</f>
        <v>Чемпионат России по САМБО среди мужчин</v>
      </c>
      <c r="J2" s="321"/>
      <c r="K2" s="321"/>
      <c r="L2" s="321"/>
      <c r="M2" s="321"/>
      <c r="N2" s="321"/>
      <c r="O2" s="321"/>
      <c r="P2" s="321"/>
      <c r="Q2" s="321"/>
      <c r="R2" s="322"/>
    </row>
    <row r="3" spans="1:19" ht="11.25" customHeight="1" thickBot="1">
      <c r="A3" s="20"/>
      <c r="B3" s="20"/>
      <c r="C3" s="81"/>
      <c r="D3" s="31"/>
      <c r="E3" s="311" t="str">
        <f>HYPERLINK('[1]реквизиты'!$A$3)</f>
        <v>10 -14  марта  2011 г.  г. Выкса</v>
      </c>
      <c r="F3" s="312"/>
      <c r="G3" s="312"/>
      <c r="H3" s="312"/>
      <c r="I3" s="312"/>
      <c r="J3" s="312"/>
      <c r="K3" s="312"/>
      <c r="L3" s="312"/>
      <c r="M3" s="312"/>
      <c r="N3" s="312"/>
      <c r="O3" s="80"/>
      <c r="P3" s="313" t="str">
        <f>HYPERLINK('пр.взв.'!G3)</f>
        <v>в.к. 68  кг</v>
      </c>
      <c r="Q3" s="314"/>
      <c r="R3" s="315"/>
      <c r="S3" s="72"/>
    </row>
    <row r="4" spans="1:18" ht="12" customHeight="1" thickBot="1">
      <c r="A4" s="275">
        <v>2</v>
      </c>
      <c r="B4" s="277" t="str">
        <f>VLOOKUP(A4,'пр.взв.'!B6:C133,2,FALSE)</f>
        <v>Белоусов Михаил Евгеньевич</v>
      </c>
      <c r="C4" s="277" t="str">
        <f>VLOOKUP(A4,'пр.взв.'!B6:H133,3,FALSE)</f>
        <v>07.03.89 мс</v>
      </c>
      <c r="D4" s="277" t="str">
        <f>VLOOKUP(A4,'пр.взв.'!B6:F133,4,FALSE)</f>
        <v>УФО</v>
      </c>
      <c r="E4" s="89"/>
      <c r="F4" s="89"/>
      <c r="G4" s="36"/>
      <c r="H4" s="74" t="s">
        <v>11</v>
      </c>
      <c r="I4" s="67"/>
      <c r="J4" s="90"/>
      <c r="K4" s="91"/>
      <c r="L4" s="91"/>
      <c r="M4" s="91"/>
      <c r="N4" s="81"/>
      <c r="O4" s="76"/>
      <c r="P4" s="316"/>
      <c r="Q4" s="317"/>
      <c r="R4" s="318"/>
    </row>
    <row r="5" spans="1:19" ht="12" customHeight="1">
      <c r="A5" s="276"/>
      <c r="B5" s="278"/>
      <c r="C5" s="278"/>
      <c r="D5" s="278"/>
      <c r="E5" s="34" t="s">
        <v>35</v>
      </c>
      <c r="F5" s="32"/>
      <c r="G5" s="40"/>
      <c r="H5" s="41"/>
      <c r="I5" s="42"/>
      <c r="J5" s="71"/>
      <c r="K5" s="91"/>
      <c r="L5" s="77"/>
      <c r="M5" s="8"/>
      <c r="N5" s="92"/>
      <c r="O5" s="92"/>
      <c r="P5" s="92"/>
      <c r="Q5" s="87"/>
      <c r="R5" s="45"/>
      <c r="S5" s="7"/>
    </row>
    <row r="6" spans="1:19" ht="12" customHeight="1" thickBot="1">
      <c r="A6" s="276">
        <v>34</v>
      </c>
      <c r="B6" s="288" t="str">
        <f>VLOOKUP(A6,'пр.взв.'!B8:C135,2,FALSE)</f>
        <v>Давыдов Денис Игоревич</v>
      </c>
      <c r="C6" s="288" t="str">
        <f>VLOOKUP(A6,'пр.взв.'!B8:H135,3,FALSE)</f>
        <v>16.07.87 мсмк</v>
      </c>
      <c r="D6" s="288" t="str">
        <f>VLOOKUP(A6,'пр.взв.'!B8:F135,4,FALSE)</f>
        <v>ЦФО</v>
      </c>
      <c r="E6" s="35" t="s">
        <v>243</v>
      </c>
      <c r="F6" s="46"/>
      <c r="G6" s="32"/>
      <c r="H6" s="47"/>
      <c r="I6" s="44"/>
      <c r="J6" s="90"/>
      <c r="K6" s="91"/>
      <c r="L6" s="98"/>
      <c r="M6" s="8"/>
      <c r="N6" s="92"/>
      <c r="O6" s="92"/>
      <c r="P6" s="92"/>
      <c r="Q6" s="310" t="s">
        <v>27</v>
      </c>
      <c r="R6" s="310"/>
      <c r="S6" s="7"/>
    </row>
    <row r="7" spans="1:19" ht="12" customHeight="1" thickBot="1">
      <c r="A7" s="287"/>
      <c r="B7" s="289"/>
      <c r="C7" s="289"/>
      <c r="D7" s="289"/>
      <c r="E7" s="32"/>
      <c r="F7" s="33"/>
      <c r="G7" s="34" t="s">
        <v>49</v>
      </c>
      <c r="H7" s="43"/>
      <c r="I7" s="42"/>
      <c r="J7" s="93"/>
      <c r="K7" s="89"/>
      <c r="L7" s="77"/>
      <c r="M7" s="18"/>
      <c r="N7" s="9">
        <v>10</v>
      </c>
      <c r="O7" s="100"/>
      <c r="P7" s="8"/>
      <c r="Q7" s="310"/>
      <c r="R7" s="310"/>
      <c r="S7" s="7"/>
    </row>
    <row r="8" spans="1:19" ht="12" customHeight="1" thickBot="1">
      <c r="A8" s="275">
        <v>18</v>
      </c>
      <c r="B8" s="277" t="str">
        <f>VLOOKUP(A8,'пр.взв.'!B10:C137,2,FALSE)</f>
        <v>Межлумян Гайк Левонович</v>
      </c>
      <c r="C8" s="277" t="str">
        <f>VLOOKUP(A8,'пр.взв.'!B10:H137,3,FALSE)</f>
        <v>17.05.90 мс</v>
      </c>
      <c r="D8" s="277" t="str">
        <f>VLOOKUP(A8,'пр.взв.'!B10:F137,4,FALSE)</f>
        <v>ЮФО </v>
      </c>
      <c r="E8" s="89"/>
      <c r="F8" s="32"/>
      <c r="G8" s="35" t="s">
        <v>242</v>
      </c>
      <c r="H8" s="68"/>
      <c r="I8" s="69"/>
      <c r="J8" s="90"/>
      <c r="K8" s="91"/>
      <c r="L8" s="98"/>
      <c r="M8" s="16"/>
      <c r="N8" s="13"/>
      <c r="O8" s="12"/>
      <c r="P8" s="92"/>
      <c r="Q8" s="77"/>
      <c r="R8" s="45"/>
      <c r="S8" s="7"/>
    </row>
    <row r="9" spans="1:19" ht="12" customHeight="1">
      <c r="A9" s="276"/>
      <c r="B9" s="278"/>
      <c r="C9" s="278"/>
      <c r="D9" s="278"/>
      <c r="E9" s="34" t="s">
        <v>49</v>
      </c>
      <c r="F9" s="48"/>
      <c r="G9" s="32"/>
      <c r="H9" s="41"/>
      <c r="I9" s="70"/>
      <c r="J9" s="44"/>
      <c r="K9" s="91"/>
      <c r="L9" s="98"/>
      <c r="M9" s="18"/>
      <c r="N9" s="15"/>
      <c r="O9" s="8">
        <v>10</v>
      </c>
      <c r="P9" s="92"/>
      <c r="Q9" s="92"/>
      <c r="R9" s="45"/>
      <c r="S9" s="7"/>
    </row>
    <row r="10" spans="1:19" ht="12" customHeight="1" thickBot="1">
      <c r="A10" s="276">
        <v>50</v>
      </c>
      <c r="B10" s="294">
        <f>VLOOKUP(A10,'пр.взв.'!B12:C139,2,FALSE)</f>
        <v>0</v>
      </c>
      <c r="C10" s="294">
        <f>VLOOKUP(A10,'пр.взв.'!B12:H139,3,FALSE)</f>
        <v>0</v>
      </c>
      <c r="D10" s="294">
        <f>VLOOKUP(A10,'пр.взв.'!B12:F139,4,FALSE)</f>
        <v>0</v>
      </c>
      <c r="E10" s="35"/>
      <c r="F10" s="32"/>
      <c r="G10" s="32"/>
      <c r="H10" s="47"/>
      <c r="I10" s="70"/>
      <c r="J10" s="44"/>
      <c r="K10" s="91"/>
      <c r="L10" s="98"/>
      <c r="M10" s="92"/>
      <c r="N10" s="10">
        <v>18</v>
      </c>
      <c r="O10" s="155" t="s">
        <v>242</v>
      </c>
      <c r="P10" s="92"/>
      <c r="Q10" s="92"/>
      <c r="R10" s="81"/>
      <c r="S10" s="7"/>
    </row>
    <row r="11" spans="1:19" ht="12" customHeight="1" thickBot="1">
      <c r="A11" s="287"/>
      <c r="B11" s="295"/>
      <c r="C11" s="295"/>
      <c r="D11" s="295"/>
      <c r="E11" s="32"/>
      <c r="F11" s="32"/>
      <c r="G11" s="33"/>
      <c r="H11" s="44"/>
      <c r="I11" s="94"/>
      <c r="J11" s="90"/>
      <c r="K11" s="91"/>
      <c r="L11" s="98"/>
      <c r="M11" s="92"/>
      <c r="N11" s="92"/>
      <c r="O11" s="95"/>
      <c r="P11" s="8">
        <v>22</v>
      </c>
      <c r="Q11" s="92"/>
      <c r="R11" s="87"/>
      <c r="S11" s="7"/>
    </row>
    <row r="12" spans="1:19" ht="12" customHeight="1" thickBot="1">
      <c r="A12" s="275">
        <v>10</v>
      </c>
      <c r="B12" s="277" t="str">
        <f>VLOOKUP(A12,'пр.взв.'!B14:C141,2,FALSE)</f>
        <v>Талалаев Алексей Юрьевич</v>
      </c>
      <c r="C12" s="277" t="str">
        <f>VLOOKUP(A12,'пр.взв.'!B14:H141,3,FALSE)</f>
        <v>10.03.86 мс</v>
      </c>
      <c r="D12" s="277" t="str">
        <f>VLOOKUP(A12,'пр.взв.'!B14:F141,4,FALSE)</f>
        <v>ЦФО</v>
      </c>
      <c r="E12" s="89"/>
      <c r="F12" s="89"/>
      <c r="G12" s="32"/>
      <c r="H12" s="42"/>
      <c r="I12" s="34" t="s">
        <v>57</v>
      </c>
      <c r="J12" s="96"/>
      <c r="K12" s="90"/>
      <c r="L12" s="77"/>
      <c r="M12" s="92"/>
      <c r="N12" s="16"/>
      <c r="O12" s="14">
        <v>22</v>
      </c>
      <c r="P12" s="156" t="s">
        <v>243</v>
      </c>
      <c r="Q12" s="97"/>
      <c r="R12" s="45"/>
      <c r="S12" s="7"/>
    </row>
    <row r="13" spans="1:19" ht="12" customHeight="1" thickBot="1">
      <c r="A13" s="276"/>
      <c r="B13" s="278"/>
      <c r="C13" s="278"/>
      <c r="D13" s="278"/>
      <c r="E13" s="34" t="s">
        <v>41</v>
      </c>
      <c r="F13" s="32"/>
      <c r="G13" s="32"/>
      <c r="H13" s="52"/>
      <c r="I13" s="35" t="s">
        <v>242</v>
      </c>
      <c r="J13" s="90"/>
      <c r="K13" s="56"/>
      <c r="L13" s="98"/>
      <c r="M13" s="8"/>
      <c r="N13" s="92"/>
      <c r="O13" s="92"/>
      <c r="P13" s="98"/>
      <c r="Q13" s="97"/>
      <c r="R13" s="45"/>
      <c r="S13" s="7"/>
    </row>
    <row r="14" spans="1:19" ht="12" customHeight="1" thickBot="1">
      <c r="A14" s="276">
        <v>42</v>
      </c>
      <c r="B14" s="294">
        <f>VLOOKUP(A14,'пр.взв.'!B16:C143,2,FALSE)</f>
        <v>0</v>
      </c>
      <c r="C14" s="294">
        <f>VLOOKUP(A14,'пр.взв.'!B16:H143,3,FALSE)</f>
        <v>0</v>
      </c>
      <c r="D14" s="294">
        <f>VLOOKUP(A14,'пр.взв.'!B16:F143,4,FALSE)</f>
        <v>0</v>
      </c>
      <c r="E14" s="35"/>
      <c r="F14" s="46"/>
      <c r="G14" s="32"/>
      <c r="H14" s="51"/>
      <c r="I14" s="93"/>
      <c r="J14" s="93"/>
      <c r="K14" s="99"/>
      <c r="L14" s="77"/>
      <c r="M14" s="18"/>
      <c r="N14" s="8">
        <v>28</v>
      </c>
      <c r="O14" s="12"/>
      <c r="P14" s="45"/>
      <c r="Q14" s="78">
        <v>22</v>
      </c>
      <c r="R14" s="45"/>
      <c r="S14" s="7"/>
    </row>
    <row r="15" spans="1:19" ht="12" customHeight="1" thickBot="1">
      <c r="A15" s="287"/>
      <c r="B15" s="295"/>
      <c r="C15" s="295"/>
      <c r="D15" s="295"/>
      <c r="E15" s="32"/>
      <c r="F15" s="33"/>
      <c r="G15" s="34" t="s">
        <v>57</v>
      </c>
      <c r="H15" s="53"/>
      <c r="I15" s="90"/>
      <c r="J15" s="90"/>
      <c r="K15" s="56"/>
      <c r="L15" s="98"/>
      <c r="M15" s="16"/>
      <c r="N15" s="13"/>
      <c r="O15" s="12"/>
      <c r="P15" s="98"/>
      <c r="Q15" s="157" t="s">
        <v>240</v>
      </c>
      <c r="R15" s="81"/>
      <c r="S15" s="7"/>
    </row>
    <row r="16" spans="1:19" ht="12" customHeight="1" thickBot="1">
      <c r="A16" s="275">
        <v>26</v>
      </c>
      <c r="B16" s="277" t="str">
        <f>VLOOKUP(A16,'пр.взв.'!B18:C145,2,FALSE)</f>
        <v>Карпунин Андрей Олегович</v>
      </c>
      <c r="C16" s="277" t="str">
        <f>VLOOKUP(A16,'пр.взв.'!B18:H145,3,FALSE)</f>
        <v>22.12.86 МС</v>
      </c>
      <c r="D16" s="277" t="str">
        <f>VLOOKUP(A16,'пр.взв.'!B18:F145,4,FALSE)</f>
        <v>ПФО</v>
      </c>
      <c r="E16" s="89"/>
      <c r="F16" s="32"/>
      <c r="G16" s="35" t="s">
        <v>240</v>
      </c>
      <c r="H16" s="47"/>
      <c r="I16" s="93"/>
      <c r="J16" s="93"/>
      <c r="K16" s="99"/>
      <c r="L16" s="100"/>
      <c r="M16" s="18"/>
      <c r="N16" s="15"/>
      <c r="O16" s="8">
        <v>4</v>
      </c>
      <c r="P16" s="98"/>
      <c r="Q16" s="101"/>
      <c r="R16" s="81"/>
      <c r="S16" s="7"/>
    </row>
    <row r="17" spans="1:19" ht="12" customHeight="1" thickBot="1">
      <c r="A17" s="276"/>
      <c r="B17" s="278"/>
      <c r="C17" s="278"/>
      <c r="D17" s="278"/>
      <c r="E17" s="34" t="s">
        <v>57</v>
      </c>
      <c r="F17" s="48"/>
      <c r="G17" s="32"/>
      <c r="H17" s="41"/>
      <c r="I17" s="90"/>
      <c r="J17" s="90"/>
      <c r="K17" s="112"/>
      <c r="L17" s="98"/>
      <c r="M17" s="98"/>
      <c r="N17" s="10">
        <v>4</v>
      </c>
      <c r="O17" s="155" t="s">
        <v>240</v>
      </c>
      <c r="P17" s="98"/>
      <c r="Q17" s="101"/>
      <c r="R17" s="81"/>
      <c r="S17" s="7"/>
    </row>
    <row r="18" spans="1:19" ht="12" customHeight="1" thickBot="1">
      <c r="A18" s="276">
        <v>58</v>
      </c>
      <c r="B18" s="294">
        <f>VLOOKUP(A18,'пр.взв.'!B20:C147,2,FALSE)</f>
        <v>0</v>
      </c>
      <c r="C18" s="294">
        <f>VLOOKUP(A18,'пр.взв.'!B20:H147,3,FALSE)</f>
        <v>0</v>
      </c>
      <c r="D18" s="294">
        <f>VLOOKUP(A18,'пр.взв.'!B20:F147,4,FALSE)</f>
        <v>0</v>
      </c>
      <c r="E18" s="35"/>
      <c r="F18" s="32"/>
      <c r="G18" s="32"/>
      <c r="H18" s="47"/>
      <c r="I18" s="93"/>
      <c r="J18" s="93"/>
      <c r="K18" s="113"/>
      <c r="L18" s="89"/>
      <c r="M18" s="89"/>
      <c r="N18" s="102"/>
      <c r="O18" s="153"/>
      <c r="P18" s="9">
        <v>4</v>
      </c>
      <c r="Q18" s="103"/>
      <c r="R18" s="110">
        <v>31</v>
      </c>
      <c r="S18" s="7"/>
    </row>
    <row r="19" spans="1:19" ht="12" customHeight="1" thickBot="1">
      <c r="A19" s="287"/>
      <c r="B19" s="295"/>
      <c r="C19" s="295"/>
      <c r="D19" s="295"/>
      <c r="E19" s="32"/>
      <c r="F19" s="32"/>
      <c r="G19" s="32"/>
      <c r="H19" s="41"/>
      <c r="I19" s="90"/>
      <c r="J19" s="90"/>
      <c r="K19" s="110">
        <v>26</v>
      </c>
      <c r="L19" s="91"/>
      <c r="M19" s="91"/>
      <c r="N19" s="87"/>
      <c r="O19" s="14">
        <v>16</v>
      </c>
      <c r="P19" s="158" t="s">
        <v>240</v>
      </c>
      <c r="Q19" s="95"/>
      <c r="R19" s="35" t="s">
        <v>240</v>
      </c>
      <c r="S19" s="7"/>
    </row>
    <row r="20" spans="1:19" ht="12" customHeight="1" thickBot="1">
      <c r="A20" s="275">
        <v>6</v>
      </c>
      <c r="B20" s="277" t="str">
        <f>VLOOKUP(A20,'пр.взв.'!B6:C133,2,FALSE)</f>
        <v>Жуков Антон Вячеславович</v>
      </c>
      <c r="C20" s="277" t="str">
        <f>VLOOKUP(A20,'пр.взв.'!B6:H133,3,FALSE)</f>
        <v>28.08.86 мс</v>
      </c>
      <c r="D20" s="277" t="str">
        <f>VLOOKUP(A20,'пр.взв.'!B6:H133,4,FALSE)</f>
        <v>УФО</v>
      </c>
      <c r="E20" s="89"/>
      <c r="F20" s="89"/>
      <c r="G20" s="36"/>
      <c r="H20" s="36"/>
      <c r="I20" s="37"/>
      <c r="J20" s="38"/>
      <c r="K20" s="35" t="s">
        <v>243</v>
      </c>
      <c r="L20" s="104"/>
      <c r="M20" s="56"/>
      <c r="N20" s="87"/>
      <c r="O20" s="81"/>
      <c r="P20" s="42"/>
      <c r="Q20" s="85"/>
      <c r="R20" s="80"/>
      <c r="S20" s="33"/>
    </row>
    <row r="21" spans="1:19" ht="12" customHeight="1">
      <c r="A21" s="276"/>
      <c r="B21" s="278"/>
      <c r="C21" s="278"/>
      <c r="D21" s="278"/>
      <c r="E21" s="34" t="s">
        <v>238</v>
      </c>
      <c r="F21" s="32"/>
      <c r="G21" s="40"/>
      <c r="H21" s="41"/>
      <c r="I21" s="42"/>
      <c r="J21" s="43"/>
      <c r="K21" s="55"/>
      <c r="L21" s="90"/>
      <c r="M21" s="56"/>
      <c r="N21" s="87"/>
      <c r="O21" s="81"/>
      <c r="P21" s="45"/>
      <c r="Q21" s="82"/>
      <c r="R21" s="81"/>
      <c r="S21" s="32"/>
    </row>
    <row r="22" spans="1:19" ht="12" customHeight="1" thickBot="1">
      <c r="A22" s="276">
        <v>38</v>
      </c>
      <c r="B22" s="294">
        <f>VLOOKUP(A22,'пр.взв.'!B24:C151,2,FALSE)</f>
        <v>0</v>
      </c>
      <c r="C22" s="294">
        <f>VLOOKUP(A22,'пр.взв.'!B24:H151,3,FALSE)</f>
        <v>0</v>
      </c>
      <c r="D22" s="294">
        <f>VLOOKUP(A22,'пр.взв.'!B24:F151,4,FALSE)</f>
        <v>0</v>
      </c>
      <c r="E22" s="35"/>
      <c r="F22" s="46"/>
      <c r="G22" s="32"/>
      <c r="H22" s="47"/>
      <c r="I22" s="44"/>
      <c r="J22" s="42"/>
      <c r="K22" s="99"/>
      <c r="L22" s="93"/>
      <c r="M22" s="99"/>
      <c r="N22" s="102"/>
      <c r="O22" s="80"/>
      <c r="P22" s="80"/>
      <c r="Q22" s="10">
        <v>31</v>
      </c>
      <c r="R22" s="80"/>
      <c r="S22" s="7"/>
    </row>
    <row r="23" spans="1:19" ht="12" customHeight="1" thickBot="1">
      <c r="A23" s="287"/>
      <c r="B23" s="295"/>
      <c r="C23" s="295"/>
      <c r="D23" s="295"/>
      <c r="E23" s="32"/>
      <c r="F23" s="33"/>
      <c r="G23" s="34" t="s">
        <v>53</v>
      </c>
      <c r="H23" s="43"/>
      <c r="I23" s="42"/>
      <c r="J23" s="44"/>
      <c r="K23" s="56"/>
      <c r="L23" s="90"/>
      <c r="M23" s="56"/>
      <c r="N23" s="87"/>
      <c r="O23" s="18"/>
      <c r="P23" s="16"/>
      <c r="Q23" s="77"/>
      <c r="R23" s="45"/>
      <c r="S23" s="7"/>
    </row>
    <row r="24" spans="1:19" ht="12" customHeight="1" thickBot="1">
      <c r="A24" s="275">
        <v>22</v>
      </c>
      <c r="B24" s="277" t="str">
        <f>VLOOKUP(A24,'пр.взв.'!B26:C153,2,FALSE)</f>
        <v>Леонтьев Владимир Александрович</v>
      </c>
      <c r="C24" s="277" t="str">
        <f>VLOOKUP(A24,'пр.взв.'!B26:H153,3,FALSE)</f>
        <v>27.11.85 мс</v>
      </c>
      <c r="D24" s="277" t="str">
        <f>VLOOKUP(A24,'пр.взв.'!B26:F153,4,FALSE)</f>
        <v>МОС</v>
      </c>
      <c r="E24" s="89"/>
      <c r="F24" s="32"/>
      <c r="G24" s="35" t="s">
        <v>240</v>
      </c>
      <c r="H24" s="49"/>
      <c r="I24" s="43"/>
      <c r="J24" s="44"/>
      <c r="K24" s="55"/>
      <c r="L24" s="90"/>
      <c r="M24" s="56"/>
      <c r="N24" s="129"/>
      <c r="O24" s="129"/>
      <c r="P24" s="130"/>
      <c r="Q24" s="129"/>
      <c r="R24" s="129"/>
      <c r="S24" s="7"/>
    </row>
    <row r="25" spans="1:19" ht="12" customHeight="1">
      <c r="A25" s="276"/>
      <c r="B25" s="278"/>
      <c r="C25" s="278"/>
      <c r="D25" s="278"/>
      <c r="E25" s="34" t="s">
        <v>53</v>
      </c>
      <c r="F25" s="48"/>
      <c r="G25" s="32"/>
      <c r="H25" s="50"/>
      <c r="I25" s="44"/>
      <c r="J25" s="43"/>
      <c r="K25" s="56"/>
      <c r="L25" s="90"/>
      <c r="M25" s="56"/>
      <c r="N25" s="131"/>
      <c r="O25" s="131"/>
      <c r="P25" s="131"/>
      <c r="Q25" s="131"/>
      <c r="R25" s="131"/>
      <c r="S25" s="7"/>
    </row>
    <row r="26" spans="1:19" ht="12" customHeight="1" thickBot="1">
      <c r="A26" s="276">
        <v>54</v>
      </c>
      <c r="B26" s="294">
        <f>VLOOKUP(A26,'пр.взв.'!B28:C155,2,FALSE)</f>
        <v>0</v>
      </c>
      <c r="C26" s="294">
        <f>VLOOKUP(A26,'пр.взв.'!B28:H155,3,FALSE)</f>
        <v>0</v>
      </c>
      <c r="D26" s="294">
        <f>VLOOKUP(A26,'пр.взв.'!B28:F155,4,FALSE)</f>
        <v>0</v>
      </c>
      <c r="E26" s="35"/>
      <c r="F26" s="32"/>
      <c r="G26" s="32"/>
      <c r="H26" s="51"/>
      <c r="I26" s="44"/>
      <c r="J26" s="42"/>
      <c r="K26" s="99"/>
      <c r="L26" s="93"/>
      <c r="M26" s="99"/>
      <c r="N26" s="131"/>
      <c r="O26" s="131"/>
      <c r="P26" s="131"/>
      <c r="Q26" s="131"/>
      <c r="R26" s="131"/>
      <c r="S26" s="7"/>
    </row>
    <row r="27" spans="1:19" ht="12" customHeight="1" thickBot="1">
      <c r="A27" s="287"/>
      <c r="B27" s="295"/>
      <c r="C27" s="295"/>
      <c r="D27" s="295"/>
      <c r="E27" s="32"/>
      <c r="F27" s="32"/>
      <c r="G27" s="33"/>
      <c r="H27" s="44"/>
      <c r="I27" s="34" t="s">
        <v>53</v>
      </c>
      <c r="J27" s="54"/>
      <c r="K27" s="56"/>
      <c r="L27" s="90"/>
      <c r="M27" s="56"/>
      <c r="N27" s="87"/>
      <c r="O27" s="87"/>
      <c r="P27" s="18"/>
      <c r="Q27" s="16"/>
      <c r="R27" s="45"/>
      <c r="S27" s="7"/>
    </row>
    <row r="28" spans="1:19" ht="12" customHeight="1" thickBot="1">
      <c r="A28" s="275">
        <v>14</v>
      </c>
      <c r="B28" s="277" t="str">
        <f>VLOOKUP(A28,'пр.взв.'!B30:C157,2,FALSE)</f>
        <v>Беляев Артем Сергеевич</v>
      </c>
      <c r="C28" s="277" t="str">
        <f>VLOOKUP(A28,'пр.взв.'!B30:H157,3,FALSE)</f>
        <v>23.06.88 мс</v>
      </c>
      <c r="D28" s="277" t="str">
        <f>VLOOKUP(A28,'пр.взв.'!B30:F157,4,FALSE)</f>
        <v>ЦФО</v>
      </c>
      <c r="E28" s="89"/>
      <c r="F28" s="89"/>
      <c r="G28" s="32"/>
      <c r="H28" s="42"/>
      <c r="I28" s="35" t="s">
        <v>240</v>
      </c>
      <c r="J28" s="44"/>
      <c r="K28" s="90"/>
      <c r="L28" s="90"/>
      <c r="M28" s="56"/>
      <c r="N28" s="87"/>
      <c r="P28" s="16"/>
      <c r="Q28" s="77"/>
      <c r="R28" s="45"/>
      <c r="S28" s="7"/>
    </row>
    <row r="29" spans="1:19" ht="12" customHeight="1">
      <c r="A29" s="276"/>
      <c r="B29" s="278"/>
      <c r="C29" s="278"/>
      <c r="D29" s="278"/>
      <c r="E29" s="34" t="s">
        <v>45</v>
      </c>
      <c r="F29" s="32"/>
      <c r="G29" s="32"/>
      <c r="H29" s="52"/>
      <c r="I29" s="90"/>
      <c r="J29" s="91"/>
      <c r="K29" s="91"/>
      <c r="L29" s="90"/>
      <c r="M29" s="56"/>
      <c r="N29" s="87"/>
      <c r="O29" s="87"/>
      <c r="P29" s="87"/>
      <c r="Q29" s="87"/>
      <c r="R29" s="87"/>
      <c r="S29" s="7"/>
    </row>
    <row r="30" spans="1:19" ht="12" customHeight="1" thickBot="1">
      <c r="A30" s="276">
        <v>46</v>
      </c>
      <c r="B30" s="294">
        <f>VLOOKUP(A30,'пр.взв.'!B32:C159,2,FALSE)</f>
        <v>0</v>
      </c>
      <c r="C30" s="294">
        <f>VLOOKUP(A30,'пр.взв.'!B32:H159,3,FALSE)</f>
        <v>0</v>
      </c>
      <c r="D30" s="294">
        <f>VLOOKUP(A30,'пр.взв.'!B32:F159,4,FALSE)</f>
        <v>0</v>
      </c>
      <c r="E30" s="35"/>
      <c r="F30" s="46"/>
      <c r="G30" s="32"/>
      <c r="H30" s="51"/>
      <c r="I30" s="93"/>
      <c r="J30" s="89"/>
      <c r="K30" s="89"/>
      <c r="L30" s="93"/>
      <c r="M30" s="99"/>
      <c r="N30" s="102"/>
      <c r="O30" s="102"/>
      <c r="P30" s="102"/>
      <c r="Q30" s="102"/>
      <c r="R30" s="102"/>
      <c r="S30" s="7"/>
    </row>
    <row r="31" spans="1:19" ht="12" customHeight="1" thickBot="1">
      <c r="A31" s="287"/>
      <c r="B31" s="295"/>
      <c r="C31" s="295"/>
      <c r="D31" s="295"/>
      <c r="E31" s="32"/>
      <c r="F31" s="33"/>
      <c r="G31" s="34" t="s">
        <v>61</v>
      </c>
      <c r="H31" s="53"/>
      <c r="I31" s="90"/>
      <c r="J31" s="91"/>
      <c r="K31" s="91"/>
      <c r="L31" s="90"/>
      <c r="M31" s="56"/>
      <c r="N31" s="87"/>
      <c r="O31" s="87"/>
      <c r="P31" s="87"/>
      <c r="Q31" s="87"/>
      <c r="R31" s="87"/>
      <c r="S31" s="7"/>
    </row>
    <row r="32" spans="1:18" ht="12" customHeight="1" thickBot="1">
      <c r="A32" s="275">
        <v>30</v>
      </c>
      <c r="B32" s="277" t="str">
        <f>VLOOKUP(A32,'пр.взв.'!B34:C161,2,FALSE)</f>
        <v>Данько Александр Сергеевич</v>
      </c>
      <c r="C32" s="277" t="str">
        <f>VLOOKUP(A32,'пр.взв.'!B34:H161,3,FALSE)</f>
        <v>25.10.83 мс</v>
      </c>
      <c r="D32" s="277" t="str">
        <f>VLOOKUP(A32,'пр.взв.'!B34:F161,4,FALSE)</f>
        <v>ДВФ0</v>
      </c>
      <c r="E32" s="89"/>
      <c r="F32" s="32"/>
      <c r="G32" s="152" t="s">
        <v>244</v>
      </c>
      <c r="H32" s="47"/>
      <c r="I32" s="93"/>
      <c r="J32" s="89"/>
      <c r="K32" s="89"/>
      <c r="L32" s="93"/>
      <c r="M32" s="99"/>
      <c r="N32" s="102"/>
      <c r="O32" s="102"/>
      <c r="P32" s="80"/>
      <c r="Q32" s="80"/>
      <c r="R32" s="80"/>
    </row>
    <row r="33" spans="1:18" ht="12" customHeight="1">
      <c r="A33" s="276"/>
      <c r="B33" s="278"/>
      <c r="C33" s="278"/>
      <c r="D33" s="278"/>
      <c r="E33" s="34" t="s">
        <v>61</v>
      </c>
      <c r="F33" s="48"/>
      <c r="G33" s="32"/>
      <c r="H33" s="41"/>
      <c r="I33" s="90"/>
      <c r="J33" s="91"/>
      <c r="K33" s="91"/>
      <c r="L33" s="90"/>
      <c r="M33" s="56"/>
      <c r="N33" s="87"/>
      <c r="O33" s="87"/>
      <c r="P33" s="81"/>
      <c r="Q33" s="81"/>
      <c r="R33" s="81"/>
    </row>
    <row r="34" spans="1:18" ht="12" customHeight="1" thickBot="1">
      <c r="A34" s="276">
        <v>62</v>
      </c>
      <c r="B34" s="294">
        <f>VLOOKUP(A34,'пр.взв.'!B36:C163,2,FALSE)</f>
        <v>0</v>
      </c>
      <c r="C34" s="294">
        <f>VLOOKUP(A34,'пр.взв.'!B36:H163,3,FALSE)</f>
        <v>0</v>
      </c>
      <c r="D34" s="294">
        <f>VLOOKUP(A34,'пр.взв.'!B36:F163,4,FALSE)</f>
        <v>0</v>
      </c>
      <c r="E34" s="35"/>
      <c r="F34" s="32"/>
      <c r="G34" s="32"/>
      <c r="H34" s="47"/>
      <c r="I34" s="93"/>
      <c r="J34" s="89"/>
      <c r="K34" s="89"/>
      <c r="L34" s="93"/>
      <c r="M34" s="99"/>
      <c r="N34" s="102"/>
      <c r="O34" s="102"/>
      <c r="P34" s="80"/>
      <c r="Q34" s="80"/>
      <c r="R34" s="80"/>
    </row>
    <row r="35" spans="1:18" ht="12" customHeight="1" thickBot="1">
      <c r="A35" s="287"/>
      <c r="B35" s="295"/>
      <c r="C35" s="295"/>
      <c r="D35" s="295"/>
      <c r="E35" s="32"/>
      <c r="F35" s="32"/>
      <c r="G35" s="32"/>
      <c r="H35" s="41"/>
      <c r="I35" s="90"/>
      <c r="J35" s="91"/>
      <c r="K35" s="91"/>
      <c r="L35" s="90"/>
      <c r="M35" s="111">
        <v>12</v>
      </c>
      <c r="N35" s="87"/>
      <c r="O35" s="87"/>
      <c r="P35" s="81"/>
      <c r="Q35" s="81"/>
      <c r="R35" s="81"/>
    </row>
    <row r="36" spans="1:18" ht="5.25" customHeight="1" thickBot="1">
      <c r="A36" s="73"/>
      <c r="B36" s="79"/>
      <c r="C36" s="79"/>
      <c r="D36" s="80"/>
      <c r="E36" s="32"/>
      <c r="F36" s="32"/>
      <c r="G36" s="32"/>
      <c r="H36" s="90"/>
      <c r="I36" s="44"/>
      <c r="J36" s="91"/>
      <c r="K36" s="91"/>
      <c r="L36" s="90"/>
      <c r="M36" s="105"/>
      <c r="N36" s="87"/>
      <c r="O36" s="87"/>
      <c r="P36" s="81"/>
      <c r="Q36" s="81"/>
      <c r="R36" s="81"/>
    </row>
    <row r="37" spans="1:18" ht="12" customHeight="1" thickBot="1">
      <c r="A37" s="275">
        <v>4</v>
      </c>
      <c r="B37" s="277" t="str">
        <f>VLOOKUP(A37,'пр.взв.'!B6:H133,2,FALSE)</f>
        <v>Анисимов Сергей Юрьевич</v>
      </c>
      <c r="C37" s="277" t="str">
        <f>VLOOKUP(A37,'пр.взв.'!B6:H133,3,FALSE)</f>
        <v>08.01.86 мс</v>
      </c>
      <c r="D37" s="277" t="str">
        <f>VLOOKUP(A37,'пр.взв.'!B6:H133,4,FALSE)</f>
        <v>СПБ</v>
      </c>
      <c r="E37" s="89"/>
      <c r="F37" s="89"/>
      <c r="G37" s="36"/>
      <c r="H37" s="91"/>
      <c r="I37" s="67"/>
      <c r="J37" s="90"/>
      <c r="K37" s="91"/>
      <c r="L37" s="90"/>
      <c r="M37" s="106" t="s">
        <v>243</v>
      </c>
      <c r="N37" s="87"/>
      <c r="O37" s="87"/>
      <c r="P37" s="81"/>
      <c r="Q37" s="81"/>
      <c r="R37" s="81"/>
    </row>
    <row r="38" spans="1:18" ht="12" customHeight="1">
      <c r="A38" s="276"/>
      <c r="B38" s="278"/>
      <c r="C38" s="278"/>
      <c r="D38" s="278"/>
      <c r="E38" s="34" t="s">
        <v>239</v>
      </c>
      <c r="F38" s="32"/>
      <c r="G38" s="40"/>
      <c r="H38" s="41"/>
      <c r="I38" s="42"/>
      <c r="J38" s="71"/>
      <c r="K38" s="91"/>
      <c r="L38" s="90"/>
      <c r="M38" s="56"/>
      <c r="N38" s="87"/>
      <c r="O38" s="87"/>
      <c r="P38" s="81"/>
      <c r="Q38" s="81"/>
      <c r="R38" s="81"/>
    </row>
    <row r="39" spans="1:18" ht="12" customHeight="1" thickBot="1">
      <c r="A39" s="276">
        <v>36</v>
      </c>
      <c r="B39" s="294">
        <f>VLOOKUP(A39,'пр.взв.'!B8:H135,2,FALSE)</f>
        <v>0</v>
      </c>
      <c r="C39" s="294">
        <f>VLOOKUP(A39,'пр.взв.'!B8:H135,3,FALSE)</f>
        <v>0</v>
      </c>
      <c r="D39" s="294">
        <f>VLOOKUP(A39,'пр.взв.'!B8:H135,4,FALSE)</f>
        <v>0</v>
      </c>
      <c r="E39" s="35"/>
      <c r="F39" s="46"/>
      <c r="G39" s="32"/>
      <c r="H39" s="47"/>
      <c r="I39" s="44"/>
      <c r="J39" s="90"/>
      <c r="K39" s="91"/>
      <c r="L39" s="90"/>
      <c r="M39" s="56"/>
      <c r="N39" s="87"/>
      <c r="O39" s="87"/>
      <c r="P39" s="81"/>
      <c r="Q39" s="81"/>
      <c r="R39" s="81"/>
    </row>
    <row r="40" spans="1:18" ht="12" customHeight="1" thickBot="1">
      <c r="A40" s="287"/>
      <c r="B40" s="295"/>
      <c r="C40" s="295"/>
      <c r="D40" s="295"/>
      <c r="E40" s="32"/>
      <c r="F40" s="33"/>
      <c r="G40" s="34" t="s">
        <v>239</v>
      </c>
      <c r="H40" s="43"/>
      <c r="I40" s="42"/>
      <c r="J40" s="93"/>
      <c r="K40" s="89"/>
      <c r="L40" s="93"/>
      <c r="M40" s="99"/>
      <c r="N40" s="102"/>
      <c r="O40" s="102"/>
      <c r="P40" s="80"/>
      <c r="Q40" s="80"/>
      <c r="R40" s="80"/>
    </row>
    <row r="41" spans="1:18" ht="12" customHeight="1" thickBot="1">
      <c r="A41" s="275">
        <v>20</v>
      </c>
      <c r="B41" s="277" t="str">
        <f>VLOOKUP(A41,'пр.взв.'!B10:H137,2,FALSE)</f>
        <v>Козлов Игорь Владимирович</v>
      </c>
      <c r="C41" s="277" t="str">
        <f>VLOOKUP(A41,'пр.взв.'!B10:H137,3,FALSE)</f>
        <v>24.08.85 мс</v>
      </c>
      <c r="D41" s="277" t="str">
        <f>VLOOKUP(A41,'пр.взв.'!B10:H137,4,FALSE)</f>
        <v>УФО</v>
      </c>
      <c r="E41" s="89"/>
      <c r="F41" s="32"/>
      <c r="G41" s="35" t="s">
        <v>240</v>
      </c>
      <c r="H41" s="68"/>
      <c r="I41" s="69"/>
      <c r="J41" s="90"/>
      <c r="K41" s="91"/>
      <c r="L41" s="90"/>
      <c r="M41" s="56"/>
      <c r="N41" s="87"/>
      <c r="O41" s="87"/>
      <c r="P41" s="81"/>
      <c r="Q41" s="81"/>
      <c r="R41" s="81"/>
    </row>
    <row r="42" spans="1:18" ht="12" customHeight="1">
      <c r="A42" s="276"/>
      <c r="B42" s="278"/>
      <c r="C42" s="278"/>
      <c r="D42" s="278"/>
      <c r="E42" s="34" t="s">
        <v>51</v>
      </c>
      <c r="F42" s="48"/>
      <c r="G42" s="32"/>
      <c r="H42" s="41"/>
      <c r="I42" s="70"/>
      <c r="J42" s="44"/>
      <c r="K42" s="91"/>
      <c r="L42" s="90"/>
      <c r="M42" s="56"/>
      <c r="N42" s="87"/>
      <c r="O42" s="87"/>
      <c r="P42" s="81"/>
      <c r="Q42" s="81"/>
      <c r="R42" s="81"/>
    </row>
    <row r="43" spans="1:18" ht="12" customHeight="1" thickBot="1">
      <c r="A43" s="276">
        <v>52</v>
      </c>
      <c r="B43" s="294">
        <f>VLOOKUP(A43,'пр.взв.'!B12:H139,2,FALSE)</f>
        <v>0</v>
      </c>
      <c r="C43" s="294">
        <f>VLOOKUP(A43,'пр.взв.'!B12:H139,3,FALSE)</f>
        <v>0</v>
      </c>
      <c r="D43" s="294">
        <f>VLOOKUP(A43,'пр.взв.'!B12:H139,4,FALSE)</f>
        <v>0</v>
      </c>
      <c r="E43" s="35"/>
      <c r="F43" s="32"/>
      <c r="G43" s="32"/>
      <c r="H43" s="47"/>
      <c r="I43" s="70"/>
      <c r="J43" s="44"/>
      <c r="K43" s="91"/>
      <c r="L43" s="90"/>
      <c r="M43" s="56"/>
      <c r="N43" s="87"/>
      <c r="O43" s="87"/>
      <c r="P43" s="81"/>
      <c r="Q43" s="81"/>
      <c r="R43" s="81"/>
    </row>
    <row r="44" spans="1:18" ht="12" customHeight="1" thickBot="1">
      <c r="A44" s="287"/>
      <c r="B44" s="295"/>
      <c r="C44" s="295"/>
      <c r="D44" s="295"/>
      <c r="E44" s="32"/>
      <c r="F44" s="32"/>
      <c r="G44" s="33"/>
      <c r="H44" s="44"/>
      <c r="I44" s="94"/>
      <c r="J44" s="90"/>
      <c r="K44" s="91"/>
      <c r="L44" s="90"/>
      <c r="M44" s="56"/>
      <c r="N44" s="87"/>
      <c r="O44" s="87"/>
      <c r="P44" s="81"/>
      <c r="Q44" s="81"/>
      <c r="R44" s="81"/>
    </row>
    <row r="45" spans="1:18" ht="12" customHeight="1" thickBot="1">
      <c r="A45" s="275">
        <v>12</v>
      </c>
      <c r="B45" s="277" t="str">
        <f>VLOOKUP(A45,'пр.взв.'!B14:H141,2,FALSE)</f>
        <v>Шибанов Сергей Александрович </v>
      </c>
      <c r="C45" s="277" t="str">
        <f>VLOOKUP(A45,'пр.взв.'!B14:H141,3,FALSE)</f>
        <v>17.04.81 змс</v>
      </c>
      <c r="D45" s="277" t="str">
        <f>VLOOKUP(A45,'пр.взв.'!B14:H141,4,FALSE)</f>
        <v>ПФО</v>
      </c>
      <c r="E45" s="89"/>
      <c r="F45" s="89"/>
      <c r="G45" s="32"/>
      <c r="H45" s="42"/>
      <c r="I45" s="34" t="s">
        <v>43</v>
      </c>
      <c r="J45" s="96"/>
      <c r="K45" s="91"/>
      <c r="L45" s="90"/>
      <c r="M45" s="56"/>
      <c r="N45" s="87"/>
      <c r="O45" s="87"/>
      <c r="P45" s="81"/>
      <c r="Q45" s="81"/>
      <c r="R45" s="81"/>
    </row>
    <row r="46" spans="1:18" ht="12" customHeight="1" thickBot="1">
      <c r="A46" s="276"/>
      <c r="B46" s="278"/>
      <c r="C46" s="278"/>
      <c r="D46" s="278"/>
      <c r="E46" s="34" t="s">
        <v>43</v>
      </c>
      <c r="F46" s="32"/>
      <c r="G46" s="32"/>
      <c r="H46" s="52"/>
      <c r="I46" s="35" t="s">
        <v>243</v>
      </c>
      <c r="J46" s="90"/>
      <c r="K46" s="56"/>
      <c r="L46" s="90"/>
      <c r="M46" s="56"/>
      <c r="N46" s="87"/>
      <c r="O46" s="87"/>
      <c r="P46" s="81"/>
      <c r="Q46" s="81"/>
      <c r="R46" s="81"/>
    </row>
    <row r="47" spans="1:18" ht="12" customHeight="1" thickBot="1">
      <c r="A47" s="276">
        <v>44</v>
      </c>
      <c r="B47" s="294">
        <f>VLOOKUP(A47,'пр.взв.'!B16:H143,2,FALSE)</f>
        <v>0</v>
      </c>
      <c r="C47" s="294">
        <f>VLOOKUP(A47,'пр.взв.'!B16:H143,3,FALSE)</f>
        <v>0</v>
      </c>
      <c r="D47" s="294">
        <f>VLOOKUP(A47,'пр.взв.'!B16:H143,4,FALSE)</f>
        <v>0</v>
      </c>
      <c r="E47" s="35"/>
      <c r="F47" s="46"/>
      <c r="G47" s="32"/>
      <c r="H47" s="51"/>
      <c r="I47" s="93"/>
      <c r="J47" s="93"/>
      <c r="K47" s="99"/>
      <c r="L47" s="93"/>
      <c r="M47" s="99"/>
      <c r="N47" s="102"/>
      <c r="O47" s="102"/>
      <c r="P47" s="80"/>
      <c r="Q47" s="80"/>
      <c r="R47" s="80"/>
    </row>
    <row r="48" spans="1:18" ht="12" customHeight="1" thickBot="1">
      <c r="A48" s="287"/>
      <c r="B48" s="295"/>
      <c r="C48" s="295"/>
      <c r="D48" s="295"/>
      <c r="E48" s="32"/>
      <c r="F48" s="33"/>
      <c r="G48" s="34" t="s">
        <v>43</v>
      </c>
      <c r="H48" s="53"/>
      <c r="I48" s="90"/>
      <c r="J48" s="90"/>
      <c r="K48" s="56"/>
      <c r="L48" s="90"/>
      <c r="M48" s="56"/>
      <c r="N48" s="87"/>
      <c r="O48" s="87"/>
      <c r="P48" s="81"/>
      <c r="Q48" s="81"/>
      <c r="R48" s="81"/>
    </row>
    <row r="49" spans="1:18" ht="12" customHeight="1" thickBot="1">
      <c r="A49" s="275">
        <v>28</v>
      </c>
      <c r="B49" s="277" t="str">
        <f>VLOOKUP(A49,'пр.взв.'!B18:H145,2,FALSE)</f>
        <v>Павлов Денис Александрович</v>
      </c>
      <c r="C49" s="277" t="str">
        <f>VLOOKUP(A49,'пр.взв.'!B18:H145,3,FALSE)</f>
        <v>22.05.80 мсмк</v>
      </c>
      <c r="D49" s="277" t="str">
        <f>VLOOKUP(A49,'пр.взв.'!B18:H145,4,FALSE)</f>
        <v>МОС</v>
      </c>
      <c r="E49" s="89"/>
      <c r="F49" s="32"/>
      <c r="G49" s="35" t="s">
        <v>243</v>
      </c>
      <c r="H49" s="47"/>
      <c r="I49" s="93"/>
      <c r="J49" s="93"/>
      <c r="K49" s="99"/>
      <c r="L49" s="93"/>
      <c r="M49" s="99"/>
      <c r="N49" s="102"/>
      <c r="O49" s="102"/>
      <c r="P49" s="80"/>
      <c r="Q49" s="80"/>
      <c r="R49" s="80"/>
    </row>
    <row r="50" spans="1:18" ht="12" customHeight="1">
      <c r="A50" s="276"/>
      <c r="B50" s="278"/>
      <c r="C50" s="278"/>
      <c r="D50" s="278"/>
      <c r="E50" s="34" t="s">
        <v>59</v>
      </c>
      <c r="F50" s="48"/>
      <c r="G50" s="32"/>
      <c r="H50" s="41"/>
      <c r="I50" s="90"/>
      <c r="J50" s="90"/>
      <c r="K50" s="56"/>
      <c r="L50" s="90"/>
      <c r="M50" s="56"/>
      <c r="N50" s="87"/>
      <c r="O50" s="87"/>
      <c r="P50" s="81"/>
      <c r="Q50" s="81"/>
      <c r="R50" s="81"/>
    </row>
    <row r="51" spans="1:18" ht="12" customHeight="1" thickBot="1">
      <c r="A51" s="276">
        <v>60</v>
      </c>
      <c r="B51" s="294">
        <f>VLOOKUP(A51,'пр.взв.'!B20:H147,2,FALSE)</f>
        <v>0</v>
      </c>
      <c r="C51" s="294">
        <f>VLOOKUP(A51,'пр.взв.'!B20:H147,3,FALSE)</f>
        <v>0</v>
      </c>
      <c r="D51" s="294">
        <f>VLOOKUP(A51,'пр.взв.'!B20:H147,4,FALSE)</f>
        <v>0</v>
      </c>
      <c r="E51" s="35"/>
      <c r="F51" s="32"/>
      <c r="G51" s="32"/>
      <c r="H51" s="47"/>
      <c r="I51" s="93"/>
      <c r="J51" s="93"/>
      <c r="K51" s="99"/>
      <c r="L51" s="93"/>
      <c r="M51" s="99"/>
      <c r="N51" s="102"/>
      <c r="O51" s="102"/>
      <c r="P51" s="80"/>
      <c r="Q51" s="80"/>
      <c r="R51" s="80"/>
    </row>
    <row r="52" spans="1:18" ht="12" customHeight="1" thickBot="1">
      <c r="A52" s="287"/>
      <c r="B52" s="295"/>
      <c r="C52" s="295"/>
      <c r="D52" s="295"/>
      <c r="E52" s="32"/>
      <c r="F52" s="32"/>
      <c r="G52" s="32"/>
      <c r="H52" s="41"/>
      <c r="I52" s="90"/>
      <c r="J52" s="90"/>
      <c r="K52" s="34" t="s">
        <v>43</v>
      </c>
      <c r="L52" s="107"/>
      <c r="M52" s="56"/>
      <c r="N52" s="87"/>
      <c r="O52" s="87"/>
      <c r="P52" s="81"/>
      <c r="Q52" s="81"/>
      <c r="R52" s="81"/>
    </row>
    <row r="53" spans="1:18" ht="12" customHeight="1" thickBot="1">
      <c r="A53" s="275">
        <v>8</v>
      </c>
      <c r="B53" s="277" t="str">
        <f>VLOOKUP(A53,'пр.взв.'!B6:H133,2,FALSE)</f>
        <v>Мамедов Хатаии Илгарович</v>
      </c>
      <c r="C53" s="277" t="str">
        <f>VLOOKUP(A53,'пр.взв.'!B6:H133,3,FALSE)</f>
        <v>09.03.89 мс</v>
      </c>
      <c r="D53" s="277" t="str">
        <f>VLOOKUP(A53,'пр.взв.'!B6:H133,4,FALSE)</f>
        <v>ЮФО</v>
      </c>
      <c r="E53" s="89"/>
      <c r="F53" s="89"/>
      <c r="G53" s="36"/>
      <c r="H53" s="36"/>
      <c r="I53" s="37"/>
      <c r="J53" s="38"/>
      <c r="K53" s="35" t="s">
        <v>240</v>
      </c>
      <c r="L53" s="91"/>
      <c r="M53" s="91"/>
      <c r="N53" s="81"/>
      <c r="O53" s="81"/>
      <c r="P53" s="81"/>
      <c r="Q53" s="81"/>
      <c r="R53" s="81"/>
    </row>
    <row r="54" spans="1:18" ht="12" customHeight="1">
      <c r="A54" s="276"/>
      <c r="B54" s="278"/>
      <c r="C54" s="278"/>
      <c r="D54" s="278"/>
      <c r="E54" s="34" t="s">
        <v>39</v>
      </c>
      <c r="F54" s="32"/>
      <c r="G54" s="40"/>
      <c r="H54" s="41"/>
      <c r="I54" s="42"/>
      <c r="J54" s="43"/>
      <c r="K54" s="56"/>
      <c r="L54" s="91"/>
      <c r="M54" s="91"/>
      <c r="N54" s="81"/>
      <c r="O54" s="81"/>
      <c r="P54" s="81"/>
      <c r="Q54" s="81"/>
      <c r="R54" s="81"/>
    </row>
    <row r="55" spans="1:18" ht="12" customHeight="1" thickBot="1">
      <c r="A55" s="276">
        <v>40</v>
      </c>
      <c r="B55" s="294">
        <f>VLOOKUP(A55,'пр.взв.'!B24:H151,2,FALSE)</f>
        <v>0</v>
      </c>
      <c r="C55" s="294">
        <f>VLOOKUP(A55,'пр.взв.'!B24:H151,3,FALSE)</f>
        <v>0</v>
      </c>
      <c r="D55" s="294">
        <f>VLOOKUP(A55,'пр.взв.'!B24:H151,4,FALSE)</f>
        <v>0</v>
      </c>
      <c r="E55" s="35"/>
      <c r="F55" s="46"/>
      <c r="G55" s="32"/>
      <c r="H55" s="47"/>
      <c r="I55" s="44"/>
      <c r="J55" s="42"/>
      <c r="K55" s="99"/>
      <c r="L55" s="89"/>
      <c r="M55" s="89"/>
      <c r="N55" s="80"/>
      <c r="O55" s="80"/>
      <c r="P55" s="80"/>
      <c r="Q55" s="80"/>
      <c r="R55" s="80"/>
    </row>
    <row r="56" spans="1:18" ht="12" customHeight="1" thickBot="1">
      <c r="A56" s="287"/>
      <c r="B56" s="295"/>
      <c r="C56" s="295"/>
      <c r="D56" s="295"/>
      <c r="E56" s="32"/>
      <c r="F56" s="33"/>
      <c r="G56" s="34" t="s">
        <v>39</v>
      </c>
      <c r="H56" s="43"/>
      <c r="I56" s="42"/>
      <c r="J56" s="44"/>
      <c r="K56" s="56"/>
      <c r="L56" s="91"/>
      <c r="M56" s="91"/>
      <c r="N56" s="81"/>
      <c r="O56" s="81"/>
      <c r="P56" s="81"/>
      <c r="Q56" s="81"/>
      <c r="R56" s="81"/>
    </row>
    <row r="57" spans="1:18" ht="12" customHeight="1" thickBot="1">
      <c r="A57" s="275">
        <v>24</v>
      </c>
      <c r="B57" s="277" t="str">
        <f>VLOOKUP(A57,'пр.взв.'!B26:H153,2,FALSE)</f>
        <v>Абмаев Антон Сергеевич</v>
      </c>
      <c r="C57" s="277" t="str">
        <f>VLOOKUP(A57,'пр.взв.'!B26:H153,3,FALSE)</f>
        <v>04.06.86 МСМК</v>
      </c>
      <c r="D57" s="277" t="str">
        <f>VLOOKUP(A57,'пр.взв.'!B26:H153,4,FALSE)</f>
        <v>ДВФ0</v>
      </c>
      <c r="E57" s="89"/>
      <c r="F57" s="32"/>
      <c r="G57" s="35" t="s">
        <v>240</v>
      </c>
      <c r="H57" s="49"/>
      <c r="I57" s="43"/>
      <c r="J57" s="44"/>
      <c r="K57" s="56"/>
      <c r="L57" s="91"/>
      <c r="M57" s="91"/>
      <c r="N57" s="81"/>
      <c r="O57" s="81"/>
      <c r="P57" s="81"/>
      <c r="Q57" s="81"/>
      <c r="R57" s="81"/>
    </row>
    <row r="58" spans="1:18" ht="12" customHeight="1">
      <c r="A58" s="276"/>
      <c r="B58" s="278"/>
      <c r="C58" s="278"/>
      <c r="D58" s="278"/>
      <c r="E58" s="34" t="s">
        <v>55</v>
      </c>
      <c r="F58" s="48"/>
      <c r="G58" s="32"/>
      <c r="H58" s="50"/>
      <c r="I58" s="44"/>
      <c r="J58" s="43"/>
      <c r="K58" s="56"/>
      <c r="L58" s="91"/>
      <c r="M58" s="91"/>
      <c r="N58" s="81"/>
      <c r="O58" s="81"/>
      <c r="P58" s="81"/>
      <c r="Q58" s="81"/>
      <c r="R58" s="81"/>
    </row>
    <row r="59" spans="1:18" ht="12" customHeight="1" thickBot="1">
      <c r="A59" s="276">
        <v>56</v>
      </c>
      <c r="B59" s="294">
        <f>VLOOKUP(A59,'пр.взв.'!B28:H155,2,FALSE)</f>
        <v>0</v>
      </c>
      <c r="C59" s="294">
        <f>VLOOKUP(A59,'пр.взв.'!B28:H155,3,FALSE)</f>
        <v>0</v>
      </c>
      <c r="D59" s="294">
        <f>VLOOKUP(A59,'пр.взв.'!B28:H155,4,FALSE)</f>
        <v>0</v>
      </c>
      <c r="E59" s="35"/>
      <c r="F59" s="32"/>
      <c r="G59" s="32"/>
      <c r="H59" s="51"/>
      <c r="I59" s="44"/>
      <c r="J59" s="42"/>
      <c r="K59" s="99"/>
      <c r="L59" s="89"/>
      <c r="M59" s="89"/>
      <c r="N59" s="80"/>
      <c r="O59" s="80"/>
      <c r="P59" s="80"/>
      <c r="Q59" s="80"/>
      <c r="R59" s="80"/>
    </row>
    <row r="60" spans="1:18" ht="12" customHeight="1" thickBot="1">
      <c r="A60" s="287"/>
      <c r="B60" s="295"/>
      <c r="C60" s="295"/>
      <c r="D60" s="295"/>
      <c r="E60" s="32"/>
      <c r="F60" s="32"/>
      <c r="G60" s="33"/>
      <c r="H60" s="44"/>
      <c r="I60" s="34" t="s">
        <v>47</v>
      </c>
      <c r="J60" s="54"/>
      <c r="K60" s="56"/>
      <c r="L60" s="91"/>
      <c r="M60" s="91"/>
      <c r="N60" s="81"/>
      <c r="O60" s="81"/>
      <c r="P60" s="81"/>
      <c r="Q60" s="81"/>
      <c r="R60" s="81"/>
    </row>
    <row r="61" spans="1:18" ht="12" customHeight="1" thickBot="1">
      <c r="A61" s="275">
        <v>16</v>
      </c>
      <c r="B61" s="277" t="str">
        <f>VLOOKUP(A61,'пр.взв.'!B30:H157,2,FALSE)</f>
        <v>Нечаев Дмитрий Николаевич</v>
      </c>
      <c r="C61" s="277" t="str">
        <f>VLOOKUP(A61,'пр.взв.'!B30:H157,3,FALSE)</f>
        <v>07.08.76 мсмк</v>
      </c>
      <c r="D61" s="277" t="str">
        <f>VLOOKUP(A61,'пр.взв.'!B30:H157,4,FALSE)</f>
        <v>ПФО</v>
      </c>
      <c r="E61" s="89"/>
      <c r="F61" s="89"/>
      <c r="G61" s="32"/>
      <c r="H61" s="42"/>
      <c r="I61" s="35" t="s">
        <v>240</v>
      </c>
      <c r="J61" s="44"/>
      <c r="K61" s="91"/>
      <c r="L61" s="91"/>
      <c r="M61" s="91"/>
      <c r="N61" s="81"/>
      <c r="O61" s="81"/>
      <c r="P61" s="81"/>
      <c r="Q61" s="81"/>
      <c r="R61" s="81"/>
    </row>
    <row r="62" spans="1:18" ht="12" customHeight="1">
      <c r="A62" s="276"/>
      <c r="B62" s="278"/>
      <c r="C62" s="278"/>
      <c r="D62" s="278"/>
      <c r="E62" s="34" t="s">
        <v>47</v>
      </c>
      <c r="F62" s="32"/>
      <c r="G62" s="32"/>
      <c r="H62" s="52"/>
      <c r="I62" s="90"/>
      <c r="J62" s="91"/>
      <c r="K62" s="91"/>
      <c r="L62" s="91"/>
      <c r="M62" s="91"/>
      <c r="N62" s="81"/>
      <c r="O62" s="81"/>
      <c r="P62" s="81"/>
      <c r="Q62" s="81"/>
      <c r="R62" s="81"/>
    </row>
    <row r="63" spans="1:9" ht="12" customHeight="1" thickBot="1">
      <c r="A63" s="276">
        <v>48</v>
      </c>
      <c r="B63" s="294">
        <f>VLOOKUP(A63,'пр.взв.'!B32:H159,2,FALSE)</f>
        <v>0</v>
      </c>
      <c r="C63" s="294">
        <f>VLOOKUP(A63,'пр.взв.'!B32:H159,3,FALSE)</f>
        <v>0</v>
      </c>
      <c r="D63" s="294">
        <f>VLOOKUP(A63,'пр.взв.'!B32:H159,4,FALSE)</f>
        <v>0</v>
      </c>
      <c r="E63" s="35"/>
      <c r="F63" s="46"/>
      <c r="G63" s="32"/>
      <c r="H63" s="51"/>
      <c r="I63" s="93"/>
    </row>
    <row r="64" spans="1:18" ht="12" customHeight="1" thickBot="1">
      <c r="A64" s="287"/>
      <c r="B64" s="295"/>
      <c r="C64" s="295"/>
      <c r="D64" s="295"/>
      <c r="E64" s="32"/>
      <c r="F64" s="33"/>
      <c r="G64" s="34" t="s">
        <v>47</v>
      </c>
      <c r="H64" s="53"/>
      <c r="I64" s="90"/>
      <c r="J64" s="115" t="str">
        <f>HYPERLINK('[1]реквизиты'!$A$6)</f>
        <v>Гл. судья, судья МК</v>
      </c>
      <c r="L64" s="21"/>
      <c r="M64" s="116"/>
      <c r="N64" s="116"/>
      <c r="O64" s="116"/>
      <c r="P64" s="118" t="str">
        <f>HYPERLINK('[1]реквизиты'!$G$6)</f>
        <v>Р.М. Бабоян</v>
      </c>
      <c r="Q64" s="21"/>
      <c r="R64" s="81"/>
    </row>
    <row r="65" spans="1:18" ht="12" customHeight="1" thickBot="1">
      <c r="A65" s="275">
        <v>32</v>
      </c>
      <c r="B65" s="277" t="str">
        <f>VLOOKUP(A65,'пр.взв.'!B34:H161,2,FALSE)</f>
        <v>Нурудинов Джамал Шайхович</v>
      </c>
      <c r="C65" s="277" t="str">
        <f>VLOOKUP(A65,'пр.взв.'!B34:H161,3,FALSE)</f>
        <v>06.06.86 мс</v>
      </c>
      <c r="D65" s="277" t="str">
        <f>VLOOKUP(A65,'пр.взв.'!B34:H161,4,FALSE)</f>
        <v>ЦФО</v>
      </c>
      <c r="E65" s="89"/>
      <c r="F65" s="32"/>
      <c r="G65" s="35" t="s">
        <v>242</v>
      </c>
      <c r="H65" s="47"/>
      <c r="I65" s="93"/>
      <c r="J65" s="21"/>
      <c r="L65" s="21"/>
      <c r="M65" s="116"/>
      <c r="N65" s="116"/>
      <c r="O65" s="116"/>
      <c r="P65" s="119" t="str">
        <f>HYPERLINK('[1]реквизиты'!$G$7)</f>
        <v>/ г. Армавир /</v>
      </c>
      <c r="Q65" s="21"/>
      <c r="R65" s="80"/>
    </row>
    <row r="66" spans="1:18" ht="12" customHeight="1">
      <c r="A66" s="276"/>
      <c r="B66" s="278"/>
      <c r="C66" s="278"/>
      <c r="D66" s="278"/>
      <c r="E66" s="34" t="s">
        <v>63</v>
      </c>
      <c r="F66" s="48"/>
      <c r="G66" s="32"/>
      <c r="H66" s="41"/>
      <c r="I66" s="90"/>
      <c r="J66" s="21"/>
      <c r="L66" s="21"/>
      <c r="M66" s="116"/>
      <c r="N66" s="116"/>
      <c r="O66" s="116"/>
      <c r="P66" s="21"/>
      <c r="Q66" s="21"/>
      <c r="R66" s="81"/>
    </row>
    <row r="67" spans="1:18" ht="12" customHeight="1" thickBot="1">
      <c r="A67" s="276">
        <v>64</v>
      </c>
      <c r="B67" s="294">
        <f>VLOOKUP(A67,'пр.взв.'!B36:H163,2,FALSE)</f>
        <v>0</v>
      </c>
      <c r="C67" s="294">
        <f>VLOOKUP(A67,'пр.взв.'!B36:H163,3,FALSE)</f>
        <v>0</v>
      </c>
      <c r="D67" s="294">
        <f>VLOOKUP(A67,'пр.взв.'!B36:H163,4,FALSE)</f>
        <v>0</v>
      </c>
      <c r="E67" s="35"/>
      <c r="F67" s="32"/>
      <c r="G67" s="32"/>
      <c r="H67" s="22">
        <f>HYPERLINK('[1]реквизиты'!$A$20)</f>
      </c>
      <c r="I67" s="27"/>
      <c r="J67" s="115" t="str">
        <f>HYPERLINK('[1]реквизиты'!$A$8)</f>
        <v>Гл. секретарь, судья МК</v>
      </c>
      <c r="L67" s="21"/>
      <c r="M67" s="116"/>
      <c r="N67" s="116"/>
      <c r="O67" s="116"/>
      <c r="P67" s="118" t="str">
        <f>HYPERLINK('[1]реквизиты'!$G$8)</f>
        <v>Р.М. Закиров</v>
      </c>
      <c r="Q67" s="21"/>
      <c r="R67" s="81"/>
    </row>
    <row r="68" spans="1:18" ht="12" customHeight="1" thickBot="1">
      <c r="A68" s="287"/>
      <c r="B68" s="295"/>
      <c r="C68" s="295"/>
      <c r="D68" s="295"/>
      <c r="E68" s="32"/>
      <c r="F68" s="32"/>
      <c r="G68" s="32"/>
      <c r="H68" s="41"/>
      <c r="I68" s="90"/>
      <c r="J68" s="91"/>
      <c r="K68" s="21"/>
      <c r="L68" s="21"/>
      <c r="M68" s="21"/>
      <c r="N68" s="21"/>
      <c r="O68" s="21"/>
      <c r="P68" s="119" t="str">
        <f>HYPERLINK('[1]реквизиты'!$G$9)</f>
        <v>/  г. Пермь /</v>
      </c>
      <c r="Q68" s="21"/>
      <c r="R68" s="80"/>
    </row>
    <row r="69" spans="1:18" ht="6.75" customHeight="1">
      <c r="A69" s="80"/>
      <c r="B69" s="80"/>
      <c r="C69" s="80"/>
      <c r="D69" s="80"/>
      <c r="E69" s="80"/>
      <c r="F69" s="80"/>
      <c r="G69" s="80"/>
      <c r="H69" s="80"/>
      <c r="I69" s="80"/>
      <c r="J69" s="102"/>
      <c r="K69" s="102"/>
      <c r="L69" s="102"/>
      <c r="M69" s="102"/>
      <c r="N69" s="102"/>
      <c r="O69" s="102"/>
      <c r="P69" s="102"/>
      <c r="Q69" s="102"/>
      <c r="R69" s="80"/>
    </row>
    <row r="70" spans="1:18" ht="12" customHeight="1">
      <c r="A70" s="80"/>
      <c r="B70" s="80"/>
      <c r="C70" s="80"/>
      <c r="D70" s="80"/>
      <c r="E70" s="80"/>
      <c r="F70" s="80"/>
      <c r="G70" s="80"/>
      <c r="H70" s="24">
        <f>HYPERLINK('[1]реквизиты'!$A$22)</f>
      </c>
      <c r="I70" s="27"/>
      <c r="J70" s="27"/>
      <c r="K70" s="27"/>
      <c r="L70" s="87"/>
      <c r="M70" s="87"/>
      <c r="N70" s="87"/>
      <c r="O70" s="87"/>
      <c r="P70" s="87"/>
      <c r="Q70" s="23">
        <f>HYPERLINK('[1]реквизиты'!$G$22)</f>
      </c>
      <c r="R70" s="81"/>
    </row>
    <row r="71" spans="1:18" ht="12" customHeight="1">
      <c r="A71" s="81"/>
      <c r="B71" s="81"/>
      <c r="C71" s="81"/>
      <c r="D71" s="81"/>
      <c r="E71" s="81"/>
      <c r="F71" s="81"/>
      <c r="G71" s="81"/>
      <c r="H71" s="81"/>
      <c r="I71" s="81"/>
      <c r="J71" s="87"/>
      <c r="K71" s="87"/>
      <c r="L71" s="87"/>
      <c r="M71" s="87"/>
      <c r="N71" s="87"/>
      <c r="O71" s="87"/>
      <c r="P71" s="25">
        <f>HYPERLINK('[1]реквизиты'!$G$23)</f>
      </c>
      <c r="Q71" s="102"/>
      <c r="R71" s="80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S68" sqref="A1:S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19" t="s">
        <v>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114"/>
      <c r="T1" s="114"/>
      <c r="U1" s="114"/>
      <c r="V1" s="114"/>
      <c r="W1" s="114"/>
      <c r="X1" s="114"/>
    </row>
    <row r="2" spans="2:18" ht="16.5" customHeight="1" thickBot="1">
      <c r="B2" s="75"/>
      <c r="C2" s="272" t="s">
        <v>31</v>
      </c>
      <c r="D2" s="272"/>
      <c r="E2" s="272"/>
      <c r="F2" s="272"/>
      <c r="G2" s="272"/>
      <c r="H2" s="343"/>
      <c r="I2" s="320" t="str">
        <f>HYPERLINK('[1]реквизиты'!$A$2)</f>
        <v>Чемпионат России по САМБО среди мужчин</v>
      </c>
      <c r="J2" s="321"/>
      <c r="K2" s="321"/>
      <c r="L2" s="321"/>
      <c r="M2" s="321"/>
      <c r="N2" s="321"/>
      <c r="O2" s="321"/>
      <c r="P2" s="321"/>
      <c r="Q2" s="321"/>
      <c r="R2" s="322"/>
    </row>
    <row r="3" spans="1:20" ht="10.5" customHeight="1" thickBot="1">
      <c r="A3" s="108"/>
      <c r="B3" s="108"/>
      <c r="C3" s="88"/>
      <c r="D3" s="31"/>
      <c r="E3" s="311" t="str">
        <f>HYPERLINK('[1]реквизиты'!$A$3)</f>
        <v>10 -14  марта  2011 г.  г. Выкса</v>
      </c>
      <c r="F3" s="312"/>
      <c r="G3" s="312"/>
      <c r="H3" s="312"/>
      <c r="I3" s="312"/>
      <c r="J3" s="312"/>
      <c r="K3" s="312"/>
      <c r="L3" s="312"/>
      <c r="M3" s="312"/>
      <c r="N3" s="312"/>
      <c r="O3" s="80"/>
      <c r="P3" s="313" t="str">
        <f>HYPERLINK('пр.взв.'!G3)</f>
        <v>в.к. 68  кг</v>
      </c>
      <c r="Q3" s="314"/>
      <c r="R3" s="315"/>
      <c r="S3" s="72"/>
      <c r="T3" s="72"/>
    </row>
    <row r="4" spans="1:18" ht="12" customHeight="1" thickBot="1">
      <c r="A4" s="275">
        <v>1</v>
      </c>
      <c r="B4" s="293" t="str">
        <f>VLOOKUP(A4,'пр.взв.'!B6:C133,2,FALSE)</f>
        <v>Владимирцев Виталий Сергеевич</v>
      </c>
      <c r="C4" s="293" t="str">
        <f>VLOOKUP(A4,'пр.взв.'!B6:H133,3,FALSE)</f>
        <v>10.03.88 мс</v>
      </c>
      <c r="D4" s="293" t="str">
        <f>VLOOKUP(A4,'пр.взв.'!B6:F133,4,FALSE)</f>
        <v>ЦФО</v>
      </c>
      <c r="E4" s="89"/>
      <c r="F4" s="89"/>
      <c r="G4" s="36"/>
      <c r="H4" s="74" t="s">
        <v>10</v>
      </c>
      <c r="I4" s="67"/>
      <c r="J4" s="90"/>
      <c r="K4" s="91"/>
      <c r="L4" s="91"/>
      <c r="M4" s="91"/>
      <c r="N4" s="81"/>
      <c r="O4" s="76"/>
      <c r="P4" s="316"/>
      <c r="Q4" s="317"/>
      <c r="R4" s="318"/>
    </row>
    <row r="5" spans="1:18" ht="12" customHeight="1">
      <c r="A5" s="276"/>
      <c r="B5" s="290"/>
      <c r="C5" s="290"/>
      <c r="D5" s="290"/>
      <c r="E5" s="34" t="s">
        <v>34</v>
      </c>
      <c r="F5" s="32"/>
      <c r="G5" s="40"/>
      <c r="H5" s="41"/>
      <c r="I5" s="42"/>
      <c r="J5" s="71"/>
      <c r="K5" s="91"/>
      <c r="L5" s="91"/>
      <c r="M5" s="91"/>
      <c r="N5" s="81"/>
      <c r="O5" s="81"/>
      <c r="P5" s="81"/>
      <c r="Q5" s="81"/>
      <c r="R5" s="81"/>
    </row>
    <row r="6" spans="1:18" ht="12" customHeight="1" thickBot="1">
      <c r="A6" s="276">
        <v>33</v>
      </c>
      <c r="B6" s="278" t="str">
        <f>VLOOKUP(A6,'пр.взв.'!B8:C135,2,FALSE)</f>
        <v>Суханов Михаил Игоревич</v>
      </c>
      <c r="C6" s="278" t="str">
        <f>VLOOKUP(A6,'пр.взв.'!B8:H135,3,FALSE)</f>
        <v>31.08.84 мс</v>
      </c>
      <c r="D6" s="278" t="str">
        <f>VLOOKUP(A6,'пр.взв.'!B8:F135,4,FALSE)</f>
        <v>УФО</v>
      </c>
      <c r="E6" s="35" t="s">
        <v>240</v>
      </c>
      <c r="F6" s="46"/>
      <c r="G6" s="32"/>
      <c r="H6" s="47"/>
      <c r="I6" s="44"/>
      <c r="J6" s="90"/>
      <c r="K6" s="91"/>
      <c r="L6" s="8"/>
      <c r="M6" s="8"/>
      <c r="N6" s="92"/>
      <c r="O6" s="92"/>
      <c r="P6" s="92"/>
      <c r="Q6" s="335" t="s">
        <v>26</v>
      </c>
      <c r="R6" s="335"/>
    </row>
    <row r="7" spans="1:18" ht="12" customHeight="1" thickBot="1">
      <c r="A7" s="287"/>
      <c r="B7" s="290"/>
      <c r="C7" s="290"/>
      <c r="D7" s="290"/>
      <c r="E7" s="32"/>
      <c r="F7" s="33"/>
      <c r="G7" s="34" t="s">
        <v>48</v>
      </c>
      <c r="H7" s="43"/>
      <c r="I7" s="42"/>
      <c r="J7" s="93"/>
      <c r="K7" s="89"/>
      <c r="L7" s="100"/>
      <c r="M7" s="8"/>
      <c r="N7" s="92"/>
      <c r="O7" s="92"/>
      <c r="P7" s="92"/>
      <c r="Q7" s="335"/>
      <c r="R7" s="335"/>
    </row>
    <row r="8" spans="1:18" ht="12" customHeight="1" thickBot="1">
      <c r="A8" s="275">
        <v>17</v>
      </c>
      <c r="B8" s="293" t="str">
        <f>VLOOKUP(A8,'пр.взв.'!B10:C137,2,FALSE)</f>
        <v>Савич Сергей Александрович</v>
      </c>
      <c r="C8" s="293" t="str">
        <f>VLOOKUP(A8,'пр.взв.'!B10:H137,3,FALSE)</f>
        <v>03.12.82 мсмк</v>
      </c>
      <c r="D8" s="293" t="str">
        <f>VLOOKUP(A8,'пр.взв.'!B10:F137,4,FALSE)</f>
        <v>СФО</v>
      </c>
      <c r="E8" s="89"/>
      <c r="F8" s="32"/>
      <c r="G8" s="35" t="s">
        <v>240</v>
      </c>
      <c r="H8" s="68"/>
      <c r="I8" s="69"/>
      <c r="J8" s="90"/>
      <c r="K8" s="91"/>
      <c r="L8" s="77"/>
      <c r="M8" s="18"/>
      <c r="N8" s="8">
        <v>13</v>
      </c>
      <c r="O8" s="84"/>
      <c r="P8" s="8"/>
      <c r="Q8" s="12"/>
      <c r="R8" s="39"/>
    </row>
    <row r="9" spans="1:18" ht="12" customHeight="1">
      <c r="A9" s="276"/>
      <c r="B9" s="290"/>
      <c r="C9" s="290"/>
      <c r="D9" s="290"/>
      <c r="E9" s="34" t="s">
        <v>48</v>
      </c>
      <c r="F9" s="48"/>
      <c r="G9" s="32"/>
      <c r="H9" s="41"/>
      <c r="I9" s="70"/>
      <c r="J9" s="44"/>
      <c r="K9" s="91"/>
      <c r="L9" s="98"/>
      <c r="M9" s="16"/>
      <c r="N9" s="13"/>
      <c r="O9" s="12"/>
      <c r="P9" s="92"/>
      <c r="Q9" s="92"/>
      <c r="R9" s="45"/>
    </row>
    <row r="10" spans="1:18" ht="12" customHeight="1" thickBot="1">
      <c r="A10" s="276">
        <v>49</v>
      </c>
      <c r="B10" s="296">
        <f>VLOOKUP(A10,'пр.взв.'!B12:C139,2,FALSE)</f>
        <v>0</v>
      </c>
      <c r="C10" s="296">
        <f>VLOOKUP(A10,'пр.взв.'!B12:H139,3,FALSE)</f>
        <v>0</v>
      </c>
      <c r="D10" s="296">
        <f>VLOOKUP(A10,'пр.взв.'!B12:F139,4,FALSE)</f>
        <v>0</v>
      </c>
      <c r="E10" s="35"/>
      <c r="F10" s="32"/>
      <c r="G10" s="32"/>
      <c r="H10" s="47" t="s">
        <v>196</v>
      </c>
      <c r="I10" s="70"/>
      <c r="J10" s="44"/>
      <c r="K10" s="91"/>
      <c r="L10" s="98"/>
      <c r="M10" s="18"/>
      <c r="N10" s="15"/>
      <c r="O10" s="8">
        <v>5</v>
      </c>
      <c r="P10" s="92"/>
      <c r="Q10" s="92"/>
      <c r="R10" s="45"/>
    </row>
    <row r="11" spans="1:18" ht="12" customHeight="1" thickBot="1">
      <c r="A11" s="287"/>
      <c r="B11" s="297"/>
      <c r="C11" s="297"/>
      <c r="D11" s="297"/>
      <c r="E11" s="32"/>
      <c r="F11" s="32"/>
      <c r="G11" s="33"/>
      <c r="H11" s="44"/>
      <c r="I11" s="94"/>
      <c r="J11" s="90"/>
      <c r="K11" s="91"/>
      <c r="L11" s="98"/>
      <c r="M11" s="98"/>
      <c r="N11" s="10">
        <v>5</v>
      </c>
      <c r="O11" s="155" t="s">
        <v>240</v>
      </c>
      <c r="P11" s="92"/>
      <c r="Q11" s="92"/>
      <c r="R11" s="81"/>
    </row>
    <row r="12" spans="1:18" ht="12" customHeight="1" thickBot="1">
      <c r="A12" s="275">
        <v>9</v>
      </c>
      <c r="B12" s="293" t="str">
        <f>VLOOKUP(A12,'пр.взв.'!B14:C141,2,FALSE)</f>
        <v>Завалей Сергей Викторович</v>
      </c>
      <c r="C12" s="293" t="str">
        <f>VLOOKUP(A12,'пр.взв.'!B14:H141,3,FALSE)</f>
        <v>31.12.88 мс</v>
      </c>
      <c r="D12" s="293" t="str">
        <f>VLOOKUP(A12,'пр.взв.'!B14:F141,4,FALSE)</f>
        <v>ДВФ0</v>
      </c>
      <c r="E12" s="89"/>
      <c r="F12" s="89"/>
      <c r="G12" s="32"/>
      <c r="H12" s="42"/>
      <c r="I12" s="34" t="s">
        <v>48</v>
      </c>
      <c r="J12" s="96"/>
      <c r="K12" s="90"/>
      <c r="L12" s="98"/>
      <c r="M12" s="92"/>
      <c r="N12" s="92"/>
      <c r="O12" s="95"/>
      <c r="P12" s="78">
        <v>17</v>
      </c>
      <c r="Q12" s="92"/>
      <c r="R12" s="87"/>
    </row>
    <row r="13" spans="1:18" ht="12" customHeight="1" thickBot="1">
      <c r="A13" s="276"/>
      <c r="B13" s="290"/>
      <c r="C13" s="290"/>
      <c r="D13" s="290"/>
      <c r="E13" s="34" t="s">
        <v>40</v>
      </c>
      <c r="F13" s="32"/>
      <c r="G13" s="32"/>
      <c r="H13" s="52"/>
      <c r="I13" s="35" t="s">
        <v>241</v>
      </c>
      <c r="J13" s="90"/>
      <c r="K13" s="56"/>
      <c r="L13" s="77"/>
      <c r="M13" s="92"/>
      <c r="N13" s="16"/>
      <c r="O13" s="14">
        <v>17</v>
      </c>
      <c r="P13" s="156" t="s">
        <v>240</v>
      </c>
      <c r="Q13" s="97"/>
      <c r="R13" s="45"/>
    </row>
    <row r="14" spans="1:19" ht="12" customHeight="1" thickBot="1">
      <c r="A14" s="276">
        <v>41</v>
      </c>
      <c r="B14" s="296">
        <f>VLOOKUP(A14,'пр.взв.'!B16:C143,2,FALSE)</f>
        <v>0</v>
      </c>
      <c r="C14" s="296">
        <f>VLOOKUP(A14,'пр.взв.'!B16:H143,3,FALSE)</f>
        <v>0</v>
      </c>
      <c r="D14" s="296">
        <f>VLOOKUP(A14,'пр.взв.'!B16:F143,4,FALSE)</f>
        <v>0</v>
      </c>
      <c r="E14" s="35"/>
      <c r="F14" s="46"/>
      <c r="G14" s="32"/>
      <c r="H14" s="51"/>
      <c r="I14" s="93"/>
      <c r="J14" s="93"/>
      <c r="K14" s="99"/>
      <c r="L14" s="100"/>
      <c r="M14" s="8"/>
      <c r="N14" s="92"/>
      <c r="O14" s="92"/>
      <c r="P14" s="98"/>
      <c r="Q14" s="97"/>
      <c r="R14" s="45"/>
      <c r="S14" s="7"/>
    </row>
    <row r="15" spans="1:19" ht="12" customHeight="1" thickBot="1">
      <c r="A15" s="287"/>
      <c r="B15" s="297"/>
      <c r="C15" s="297"/>
      <c r="D15" s="297"/>
      <c r="E15" s="32"/>
      <c r="F15" s="33"/>
      <c r="G15" s="34" t="s">
        <v>56</v>
      </c>
      <c r="H15" s="53"/>
      <c r="I15" s="90"/>
      <c r="J15" s="90"/>
      <c r="K15" s="56"/>
      <c r="L15" s="77"/>
      <c r="M15" s="18"/>
      <c r="N15" s="8">
        <v>15</v>
      </c>
      <c r="O15" s="12"/>
      <c r="P15" s="45"/>
      <c r="Q15" s="78">
        <v>17</v>
      </c>
      <c r="R15" s="45"/>
      <c r="S15" s="7"/>
    </row>
    <row r="16" spans="1:21" ht="12" customHeight="1" thickBot="1">
      <c r="A16" s="275">
        <v>25</v>
      </c>
      <c r="B16" s="293" t="str">
        <f>VLOOKUP(A16,'пр.взв.'!B18:C145,2,FALSE)</f>
        <v>Хусаинов Умар Абдулкасынович</v>
      </c>
      <c r="C16" s="293" t="str">
        <f>VLOOKUP(A16,'пр.взв.'!B18:H145,3,FALSE)</f>
        <v>12.03.90 КМС</v>
      </c>
      <c r="D16" s="293" t="str">
        <f>VLOOKUP(A16,'пр.взв.'!B18:F145,4,FALSE)</f>
        <v>СКФО</v>
      </c>
      <c r="E16" s="89"/>
      <c r="F16" s="32"/>
      <c r="G16" s="35" t="s">
        <v>240</v>
      </c>
      <c r="H16" s="47"/>
      <c r="I16" s="93"/>
      <c r="J16" s="93"/>
      <c r="K16" s="99"/>
      <c r="L16" s="100"/>
      <c r="M16" s="16"/>
      <c r="N16" s="13"/>
      <c r="O16" s="12"/>
      <c r="P16" s="98"/>
      <c r="Q16" s="157" t="s">
        <v>240</v>
      </c>
      <c r="R16" s="81"/>
      <c r="S16" s="7"/>
      <c r="T16" s="7"/>
      <c r="U16" s="7"/>
    </row>
    <row r="17" spans="1:21" ht="12" customHeight="1">
      <c r="A17" s="276"/>
      <c r="B17" s="290"/>
      <c r="C17" s="290"/>
      <c r="D17" s="290"/>
      <c r="E17" s="34" t="s">
        <v>56</v>
      </c>
      <c r="F17" s="48"/>
      <c r="G17" s="32"/>
      <c r="H17" s="41"/>
      <c r="I17" s="90"/>
      <c r="J17" s="90"/>
      <c r="K17" s="56"/>
      <c r="L17" s="98"/>
      <c r="M17" s="18"/>
      <c r="N17" s="15"/>
      <c r="O17" s="8">
        <v>7</v>
      </c>
      <c r="P17" s="98"/>
      <c r="Q17" s="101"/>
      <c r="R17" s="81"/>
      <c r="S17" s="7"/>
      <c r="T17" s="7"/>
      <c r="U17" s="7"/>
    </row>
    <row r="18" spans="1:21" ht="12" customHeight="1" thickBot="1">
      <c r="A18" s="276">
        <v>57</v>
      </c>
      <c r="B18" s="296">
        <f>VLOOKUP(A18,'пр.взв.'!B20:C147,2,FALSE)</f>
        <v>0</v>
      </c>
      <c r="C18" s="296">
        <f>VLOOKUP(A18,'пр.взв.'!B20:H147,3,FALSE)</f>
        <v>0</v>
      </c>
      <c r="D18" s="296">
        <f>VLOOKUP(A18,'пр.взв.'!B20:F147,4,FALSE)</f>
        <v>0</v>
      </c>
      <c r="E18" s="35"/>
      <c r="F18" s="32"/>
      <c r="G18" s="32"/>
      <c r="H18" s="47"/>
      <c r="I18" s="93"/>
      <c r="J18" s="93"/>
      <c r="K18" s="99"/>
      <c r="L18" s="100"/>
      <c r="M18" s="100"/>
      <c r="N18" s="10">
        <v>7</v>
      </c>
      <c r="O18" s="155" t="s">
        <v>243</v>
      </c>
      <c r="P18" s="98"/>
      <c r="Q18" s="101"/>
      <c r="R18" s="81"/>
      <c r="S18" s="7"/>
      <c r="T18" s="7"/>
      <c r="U18" s="7"/>
    </row>
    <row r="19" spans="1:21" ht="12" customHeight="1" thickBot="1">
      <c r="A19" s="287"/>
      <c r="B19" s="297"/>
      <c r="C19" s="297"/>
      <c r="D19" s="297"/>
      <c r="E19" s="32"/>
      <c r="F19" s="32"/>
      <c r="G19" s="32"/>
      <c r="H19" s="41"/>
      <c r="I19" s="90"/>
      <c r="J19" s="90"/>
      <c r="K19" s="34" t="s">
        <v>60</v>
      </c>
      <c r="L19" s="109"/>
      <c r="M19" s="92"/>
      <c r="N19" s="92"/>
      <c r="O19" s="95"/>
      <c r="P19" s="154">
        <v>7</v>
      </c>
      <c r="Q19" s="97"/>
      <c r="R19" s="110">
        <v>17</v>
      </c>
      <c r="S19" s="7"/>
      <c r="T19" s="7"/>
      <c r="U19" s="7"/>
    </row>
    <row r="20" spans="1:21" ht="12" customHeight="1" thickBot="1">
      <c r="A20" s="275">
        <v>5</v>
      </c>
      <c r="B20" s="293" t="str">
        <f>VLOOKUP(A20,'пр.взв.'!B6:C133,2,FALSE)</f>
        <v>Хлопов Роман Александрович</v>
      </c>
      <c r="C20" s="293" t="str">
        <f>VLOOKUP(A20,'пр.взв.'!B6:H133,3,FALSE)</f>
        <v>23.04.85 мс</v>
      </c>
      <c r="D20" s="293" t="str">
        <f>VLOOKUP(A20,'пр.взв.'!B6:H133,4,FALSE)</f>
        <v>СПБ</v>
      </c>
      <c r="E20" s="89"/>
      <c r="F20" s="89"/>
      <c r="G20" s="36"/>
      <c r="H20" s="36"/>
      <c r="I20" s="37"/>
      <c r="J20" s="38"/>
      <c r="K20" s="35" t="s">
        <v>240</v>
      </c>
      <c r="L20" s="15"/>
      <c r="M20" s="77"/>
      <c r="N20" s="16"/>
      <c r="O20" s="14">
        <v>19</v>
      </c>
      <c r="P20" s="156" t="s">
        <v>240</v>
      </c>
      <c r="Q20" s="98"/>
      <c r="R20" s="35" t="s">
        <v>243</v>
      </c>
      <c r="S20" s="7"/>
      <c r="T20" s="7"/>
      <c r="U20" s="7"/>
    </row>
    <row r="21" spans="1:21" ht="12" customHeight="1">
      <c r="A21" s="276"/>
      <c r="B21" s="290"/>
      <c r="C21" s="290"/>
      <c r="D21" s="290"/>
      <c r="E21" s="34" t="s">
        <v>37</v>
      </c>
      <c r="F21" s="32"/>
      <c r="G21" s="40"/>
      <c r="H21" s="41"/>
      <c r="I21" s="42"/>
      <c r="J21" s="43"/>
      <c r="K21" s="55"/>
      <c r="L21" s="82"/>
      <c r="M21" s="81"/>
      <c r="N21" s="81"/>
      <c r="O21" s="81"/>
      <c r="P21" s="42"/>
      <c r="Q21" s="57"/>
      <c r="R21" s="80"/>
      <c r="S21" s="7"/>
      <c r="T21" s="7"/>
      <c r="U21" s="7"/>
    </row>
    <row r="22" spans="1:21" ht="12" customHeight="1" thickBot="1">
      <c r="A22" s="276">
        <v>37</v>
      </c>
      <c r="B22" s="296">
        <f>VLOOKUP(A22,'пр.взв.'!B24:C151,2,FALSE)</f>
        <v>0</v>
      </c>
      <c r="C22" s="296">
        <f>VLOOKUP(A22,'пр.взв.'!B24:H151,3,FALSE)</f>
        <v>0</v>
      </c>
      <c r="D22" s="296">
        <f>VLOOKUP(A22,'пр.взв.'!B24:F151,4,FALSE)</f>
        <v>0</v>
      </c>
      <c r="E22" s="35"/>
      <c r="F22" s="46"/>
      <c r="G22" s="32"/>
      <c r="H22" s="47"/>
      <c r="I22" s="44"/>
      <c r="J22" s="42"/>
      <c r="K22" s="99"/>
      <c r="L22" s="85"/>
      <c r="M22" s="80"/>
      <c r="N22" s="80"/>
      <c r="O22" s="80"/>
      <c r="P22" s="45"/>
      <c r="Q22" s="14">
        <v>26</v>
      </c>
      <c r="R22" s="81"/>
      <c r="S22" s="33"/>
      <c r="T22" s="7"/>
      <c r="U22" s="7"/>
    </row>
    <row r="23" spans="1:21" ht="12" customHeight="1" thickBot="1">
      <c r="A23" s="287"/>
      <c r="B23" s="297"/>
      <c r="C23" s="297"/>
      <c r="D23" s="297"/>
      <c r="E23" s="32"/>
      <c r="F23" s="33"/>
      <c r="G23" s="34" t="s">
        <v>37</v>
      </c>
      <c r="H23" s="43"/>
      <c r="I23" s="42"/>
      <c r="J23" s="44"/>
      <c r="K23" s="56"/>
      <c r="L23" s="90"/>
      <c r="M23" s="56"/>
      <c r="N23" s="81"/>
      <c r="O23" s="81"/>
      <c r="P23" s="87"/>
      <c r="R23" s="81"/>
      <c r="S23" s="32"/>
      <c r="T23" s="7"/>
      <c r="U23" s="7"/>
    </row>
    <row r="24" spans="1:21" ht="12" customHeight="1" thickBot="1">
      <c r="A24" s="275">
        <v>21</v>
      </c>
      <c r="B24" s="293" t="str">
        <f>VLOOKUP(A24,'пр.взв.'!B26:C153,2,FALSE)</f>
        <v>Савельев Евгений Анатольевич</v>
      </c>
      <c r="C24" s="293" t="str">
        <f>VLOOKUP(A24,'пр.взв.'!B26:H153,3,FALSE)</f>
        <v>11.06.91 мс</v>
      </c>
      <c r="D24" s="293" t="str">
        <f>VLOOKUP(A24,'пр.взв.'!B26:F153,4,FALSE)</f>
        <v>ЦФО</v>
      </c>
      <c r="E24" s="89"/>
      <c r="F24" s="32"/>
      <c r="G24" s="35" t="s">
        <v>240</v>
      </c>
      <c r="H24" s="49"/>
      <c r="I24" s="43"/>
      <c r="J24" s="44"/>
      <c r="K24" s="55"/>
      <c r="L24" s="90"/>
      <c r="M24" s="56"/>
      <c r="N24" s="87"/>
      <c r="O24" s="18"/>
      <c r="P24" s="16"/>
      <c r="Q24" s="77"/>
      <c r="R24" s="45"/>
      <c r="S24" s="7"/>
      <c r="T24" s="7"/>
      <c r="U24" s="7"/>
    </row>
    <row r="25" spans="1:21" ht="12" customHeight="1" thickBot="1">
      <c r="A25" s="276"/>
      <c r="B25" s="290"/>
      <c r="C25" s="290"/>
      <c r="D25" s="290"/>
      <c r="E25" s="34" t="s">
        <v>52</v>
      </c>
      <c r="F25" s="48"/>
      <c r="G25" s="32"/>
      <c r="H25" s="50"/>
      <c r="I25" s="44"/>
      <c r="J25" s="43"/>
      <c r="K25" s="56"/>
      <c r="L25" s="90"/>
      <c r="M25" s="56"/>
      <c r="N25" s="87"/>
      <c r="O25" s="87"/>
      <c r="P25" s="27" t="s">
        <v>25</v>
      </c>
      <c r="Q25" s="87"/>
      <c r="R25" s="87"/>
      <c r="S25" s="7"/>
      <c r="T25" s="7"/>
      <c r="U25" s="7"/>
    </row>
    <row r="26" spans="1:21" ht="12" customHeight="1" thickBot="1">
      <c r="A26" s="276">
        <v>53</v>
      </c>
      <c r="B26" s="296">
        <f>VLOOKUP(A26,'пр.взв.'!B28:C155,2,FALSE)</f>
        <v>0</v>
      </c>
      <c r="C26" s="296">
        <f>VLOOKUP(A26,'пр.взв.'!B28:H155,3,FALSE)</f>
        <v>0</v>
      </c>
      <c r="D26" s="296">
        <f>VLOOKUP(A26,'пр.взв.'!B28:F155,4,FALSE)</f>
        <v>0</v>
      </c>
      <c r="E26" s="35"/>
      <c r="F26" s="32"/>
      <c r="G26" s="32"/>
      <c r="H26" s="51"/>
      <c r="I26" s="44"/>
      <c r="J26" s="42"/>
      <c r="K26" s="99"/>
      <c r="L26" s="93"/>
      <c r="M26" s="99"/>
      <c r="N26" s="329" t="str">
        <f>VLOOKUP(R19,'пр.взв.'!B6:D133,2,FALSE)</f>
        <v>Савич Сергей Александрович</v>
      </c>
      <c r="O26" s="330"/>
      <c r="P26" s="330"/>
      <c r="Q26" s="330"/>
      <c r="R26" s="331"/>
      <c r="S26" s="7"/>
      <c r="T26" s="7"/>
      <c r="U26" s="7"/>
    </row>
    <row r="27" spans="1:21" ht="12" customHeight="1" thickBot="1">
      <c r="A27" s="287"/>
      <c r="B27" s="297"/>
      <c r="C27" s="297"/>
      <c r="D27" s="297"/>
      <c r="E27" s="32"/>
      <c r="F27" s="32"/>
      <c r="G27" s="33"/>
      <c r="H27" s="44"/>
      <c r="I27" s="34" t="s">
        <v>60</v>
      </c>
      <c r="J27" s="54"/>
      <c r="K27" s="56"/>
      <c r="L27" s="90"/>
      <c r="M27" s="56"/>
      <c r="N27" s="332"/>
      <c r="O27" s="333"/>
      <c r="P27" s="333"/>
      <c r="Q27" s="333"/>
      <c r="R27" s="334"/>
      <c r="S27" s="7"/>
      <c r="T27" s="7"/>
      <c r="U27" s="7"/>
    </row>
    <row r="28" spans="1:21" ht="12" customHeight="1" thickBot="1">
      <c r="A28" s="275">
        <v>13</v>
      </c>
      <c r="B28" s="293" t="str">
        <f>VLOOKUP(A28,'пр.взв.'!B30:C157,2,FALSE)</f>
        <v>Григорян Игорь Хачатурович</v>
      </c>
      <c r="C28" s="293" t="str">
        <f>VLOOKUP(A28,'пр.взв.'!B30:H157,3,FALSE)</f>
        <v>25.12.83 мс</v>
      </c>
      <c r="D28" s="293" t="str">
        <f>VLOOKUP(A28,'пр.взв.'!B30:F157,4,FALSE)</f>
        <v>ЮФО</v>
      </c>
      <c r="E28" s="89"/>
      <c r="F28" s="89"/>
      <c r="G28" s="32"/>
      <c r="H28" s="42"/>
      <c r="I28" s="35" t="s">
        <v>240</v>
      </c>
      <c r="J28" s="44"/>
      <c r="K28" s="90"/>
      <c r="L28" s="90"/>
      <c r="M28" s="56"/>
      <c r="N28" s="16"/>
      <c r="O28" s="87"/>
      <c r="P28" s="77"/>
      <c r="Q28" s="16"/>
      <c r="R28" s="45"/>
      <c r="S28" s="7"/>
      <c r="T28" s="7"/>
      <c r="U28" s="7"/>
    </row>
    <row r="29" spans="1:21" ht="12" customHeight="1">
      <c r="A29" s="276"/>
      <c r="B29" s="290"/>
      <c r="C29" s="290"/>
      <c r="D29" s="290"/>
      <c r="E29" s="34" t="s">
        <v>44</v>
      </c>
      <c r="F29" s="32"/>
      <c r="G29" s="32"/>
      <c r="H29" s="52"/>
      <c r="I29" s="90"/>
      <c r="J29" s="91"/>
      <c r="K29" s="91"/>
      <c r="L29" s="90"/>
      <c r="M29" s="56"/>
      <c r="N29" s="87"/>
      <c r="P29" s="18"/>
      <c r="Q29" s="16"/>
      <c r="R29" s="45"/>
      <c r="S29" s="7"/>
      <c r="T29" s="7"/>
      <c r="U29" s="7"/>
    </row>
    <row r="30" spans="1:21" ht="12" customHeight="1" thickBot="1">
      <c r="A30" s="276">
        <v>45</v>
      </c>
      <c r="B30" s="296">
        <f>VLOOKUP(A30,'пр.взв.'!B32:C159,2,FALSE)</f>
        <v>0</v>
      </c>
      <c r="C30" s="296">
        <f>VLOOKUP(A30,'пр.взв.'!B32:H159,3,FALSE)</f>
        <v>0</v>
      </c>
      <c r="D30" s="296">
        <f>VLOOKUP(A30,'пр.взв.'!B32:F159,4,FALSE)</f>
        <v>0</v>
      </c>
      <c r="E30" s="35"/>
      <c r="F30" s="46"/>
      <c r="G30" s="32"/>
      <c r="H30" s="51"/>
      <c r="I30" s="93"/>
      <c r="J30" s="89"/>
      <c r="K30" s="89"/>
      <c r="L30" s="93"/>
      <c r="M30" s="99"/>
      <c r="N30" s="87"/>
      <c r="O30" s="87"/>
      <c r="P30" s="27" t="s">
        <v>28</v>
      </c>
      <c r="Q30" s="81"/>
      <c r="R30" s="81"/>
      <c r="S30" s="7"/>
      <c r="T30" s="7"/>
      <c r="U30" s="7"/>
    </row>
    <row r="31" spans="1:21" ht="12" customHeight="1" thickBot="1">
      <c r="A31" s="287"/>
      <c r="B31" s="297"/>
      <c r="C31" s="297"/>
      <c r="D31" s="297"/>
      <c r="E31" s="32"/>
      <c r="F31" s="33"/>
      <c r="G31" s="34" t="s">
        <v>60</v>
      </c>
      <c r="H31" s="53"/>
      <c r="I31" s="90"/>
      <c r="J31" s="91"/>
      <c r="K31" s="91"/>
      <c r="L31" s="90"/>
      <c r="M31" s="132">
        <v>12</v>
      </c>
      <c r="N31" s="87"/>
      <c r="O31" s="87"/>
      <c r="P31" s="81"/>
      <c r="Q31" s="81"/>
      <c r="R31" s="81"/>
      <c r="S31" s="7"/>
      <c r="T31" s="7"/>
      <c r="U31" s="7"/>
    </row>
    <row r="32" spans="1:21" ht="12" customHeight="1" thickBot="1">
      <c r="A32" s="275">
        <v>29</v>
      </c>
      <c r="B32" s="293" t="str">
        <f>VLOOKUP(A32,'пр.взв.'!B34:C161,2,FALSE)</f>
        <v>Клецков Никита Валерьевич</v>
      </c>
      <c r="C32" s="293" t="str">
        <f>VLOOKUP(A32,'пр.взв.'!B34:H161,3,FALSE)</f>
        <v>26.11.86 мс</v>
      </c>
      <c r="D32" s="293" t="str">
        <f>VLOOKUP(A32,'пр.взв.'!B34:F161,4,FALSE)</f>
        <v>МОС</v>
      </c>
      <c r="E32" s="89"/>
      <c r="F32" s="32"/>
      <c r="G32" s="35" t="s">
        <v>240</v>
      </c>
      <c r="H32" s="47"/>
      <c r="I32" s="93"/>
      <c r="J32" s="89"/>
      <c r="K32" s="89"/>
      <c r="L32" s="93"/>
      <c r="M32" s="99"/>
      <c r="N32" s="323" t="str">
        <f>VLOOKUP(M31,'пр.взв.'!B7:D147,2,FALSE)</f>
        <v>Шибанов Сергей Александрович </v>
      </c>
      <c r="O32" s="324"/>
      <c r="P32" s="324"/>
      <c r="Q32" s="324"/>
      <c r="R32" s="325"/>
      <c r="S32" s="7"/>
      <c r="T32" s="7"/>
      <c r="U32" s="7"/>
    </row>
    <row r="33" spans="1:19" ht="12" customHeight="1" thickBot="1">
      <c r="A33" s="276"/>
      <c r="B33" s="290"/>
      <c r="C33" s="290"/>
      <c r="D33" s="290"/>
      <c r="E33" s="34" t="s">
        <v>60</v>
      </c>
      <c r="F33" s="48"/>
      <c r="G33" s="32"/>
      <c r="H33" s="41"/>
      <c r="I33" s="90"/>
      <c r="J33" s="91"/>
      <c r="K33" s="91"/>
      <c r="L33" s="90"/>
      <c r="M33" s="56"/>
      <c r="N33" s="326"/>
      <c r="O33" s="327"/>
      <c r="P33" s="327"/>
      <c r="Q33" s="327"/>
      <c r="R33" s="328"/>
      <c r="S33" s="7"/>
    </row>
    <row r="34" spans="1:18" ht="12" customHeight="1" thickBot="1">
      <c r="A34" s="276">
        <v>61</v>
      </c>
      <c r="B34" s="300">
        <f>VLOOKUP(A34,'пр.взв.'!B36:C163,2,FALSE)</f>
        <v>0</v>
      </c>
      <c r="C34" s="300">
        <f>VLOOKUP(A34,'пр.взв.'!B36:H163,3,FALSE)</f>
        <v>0</v>
      </c>
      <c r="D34" s="300">
        <f>VLOOKUP(A34,'пр.взв.'!B36:F163,4,FALSE)</f>
        <v>0</v>
      </c>
      <c r="E34" s="35"/>
      <c r="F34" s="32"/>
      <c r="G34" s="32"/>
      <c r="H34" s="47"/>
      <c r="I34" s="93"/>
      <c r="J34" s="89"/>
      <c r="K34" s="89"/>
      <c r="L34" s="93"/>
      <c r="M34" s="99"/>
      <c r="N34" s="102"/>
      <c r="O34" s="336" t="s">
        <v>240</v>
      </c>
      <c r="P34" s="336"/>
      <c r="Q34" s="80"/>
      <c r="R34" s="80"/>
    </row>
    <row r="35" spans="1:18" ht="12" customHeight="1" thickBot="1">
      <c r="A35" s="287"/>
      <c r="B35" s="301"/>
      <c r="C35" s="301"/>
      <c r="D35" s="301"/>
      <c r="E35" s="32"/>
      <c r="F35" s="32"/>
      <c r="G35" s="32"/>
      <c r="H35" s="41"/>
      <c r="I35" s="90"/>
      <c r="J35" s="91"/>
      <c r="K35" s="91"/>
      <c r="L35" s="90"/>
      <c r="M35" s="111">
        <v>29</v>
      </c>
      <c r="N35" s="87"/>
      <c r="O35" s="87"/>
      <c r="P35" s="81"/>
      <c r="Q35" s="81"/>
      <c r="R35" s="81"/>
    </row>
    <row r="36" spans="1:18" ht="6" customHeight="1" thickBot="1">
      <c r="A36" s="73"/>
      <c r="B36" s="79"/>
      <c r="C36" s="79"/>
      <c r="D36" s="80"/>
      <c r="E36" s="32"/>
      <c r="F36" s="32"/>
      <c r="G36" s="32"/>
      <c r="H36" s="90"/>
      <c r="I36" s="44"/>
      <c r="J36" s="91"/>
      <c r="K36" s="91"/>
      <c r="L36" s="90"/>
      <c r="M36" s="105"/>
      <c r="N36" s="87"/>
      <c r="O36" s="87"/>
      <c r="P36" s="81"/>
      <c r="Q36" s="81"/>
      <c r="R36" s="81"/>
    </row>
    <row r="37" spans="1:18" ht="12" customHeight="1" thickBot="1">
      <c r="A37" s="275">
        <v>3</v>
      </c>
      <c r="B37" s="293" t="str">
        <f>VLOOKUP(A37,'пр.взв.'!B6:H133,2,FALSE)</f>
        <v>Клинов Антон Эдуардович</v>
      </c>
      <c r="C37" s="293" t="str">
        <f>VLOOKUP(A37,'пр.взв.'!B6:H133,3,FALSE)</f>
        <v>15.06.87 мсмк</v>
      </c>
      <c r="D37" s="293" t="str">
        <f>VLOOKUP(A37,'пр.взв.'!B6:H133,4,FALSE)</f>
        <v>ПФО</v>
      </c>
      <c r="E37" s="89"/>
      <c r="F37" s="89"/>
      <c r="G37" s="36"/>
      <c r="H37" s="91"/>
      <c r="I37" s="67"/>
      <c r="J37" s="90"/>
      <c r="K37" s="91"/>
      <c r="L37" s="90"/>
      <c r="M37" s="106" t="s">
        <v>243</v>
      </c>
      <c r="N37" s="87"/>
      <c r="O37" s="87"/>
      <c r="P37" s="81"/>
      <c r="Q37" s="81"/>
      <c r="R37" s="81"/>
    </row>
    <row r="38" spans="1:13" ht="12" customHeight="1">
      <c r="A38" s="276"/>
      <c r="B38" s="290"/>
      <c r="C38" s="290"/>
      <c r="D38" s="290"/>
      <c r="E38" s="34" t="s">
        <v>36</v>
      </c>
      <c r="F38" s="32"/>
      <c r="G38" s="40"/>
      <c r="H38" s="41"/>
      <c r="I38" s="42"/>
      <c r="J38" s="71"/>
      <c r="K38" s="91"/>
      <c r="L38" s="90"/>
      <c r="M38" s="56"/>
    </row>
    <row r="39" spans="1:43" ht="12" customHeight="1" thickBot="1">
      <c r="A39" s="276">
        <v>35</v>
      </c>
      <c r="B39" s="278" t="str">
        <f>VLOOKUP(A39,'пр.взв.'!B8:H135,2,FALSE)</f>
        <v>Газимагомедов Шамиль Саидович</v>
      </c>
      <c r="C39" s="278" t="str">
        <f>VLOOKUP(A39,'пр.взв.'!B8:H135,3,FALSE)</f>
        <v>23.10.90 кмс</v>
      </c>
      <c r="D39" s="278" t="str">
        <f>VLOOKUP(A39,'пр.взв.'!B8:H135,4,FALSE)</f>
        <v>СКФО</v>
      </c>
      <c r="E39" s="35"/>
      <c r="F39" s="46"/>
      <c r="G39" s="32"/>
      <c r="H39" s="47"/>
      <c r="I39" s="44"/>
      <c r="J39" s="90"/>
      <c r="K39" s="91"/>
      <c r="L39" s="90"/>
      <c r="M39" s="132">
        <v>29</v>
      </c>
      <c r="N39" s="87"/>
      <c r="O39" s="87"/>
      <c r="P39" s="81"/>
      <c r="Q39" s="81"/>
      <c r="R39" s="81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287"/>
      <c r="B40" s="290"/>
      <c r="C40" s="290"/>
      <c r="D40" s="290"/>
      <c r="E40" s="32"/>
      <c r="F40" s="33"/>
      <c r="G40" s="34" t="s">
        <v>50</v>
      </c>
      <c r="H40" s="43"/>
      <c r="I40" s="42"/>
      <c r="J40" s="93"/>
      <c r="K40" s="89"/>
      <c r="L40" s="93"/>
      <c r="M40" s="99"/>
      <c r="N40" s="337" t="str">
        <f>VLOOKUP(M39,'пр.взв.'!B7:D155,2,FALSE)</f>
        <v>Клецков Никита Валерьевич</v>
      </c>
      <c r="O40" s="338"/>
      <c r="P40" s="338"/>
      <c r="Q40" s="338"/>
      <c r="R40" s="33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275">
        <v>19</v>
      </c>
      <c r="B41" s="293" t="str">
        <f>VLOOKUP(A41,'пр.взв.'!B10:H137,2,FALSE)</f>
        <v>Онегов Никита Александрович</v>
      </c>
      <c r="C41" s="293" t="str">
        <f>VLOOKUP(A41,'пр.взв.'!B10:H137,3,FALSE)</f>
        <v>06.08.88 мс</v>
      </c>
      <c r="D41" s="293" t="str">
        <f>VLOOKUP(A41,'пр.взв.'!B10:H137,4,FALSE)</f>
        <v>ЦФО</v>
      </c>
      <c r="E41" s="89"/>
      <c r="F41" s="32"/>
      <c r="G41" s="35" t="s">
        <v>240</v>
      </c>
      <c r="H41" s="68"/>
      <c r="I41" s="69"/>
      <c r="J41" s="90"/>
      <c r="K41" s="91"/>
      <c r="L41" s="90"/>
      <c r="M41" s="56"/>
      <c r="N41" s="340"/>
      <c r="O41" s="341"/>
      <c r="P41" s="341"/>
      <c r="Q41" s="341"/>
      <c r="R41" s="342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276"/>
      <c r="B42" s="290"/>
      <c r="C42" s="290"/>
      <c r="D42" s="290"/>
      <c r="E42" s="34" t="s">
        <v>50</v>
      </c>
      <c r="F42" s="48"/>
      <c r="G42" s="32"/>
      <c r="H42" s="41"/>
      <c r="I42" s="70"/>
      <c r="J42" s="44"/>
      <c r="K42" s="91"/>
      <c r="L42" s="90"/>
      <c r="M42" s="56"/>
      <c r="N42" s="16"/>
      <c r="O42" s="87"/>
      <c r="P42" s="77"/>
      <c r="Q42" s="16"/>
      <c r="R42" s="45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76">
        <v>51</v>
      </c>
      <c r="B43" s="296">
        <f>VLOOKUP(A43,'пр.взв.'!B12:H139,2,FALSE)</f>
        <v>0</v>
      </c>
      <c r="C43" s="296">
        <f>VLOOKUP(A43,'пр.взв.'!B12:H139,3,FALSE)</f>
        <v>0</v>
      </c>
      <c r="D43" s="296">
        <f>VLOOKUP(A43,'пр.взв.'!B12:H139,4,FALSE)</f>
        <v>0</v>
      </c>
      <c r="E43" s="35"/>
      <c r="F43" s="32"/>
      <c r="G43" s="32"/>
      <c r="H43" s="47"/>
      <c r="I43" s="70"/>
      <c r="J43" s="44"/>
      <c r="K43" s="91"/>
      <c r="L43" s="90"/>
      <c r="M43" s="56"/>
      <c r="N43" s="87"/>
      <c r="O43" s="27"/>
      <c r="P43" s="18"/>
      <c r="Q43" s="16"/>
      <c r="R43" s="45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287"/>
      <c r="B44" s="297"/>
      <c r="C44" s="297"/>
      <c r="D44" s="297"/>
      <c r="E44" s="32"/>
      <c r="F44" s="32"/>
      <c r="G44" s="33"/>
      <c r="H44" s="44"/>
      <c r="I44" s="94"/>
      <c r="J44" s="90"/>
      <c r="K44" s="91"/>
      <c r="L44" s="90"/>
      <c r="M44" s="56"/>
      <c r="N44" s="87"/>
      <c r="O44" s="87"/>
      <c r="P44" s="81"/>
      <c r="Q44" s="81"/>
      <c r="R44" s="81"/>
    </row>
    <row r="45" spans="1:18" ht="12" customHeight="1" thickBot="1">
      <c r="A45" s="275">
        <v>11</v>
      </c>
      <c r="B45" s="293" t="str">
        <f>VLOOKUP(A45,'пр.взв.'!B14:H141,2,FALSE)</f>
        <v>Гомбодорж Батдорж </v>
      </c>
      <c r="C45" s="293" t="str">
        <f>VLOOKUP(A45,'пр.взв.'!B14:H141,3,FALSE)</f>
        <v>31.01.89 мс</v>
      </c>
      <c r="D45" s="293" t="str">
        <f>VLOOKUP(A45,'пр.взв.'!B14:H141,4,FALSE)</f>
        <v>ЦФО</v>
      </c>
      <c r="E45" s="89"/>
      <c r="F45" s="89"/>
      <c r="G45" s="32"/>
      <c r="H45" s="42"/>
      <c r="I45" s="34" t="s">
        <v>50</v>
      </c>
      <c r="J45" s="96"/>
      <c r="K45" s="91"/>
      <c r="L45" s="90"/>
      <c r="M45" s="56"/>
      <c r="N45" s="87"/>
      <c r="O45" s="87"/>
      <c r="P45" s="81"/>
      <c r="Q45" s="81"/>
      <c r="R45" s="81"/>
    </row>
    <row r="46" spans="1:18" ht="12" customHeight="1" thickBot="1">
      <c r="A46" s="276"/>
      <c r="B46" s="290"/>
      <c r="C46" s="290"/>
      <c r="D46" s="290"/>
      <c r="E46" s="34" t="s">
        <v>42</v>
      </c>
      <c r="F46" s="32"/>
      <c r="G46" s="32"/>
      <c r="H46" s="52"/>
      <c r="I46" s="35" t="s">
        <v>242</v>
      </c>
      <c r="J46" s="90"/>
      <c r="K46" s="56"/>
      <c r="L46" s="90"/>
      <c r="M46" s="56"/>
      <c r="N46" s="87"/>
      <c r="O46" s="87"/>
      <c r="P46" s="27" t="s">
        <v>25</v>
      </c>
      <c r="Q46" s="87"/>
      <c r="R46" s="87"/>
    </row>
    <row r="47" spans="1:18" ht="12" customHeight="1" thickBot="1">
      <c r="A47" s="276">
        <v>43</v>
      </c>
      <c r="B47" s="296">
        <f>VLOOKUP(A47,'пр.взв.'!B16:H143,2,FALSE)</f>
        <v>0</v>
      </c>
      <c r="C47" s="296">
        <f>VLOOKUP(A47,'пр.взв.'!B16:H143,3,FALSE)</f>
        <v>0</v>
      </c>
      <c r="D47" s="296">
        <f>VLOOKUP(A47,'пр.взв.'!B16:H143,4,FALSE)</f>
        <v>0</v>
      </c>
      <c r="E47" s="35"/>
      <c r="F47" s="46"/>
      <c r="G47" s="32"/>
      <c r="H47" s="51"/>
      <c r="I47" s="93"/>
      <c r="J47" s="93"/>
      <c r="K47" s="99"/>
      <c r="L47" s="93"/>
      <c r="M47" s="99"/>
      <c r="N47" s="329" t="str">
        <f>VLOOKUP('пр.хода Б'!R18,'пр.взв.'!B27:D154,2,FALSE)</f>
        <v>Горобец Андрей Федорович</v>
      </c>
      <c r="O47" s="330"/>
      <c r="P47" s="330"/>
      <c r="Q47" s="330"/>
      <c r="R47" s="331"/>
    </row>
    <row r="48" spans="1:18" ht="12" customHeight="1" thickBot="1">
      <c r="A48" s="287"/>
      <c r="B48" s="297"/>
      <c r="C48" s="297"/>
      <c r="D48" s="297"/>
      <c r="E48" s="32"/>
      <c r="F48" s="33"/>
      <c r="G48" s="34" t="s">
        <v>42</v>
      </c>
      <c r="H48" s="53"/>
      <c r="I48" s="90"/>
      <c r="J48" s="90"/>
      <c r="K48" s="56"/>
      <c r="L48" s="90"/>
      <c r="M48" s="56"/>
      <c r="N48" s="332"/>
      <c r="O48" s="333"/>
      <c r="P48" s="333"/>
      <c r="Q48" s="333"/>
      <c r="R48" s="334"/>
    </row>
    <row r="49" spans="1:18" ht="12" customHeight="1" thickBot="1">
      <c r="A49" s="275">
        <v>27</v>
      </c>
      <c r="B49" s="293" t="str">
        <f>VLOOKUP(A49,'пр.взв.'!B18:H145,2,FALSE)</f>
        <v>Бородин Семен Олегович</v>
      </c>
      <c r="C49" s="293" t="str">
        <f>VLOOKUP(A49,'пр.взв.'!B18:H145,3,FALSE)</f>
        <v>22.04.87 мс</v>
      </c>
      <c r="D49" s="293" t="str">
        <f>VLOOKUP(A49,'пр.взв.'!B18:H145,4,FALSE)</f>
        <v>УФО</v>
      </c>
      <c r="E49" s="89"/>
      <c r="F49" s="32"/>
      <c r="G49" s="35" t="s">
        <v>240</v>
      </c>
      <c r="H49" s="47"/>
      <c r="I49" s="93"/>
      <c r="J49" s="93"/>
      <c r="K49" s="99"/>
      <c r="L49" s="93"/>
      <c r="M49" s="99"/>
      <c r="N49" s="102"/>
      <c r="O49" s="102"/>
      <c r="P49" s="80"/>
      <c r="Q49" s="80"/>
      <c r="R49" s="80"/>
    </row>
    <row r="50" spans="1:18" ht="12" customHeight="1">
      <c r="A50" s="276"/>
      <c r="B50" s="290"/>
      <c r="C50" s="290"/>
      <c r="D50" s="290"/>
      <c r="E50" s="34" t="s">
        <v>58</v>
      </c>
      <c r="F50" s="48"/>
      <c r="G50" s="32"/>
      <c r="H50" s="41"/>
      <c r="I50" s="90"/>
      <c r="J50" s="90"/>
      <c r="K50" s="56"/>
      <c r="L50" s="90"/>
      <c r="M50" s="56"/>
      <c r="N50" s="87"/>
      <c r="O50" s="87"/>
      <c r="P50" s="81"/>
      <c r="Q50" s="81"/>
      <c r="R50" s="81"/>
    </row>
    <row r="51" spans="1:18" ht="12" customHeight="1" thickBot="1">
      <c r="A51" s="276">
        <v>59</v>
      </c>
      <c r="B51" s="296">
        <f>VLOOKUP(A51,'пр.взв.'!B20:H147,2,FALSE)</f>
        <v>0</v>
      </c>
      <c r="C51" s="296">
        <f>VLOOKUP(A51,'пр.взв.'!B20:H147,3,FALSE)</f>
        <v>0</v>
      </c>
      <c r="D51" s="296">
        <f>VLOOKUP(A51,'пр.взв.'!B20:H147,4,FALSE)</f>
        <v>0</v>
      </c>
      <c r="E51" s="35"/>
      <c r="F51" s="32"/>
      <c r="G51" s="32"/>
      <c r="H51" s="47"/>
      <c r="I51" s="93"/>
      <c r="J51" s="93"/>
      <c r="K51" s="99"/>
      <c r="L51" s="93"/>
      <c r="M51" s="99"/>
      <c r="N51" s="102"/>
      <c r="O51" s="102"/>
      <c r="P51" s="80"/>
      <c r="Q51" s="80"/>
      <c r="R51" s="80"/>
    </row>
    <row r="52" spans="1:18" ht="12" customHeight="1" thickBot="1">
      <c r="A52" s="287"/>
      <c r="B52" s="297"/>
      <c r="C52" s="297"/>
      <c r="D52" s="297"/>
      <c r="E52" s="32"/>
      <c r="F52" s="32"/>
      <c r="G52" s="32"/>
      <c r="H52" s="41"/>
      <c r="I52" s="90"/>
      <c r="J52" s="90"/>
      <c r="K52" s="34" t="s">
        <v>62</v>
      </c>
      <c r="L52" s="107"/>
      <c r="M52" s="56"/>
      <c r="N52" s="87"/>
      <c r="O52" s="87"/>
      <c r="P52" s="81"/>
      <c r="Q52" s="81"/>
      <c r="R52" s="81"/>
    </row>
    <row r="53" spans="1:18" ht="12" customHeight="1" thickBot="1">
      <c r="A53" s="275">
        <v>7</v>
      </c>
      <c r="B53" s="293" t="str">
        <f>VLOOKUP(A53,'пр.взв.'!B6:H133,2,FALSE)</f>
        <v>Кадяев Дмитрий Николаевич</v>
      </c>
      <c r="C53" s="293" t="str">
        <f>VLOOKUP(A53,'пр.взв.'!B6:H133,3,FALSE)</f>
        <v>15.07.88 мс</v>
      </c>
      <c r="D53" s="293" t="str">
        <f>VLOOKUP(A53,'пр.взв.'!B6:H133,4,FALSE)</f>
        <v>ПФО</v>
      </c>
      <c r="E53" s="89"/>
      <c r="F53" s="89"/>
      <c r="G53" s="36"/>
      <c r="H53" s="36"/>
      <c r="I53" s="37"/>
      <c r="J53" s="38"/>
      <c r="K53" s="35" t="s">
        <v>240</v>
      </c>
      <c r="L53" s="91"/>
      <c r="M53" s="91"/>
      <c r="N53" s="81"/>
      <c r="O53" s="81"/>
      <c r="P53" s="81"/>
      <c r="Q53" s="81"/>
      <c r="R53" s="81"/>
    </row>
    <row r="54" spans="1:18" ht="12" customHeight="1">
      <c r="A54" s="276"/>
      <c r="B54" s="290"/>
      <c r="C54" s="290"/>
      <c r="D54" s="290"/>
      <c r="E54" s="34" t="s">
        <v>38</v>
      </c>
      <c r="F54" s="32"/>
      <c r="G54" s="40"/>
      <c r="H54" s="41"/>
      <c r="I54" s="42"/>
      <c r="J54" s="43"/>
      <c r="K54" s="56"/>
      <c r="L54" s="91"/>
      <c r="M54" s="91"/>
      <c r="N54" s="81"/>
      <c r="O54" s="81"/>
      <c r="P54" s="81"/>
      <c r="Q54" s="81"/>
      <c r="R54" s="81"/>
    </row>
    <row r="55" spans="1:18" ht="12" customHeight="1" thickBot="1">
      <c r="A55" s="276">
        <v>39</v>
      </c>
      <c r="B55" s="296">
        <f>VLOOKUP(A55,'пр.взв.'!B24:H151,2,FALSE)</f>
        <v>0</v>
      </c>
      <c r="C55" s="296">
        <f>VLOOKUP(A55,'пр.взв.'!B24:H151,3,FALSE)</f>
        <v>0</v>
      </c>
      <c r="D55" s="296">
        <f>VLOOKUP(A55,'пр.взв.'!B24:H151,4,FALSE)</f>
        <v>0</v>
      </c>
      <c r="E55" s="35"/>
      <c r="F55" s="46"/>
      <c r="G55" s="32"/>
      <c r="H55" s="47"/>
      <c r="I55" s="44"/>
      <c r="J55" s="42"/>
      <c r="K55" s="99"/>
      <c r="L55" s="89"/>
      <c r="M55" s="89"/>
      <c r="N55" s="80"/>
      <c r="O55" s="80"/>
      <c r="P55" s="80"/>
      <c r="Q55" s="80"/>
      <c r="R55" s="80"/>
    </row>
    <row r="56" spans="1:18" ht="12" customHeight="1" thickBot="1">
      <c r="A56" s="287"/>
      <c r="B56" s="297"/>
      <c r="C56" s="297"/>
      <c r="D56" s="297"/>
      <c r="E56" s="32"/>
      <c r="F56" s="33"/>
      <c r="G56" s="34" t="s">
        <v>38</v>
      </c>
      <c r="H56" s="43"/>
      <c r="I56" s="42"/>
      <c r="J56" s="44"/>
      <c r="K56" s="56"/>
      <c r="L56" s="91"/>
      <c r="M56" s="91"/>
      <c r="N56" s="81"/>
      <c r="O56" s="81"/>
      <c r="P56" s="81"/>
      <c r="Q56" s="81"/>
      <c r="R56" s="81"/>
    </row>
    <row r="57" spans="1:18" ht="12" customHeight="1" thickBot="1">
      <c r="A57" s="275">
        <v>23</v>
      </c>
      <c r="B57" s="293" t="str">
        <f>VLOOKUP(A57,'пр.взв.'!B26:H153,2,FALSE)</f>
        <v>Маряшин Владислав Станиславович</v>
      </c>
      <c r="C57" s="293" t="str">
        <f>VLOOKUP(A57,'пр.взв.'!B26:H153,3,FALSE)</f>
        <v>13.05.92 кмс</v>
      </c>
      <c r="D57" s="293" t="str">
        <f>VLOOKUP(A57,'пр.взв.'!B26:H153,4,FALSE)</f>
        <v>СЗФО</v>
      </c>
      <c r="E57" s="89"/>
      <c r="F57" s="32"/>
      <c r="G57" s="35" t="s">
        <v>240</v>
      </c>
      <c r="H57" s="49"/>
      <c r="I57" s="43"/>
      <c r="J57" s="44"/>
      <c r="K57" s="56"/>
      <c r="L57" s="91"/>
      <c r="M57" s="91"/>
      <c r="N57" s="81"/>
      <c r="O57" s="81"/>
      <c r="P57" s="81"/>
      <c r="Q57" s="81"/>
      <c r="R57" s="81"/>
    </row>
    <row r="58" spans="1:18" ht="12" customHeight="1">
      <c r="A58" s="276"/>
      <c r="B58" s="290"/>
      <c r="C58" s="290"/>
      <c r="D58" s="290"/>
      <c r="E58" s="34" t="s">
        <v>54</v>
      </c>
      <c r="F58" s="48"/>
      <c r="G58" s="32"/>
      <c r="H58" s="50"/>
      <c r="I58" s="44"/>
      <c r="J58" s="43"/>
      <c r="K58" s="56"/>
      <c r="L58" s="91"/>
      <c r="M58" s="91"/>
      <c r="N58" s="81"/>
      <c r="O58" s="81"/>
      <c r="P58" s="81"/>
      <c r="Q58" s="81"/>
      <c r="R58" s="81"/>
    </row>
    <row r="59" spans="1:18" ht="12" customHeight="1" thickBot="1">
      <c r="A59" s="276">
        <v>55</v>
      </c>
      <c r="B59" s="296">
        <f>VLOOKUP(A59,'пр.взв.'!B28:H155,2,FALSE)</f>
        <v>0</v>
      </c>
      <c r="C59" s="296">
        <f>VLOOKUP(A59,'пр.взв.'!B28:H155,3,FALSE)</f>
        <v>0</v>
      </c>
      <c r="D59" s="296">
        <f>VLOOKUP(A59,'пр.взв.'!B28:H155,4,FALSE)</f>
        <v>0</v>
      </c>
      <c r="E59" s="35"/>
      <c r="F59" s="32"/>
      <c r="G59" s="32"/>
      <c r="H59" s="51"/>
      <c r="I59" s="44"/>
      <c r="J59" s="42"/>
      <c r="K59" s="99"/>
      <c r="L59" s="89"/>
      <c r="M59" s="89"/>
      <c r="N59" s="80"/>
      <c r="O59" s="80"/>
      <c r="P59" s="80"/>
      <c r="Q59" s="80"/>
      <c r="R59" s="80"/>
    </row>
    <row r="60" spans="1:18" ht="12" customHeight="1" thickBot="1">
      <c r="A60" s="287"/>
      <c r="B60" s="297"/>
      <c r="C60" s="297"/>
      <c r="D60" s="297"/>
      <c r="E60" s="32"/>
      <c r="F60" s="32"/>
      <c r="G60" s="33"/>
      <c r="H60" s="44"/>
      <c r="I60" s="34" t="s">
        <v>62</v>
      </c>
      <c r="J60" s="54"/>
      <c r="K60" s="56"/>
      <c r="L60" s="91"/>
      <c r="M60" s="91"/>
      <c r="N60" s="81"/>
      <c r="O60" s="81"/>
      <c r="P60" s="81"/>
      <c r="Q60" s="81"/>
      <c r="R60" s="81"/>
    </row>
    <row r="61" spans="1:18" ht="12" customHeight="1" thickBot="1">
      <c r="A61" s="275">
        <v>15</v>
      </c>
      <c r="B61" s="293" t="str">
        <f>VLOOKUP(A61,'пр.взв.'!B30:H157,2,FALSE)</f>
        <v>Мамкаев Максим Игоревич</v>
      </c>
      <c r="C61" s="293" t="str">
        <f>VLOOKUP(A61,'пр.взв.'!B30:H157,3,FALSE)</f>
        <v>20.01.89 мс</v>
      </c>
      <c r="D61" s="293" t="str">
        <f>VLOOKUP(A61,'пр.взв.'!B30:H157,4,FALSE)</f>
        <v>СПБ</v>
      </c>
      <c r="E61" s="89"/>
      <c r="F61" s="89"/>
      <c r="G61" s="32"/>
      <c r="H61" s="42"/>
      <c r="I61" s="35" t="s">
        <v>242</v>
      </c>
      <c r="J61" s="44"/>
      <c r="K61" s="91"/>
      <c r="L61" s="91"/>
      <c r="M61" s="91"/>
      <c r="N61" s="81"/>
      <c r="O61" s="81"/>
      <c r="P61" s="81"/>
      <c r="Q61" s="81"/>
      <c r="R61" s="81"/>
    </row>
    <row r="62" spans="1:18" ht="12" customHeight="1">
      <c r="A62" s="276"/>
      <c r="B62" s="290"/>
      <c r="C62" s="290"/>
      <c r="D62" s="290"/>
      <c r="E62" s="34" t="s">
        <v>46</v>
      </c>
      <c r="F62" s="32"/>
      <c r="G62" s="32"/>
      <c r="H62" s="52"/>
      <c r="I62" s="90"/>
      <c r="J62" s="91"/>
      <c r="K62" s="91"/>
      <c r="L62" s="91"/>
      <c r="M62" s="91"/>
      <c r="N62" s="81"/>
      <c r="O62" s="81"/>
      <c r="P62" s="81"/>
      <c r="Q62" s="81"/>
      <c r="R62" s="81"/>
    </row>
    <row r="63" spans="1:18" ht="12" customHeight="1" thickBot="1">
      <c r="A63" s="276">
        <v>47</v>
      </c>
      <c r="B63" s="296">
        <f>VLOOKUP(A63,'пр.взв.'!B32:H159,2,FALSE)</f>
        <v>0</v>
      </c>
      <c r="C63" s="296">
        <f>VLOOKUP(A63,'пр.взв.'!B32:H159,3,FALSE)</f>
        <v>0</v>
      </c>
      <c r="D63" s="296">
        <f>VLOOKUP(A63,'пр.взв.'!B32:H159,4,FALSE)</f>
        <v>0</v>
      </c>
      <c r="E63" s="35"/>
      <c r="F63" s="46"/>
      <c r="G63" s="32"/>
      <c r="H63" s="51"/>
      <c r="I63" s="93"/>
      <c r="J63" s="89"/>
      <c r="K63" s="21"/>
      <c r="L63" s="21"/>
      <c r="M63" s="21"/>
      <c r="N63" s="21"/>
      <c r="O63" s="21"/>
      <c r="P63" s="21"/>
      <c r="Q63" s="21"/>
      <c r="R63" s="80"/>
    </row>
    <row r="64" spans="1:18" ht="12" customHeight="1" thickBot="1">
      <c r="A64" s="287"/>
      <c r="B64" s="297"/>
      <c r="C64" s="297"/>
      <c r="D64" s="297"/>
      <c r="E64" s="32"/>
      <c r="F64" s="33"/>
      <c r="G64" s="34" t="s">
        <v>62</v>
      </c>
      <c r="H64" s="53"/>
      <c r="I64" s="90"/>
      <c r="J64" s="115" t="str">
        <f>HYPERLINK('[1]реквизиты'!$A$6)</f>
        <v>Гл. судья, судья МК</v>
      </c>
      <c r="L64" s="21"/>
      <c r="M64" s="116"/>
      <c r="N64" s="116"/>
      <c r="O64" s="116"/>
      <c r="P64" s="118" t="str">
        <f>HYPERLINK('[1]реквизиты'!$G$6)</f>
        <v>Р.М. Бабоян</v>
      </c>
      <c r="Q64" s="21"/>
      <c r="R64" s="81"/>
    </row>
    <row r="65" spans="1:18" ht="12" customHeight="1" thickBot="1">
      <c r="A65" s="275">
        <v>31</v>
      </c>
      <c r="B65" s="293" t="str">
        <f>VLOOKUP(A65,'пр.взв.'!B34:H161,2,FALSE)</f>
        <v>Горобец Андрей Федорович</v>
      </c>
      <c r="C65" s="293" t="str">
        <f>VLOOKUP(A65,'пр.взв.'!B34:H161,3,FALSE)</f>
        <v>22.11.86 мсмк</v>
      </c>
      <c r="D65" s="293" t="str">
        <f>VLOOKUP(A65,'пр.взв.'!B34:H161,4,FALSE)</f>
        <v>ЮФО</v>
      </c>
      <c r="E65" s="89"/>
      <c r="F65" s="32"/>
      <c r="G65" s="35" t="s">
        <v>240</v>
      </c>
      <c r="H65" s="47"/>
      <c r="I65" s="93"/>
      <c r="J65" s="21"/>
      <c r="L65" s="21"/>
      <c r="M65" s="116"/>
      <c r="N65" s="116"/>
      <c r="O65" s="116"/>
      <c r="P65" s="119" t="str">
        <f>HYPERLINK('[1]реквизиты'!$G$7)</f>
        <v>/ г. Армавир /</v>
      </c>
      <c r="Q65" s="21"/>
      <c r="R65" s="80"/>
    </row>
    <row r="66" spans="1:18" ht="12" customHeight="1">
      <c r="A66" s="276"/>
      <c r="B66" s="290"/>
      <c r="C66" s="290"/>
      <c r="D66" s="290"/>
      <c r="E66" s="34" t="s">
        <v>62</v>
      </c>
      <c r="F66" s="48"/>
      <c r="G66" s="32"/>
      <c r="H66" s="41"/>
      <c r="I66" s="90"/>
      <c r="J66" s="21"/>
      <c r="L66" s="21"/>
      <c r="M66" s="116"/>
      <c r="N66" s="116"/>
      <c r="O66" s="116"/>
      <c r="P66" s="21"/>
      <c r="Q66" s="21"/>
      <c r="R66" s="81"/>
    </row>
    <row r="67" spans="1:18" ht="12" customHeight="1" thickBot="1">
      <c r="A67" s="276">
        <v>63</v>
      </c>
      <c r="B67" s="300">
        <f>VLOOKUP(A67,'пр.взв.'!B36:H163,2,FALSE)</f>
        <v>0</v>
      </c>
      <c r="C67" s="300">
        <f>VLOOKUP(A67,'пр.взв.'!B36:H163,3,FALSE)</f>
        <v>0</v>
      </c>
      <c r="D67" s="300">
        <f>VLOOKUP(A67,'пр.взв.'!B36:H163,4,FALSE)</f>
        <v>0</v>
      </c>
      <c r="E67" s="35"/>
      <c r="F67" s="32"/>
      <c r="G67" s="32"/>
      <c r="H67" s="22">
        <f>HYPERLINK('[1]реквизиты'!$A$20)</f>
      </c>
      <c r="I67" s="27"/>
      <c r="J67" s="115" t="str">
        <f>HYPERLINK('[1]реквизиты'!$A$8)</f>
        <v>Гл. секретарь, судья МК</v>
      </c>
      <c r="L67" s="21"/>
      <c r="M67" s="116"/>
      <c r="N67" s="116"/>
      <c r="O67" s="116"/>
      <c r="P67" s="118" t="str">
        <f>HYPERLINK('[1]реквизиты'!$G$8)</f>
        <v>Р.М. Закиров</v>
      </c>
      <c r="Q67" s="21"/>
      <c r="R67" s="81"/>
    </row>
    <row r="68" spans="1:18" ht="12" customHeight="1" thickBot="1">
      <c r="A68" s="287"/>
      <c r="B68" s="301"/>
      <c r="C68" s="301"/>
      <c r="D68" s="301"/>
      <c r="E68" s="32"/>
      <c r="F68" s="32"/>
      <c r="G68" s="32"/>
      <c r="H68" s="41"/>
      <c r="I68" s="90"/>
      <c r="J68" s="91"/>
      <c r="K68" s="21"/>
      <c r="L68" s="21"/>
      <c r="M68" s="21"/>
      <c r="N68" s="116"/>
      <c r="O68" s="116"/>
      <c r="P68" s="119" t="str">
        <f>HYPERLINK('[1]реквизиты'!$G$9)</f>
        <v>/  г. Пермь /</v>
      </c>
      <c r="Q68" s="21"/>
      <c r="R68" s="80"/>
    </row>
    <row r="69" spans="1:18" ht="9" customHeight="1">
      <c r="A69" s="80"/>
      <c r="B69" s="80"/>
      <c r="C69" s="80"/>
      <c r="D69" s="80"/>
      <c r="E69" s="89"/>
      <c r="F69" s="80"/>
      <c r="G69" s="80"/>
      <c r="H69" s="80"/>
      <c r="I69" s="80"/>
      <c r="J69" s="80"/>
      <c r="K69" s="21"/>
      <c r="L69" s="21"/>
      <c r="M69" s="21"/>
      <c r="N69" s="116"/>
      <c r="O69" s="116"/>
      <c r="P69" s="21"/>
      <c r="Q69" s="21"/>
      <c r="R69" s="80"/>
    </row>
    <row r="70" spans="1:18" ht="12.75">
      <c r="A70" s="80"/>
      <c r="B70" s="80"/>
      <c r="C70" s="80"/>
      <c r="D70" s="80"/>
      <c r="E70" s="89"/>
      <c r="F70" s="80"/>
      <c r="G70" s="80"/>
      <c r="H70" s="24">
        <f>HYPERLINK('[1]реквизиты'!$A$22)</f>
      </c>
      <c r="I70" s="27"/>
      <c r="J70" s="27"/>
      <c r="K70" s="21"/>
      <c r="L70" s="21"/>
      <c r="M70" s="21"/>
      <c r="N70" s="21"/>
      <c r="O70" s="21"/>
      <c r="P70" s="21"/>
      <c r="Q70" s="21"/>
      <c r="R70" s="81"/>
    </row>
    <row r="71" spans="1:18" ht="12.75">
      <c r="A71" s="81"/>
      <c r="B71" s="81"/>
      <c r="C71" s="81"/>
      <c r="D71" s="81"/>
      <c r="E71" s="91"/>
      <c r="F71" s="81"/>
      <c r="G71" s="81"/>
      <c r="H71" s="81"/>
      <c r="I71" s="81"/>
      <c r="J71" s="81"/>
      <c r="K71" s="87"/>
      <c r="L71" s="87"/>
      <c r="M71" s="87"/>
      <c r="N71" s="87"/>
      <c r="O71" s="87"/>
      <c r="P71" s="25">
        <f>HYPERLINK('[1]реквизиты'!$G$23)</f>
      </c>
      <c r="Q71" s="102"/>
      <c r="R71" s="80"/>
    </row>
    <row r="72" spans="1:18" ht="12.75">
      <c r="A72" s="80"/>
      <c r="B72" s="80"/>
      <c r="C72" s="80"/>
      <c r="D72" s="80"/>
      <c r="E72" s="89"/>
      <c r="F72" s="80"/>
      <c r="G72" s="80"/>
      <c r="H72" s="80"/>
      <c r="I72" s="80"/>
      <c r="J72" s="80"/>
      <c r="K72" s="80"/>
      <c r="L72" s="102"/>
      <c r="M72" s="102"/>
      <c r="N72" s="102"/>
      <c r="O72" s="102"/>
      <c r="P72" s="102"/>
      <c r="Q72" s="102"/>
      <c r="R72" s="80"/>
    </row>
    <row r="73" spans="1:18" ht="12.75">
      <c r="A73" s="80"/>
      <c r="B73" s="80"/>
      <c r="C73" s="80"/>
      <c r="D73" s="80"/>
      <c r="E73" s="8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5" ht="12.75">
      <c r="B74" s="80"/>
      <c r="C74" s="80"/>
      <c r="D74" s="80"/>
      <c r="E74" s="19"/>
    </row>
    <row r="75" spans="2:5" ht="12.75">
      <c r="B75" s="80"/>
      <c r="C75" s="80"/>
      <c r="D75" s="80"/>
      <c r="E75" s="19"/>
    </row>
    <row r="76" ht="12.75">
      <c r="E76" s="19"/>
    </row>
    <row r="77" ht="12.75">
      <c r="E77" s="19"/>
    </row>
    <row r="78" ht="12.75">
      <c r="E78" s="19"/>
    </row>
    <row r="79" ht="12.75">
      <c r="E79" s="19"/>
    </row>
    <row r="80" ht="12.75">
      <c r="E80" s="19"/>
    </row>
  </sheetData>
  <mergeCells count="139">
    <mergeCell ref="O34:P34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B63:B64"/>
    <mergeCell ref="C63:C64"/>
    <mergeCell ref="D63:D64"/>
    <mergeCell ref="A61:A62"/>
    <mergeCell ref="B61:B62"/>
    <mergeCell ref="A67:A68"/>
    <mergeCell ref="B67:B68"/>
    <mergeCell ref="C67:C68"/>
    <mergeCell ref="D67:D68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P3:R4"/>
    <mergeCell ref="N26:R27"/>
    <mergeCell ref="Q6:R7"/>
    <mergeCell ref="E3:N3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2011-03-12T06:38:25Z</cp:lastPrinted>
  <dcterms:created xsi:type="dcterms:W3CDTF">1996-10-08T23:32:33Z</dcterms:created>
  <dcterms:modified xsi:type="dcterms:W3CDTF">2011-03-12T06:40:40Z</dcterms:modified>
  <cp:category/>
  <cp:version/>
  <cp:contentType/>
  <cp:contentStatus/>
</cp:coreProperties>
</file>