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<sst xmlns="http://schemas.openxmlformats.org/spreadsheetml/2006/main" count="110" uniqueCount="60">
  <si>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</si>
  <si>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</si>
  <si>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</si>
  <si>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</si>
  <si>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</si>
  <si>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</si>
  <si>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</si>
  <si>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</si>
  <si>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</si>
  <si>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</si>
  <si>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</si>
  <si>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</si>
  <si>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</si>
  <si>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</si>
  <si>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</si>
  <si>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</si>
  <si>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</si>
  <si>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</si>
  <si>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</si>
  <si>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</si>
  <si>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</si>
  <si>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</si>
  <si>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</si>
  <si>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</si>
  <si>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</si>
  <si>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</si>
  <si>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</si>
  <si>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</si>
  <si>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</si>
  <si>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</si>
  <si>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</si>
  <si>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</si>
  <si>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</si>
  <si>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</si>
  <si>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</si>
  <si>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</si>
  <si>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</si>
  <si>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</si>
  <si>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</si>
  <si>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</si>
  <si>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LEAF FOR THE AWARDТ</t>
  </si>
  <si>
    <t>The coach of the winner::</t>
  </si>
  <si>
    <t>Awards hand over</t>
  </si>
  <si>
    <t>MOKHNATKIN Mikhail</t>
  </si>
  <si>
    <t>1990 ms</t>
  </si>
  <si>
    <t>RUS</t>
  </si>
  <si>
    <t>GUGOV Murat</t>
  </si>
  <si>
    <t>GOL`TSOV Denis</t>
  </si>
  <si>
    <t>1990 cms</t>
  </si>
  <si>
    <t>ANNAGURBANOV Charymyrat</t>
  </si>
  <si>
    <t>1991 ms</t>
  </si>
  <si>
    <t>TKM</t>
  </si>
  <si>
    <t>MAGOMEDALIEV Rasul</t>
  </si>
  <si>
    <t>1978 cms</t>
  </si>
  <si>
    <t>FUTIN Maxim</t>
  </si>
  <si>
    <t>MIRZAMAGOMEDOV Snanislav</t>
  </si>
  <si>
    <t>1984 cms</t>
  </si>
  <si>
    <t xml:space="preserve">Weight category 100 kg  </t>
  </si>
  <si>
    <t>5-7</t>
  </si>
  <si>
    <t>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</si>
</sst>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42" applyBorder="1" applyAlignment="1" applyProtection="1">
      <alignment horizontal="center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0" xfId="42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49" fontId="0" fillId="0" borderId="26" xfId="0" applyNumberFormat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71" fillId="0" borderId="21" xfId="0" applyNumberFormat="1" applyFont="1" applyFill="1" applyBorder="1" applyAlignment="1">
      <alignment horizontal="center" vertical="center" wrapText="1"/>
    </xf>
    <xf numFmtId="0" fontId="71" fillId="0" borderId="27" xfId="0" applyNumberFormat="1" applyFon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32" xfId="0" applyNumberForma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7" fillId="35" borderId="22" xfId="42" applyFont="1" applyFill="1" applyBorder="1" applyAlignment="1" applyProtection="1">
      <alignment horizontal="center" vertical="center" wrapText="1"/>
      <protection/>
    </xf>
    <xf numFmtId="0" fontId="27" fillId="35" borderId="23" xfId="42" applyFont="1" applyFill="1" applyBorder="1" applyAlignment="1" applyProtection="1">
      <alignment horizontal="center" vertical="center" wrapText="1"/>
      <protection/>
    </xf>
    <xf numFmtId="0" fontId="27" fillId="35" borderId="24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>
      <alignment horizontal="center" vertical="center"/>
    </xf>
    <xf numFmtId="0" fontId="31" fillId="33" borderId="41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center" vertical="center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37" borderId="13" xfId="0" applyNumberFormat="1" applyFont="1" applyFill="1" applyBorder="1" applyAlignment="1">
      <alignment horizontal="center" vertical="center"/>
    </xf>
    <xf numFmtId="0" fontId="10" fillId="37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4" fillId="36" borderId="13" xfId="0" applyNumberFormat="1" applyFont="1" applyFill="1" applyBorder="1" applyAlignment="1">
      <alignment horizontal="center" vertical="center"/>
    </xf>
    <xf numFmtId="0" fontId="34" fillId="36" borderId="12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34" fillId="33" borderId="13" xfId="0" applyNumberFormat="1" applyFont="1" applyFill="1" applyBorder="1" applyAlignment="1">
      <alignment horizontal="center" vertical="center"/>
    </xf>
    <xf numFmtId="0" fontId="34" fillId="33" borderId="12" xfId="0" applyNumberFormat="1" applyFont="1" applyFill="1" applyBorder="1" applyAlignment="1">
      <alignment horizontal="center" vertical="center"/>
    </xf>
    <xf numFmtId="0" fontId="3" fillId="38" borderId="22" xfId="42" applyFont="1" applyFill="1" applyBorder="1" applyAlignment="1" applyProtection="1">
      <alignment horizontal="center" vertical="center"/>
      <protection/>
    </xf>
    <xf numFmtId="0" fontId="3" fillId="38" borderId="23" xfId="42" applyFont="1" applyFill="1" applyBorder="1" applyAlignment="1" applyProtection="1">
      <alignment horizontal="center" vertical="center"/>
      <protection/>
    </xf>
    <xf numFmtId="0" fontId="3" fillId="38" borderId="24" xfId="42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3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3" fillId="0" borderId="22" xfId="42" applyNumberFormat="1" applyFont="1" applyFill="1" applyBorder="1" applyAlignment="1" applyProtection="1">
      <alignment horizontal="center" vertical="center" wrapText="1"/>
      <protection/>
    </xf>
    <xf numFmtId="0" fontId="1" fillId="0" borderId="23" xfId="42" applyNumberFormat="1" applyFont="1" applyFill="1" applyBorder="1" applyAlignment="1" applyProtection="1">
      <alignment horizontal="center" vertical="center" wrapText="1"/>
      <protection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35" fillId="36" borderId="44" xfId="0" applyFont="1" applyFill="1" applyBorder="1" applyAlignment="1">
      <alignment horizontal="center" vertical="center" wrapText="1"/>
    </xf>
    <xf numFmtId="0" fontId="36" fillId="36" borderId="44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35" fillId="34" borderId="44" xfId="0" applyFont="1" applyFill="1" applyBorder="1" applyAlignment="1">
      <alignment horizontal="center" vertical="center" wrapText="1"/>
    </xf>
    <xf numFmtId="0" fontId="36" fillId="34" borderId="44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7" fillId="0" borderId="50" xfId="0" applyFont="1" applyBorder="1" applyAlignment="1">
      <alignment horizontal="left" vertical="center"/>
    </xf>
    <xf numFmtId="49" fontId="16" fillId="0" borderId="4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/>
    </xf>
    <xf numFmtId="0" fontId="33" fillId="0" borderId="35" xfId="42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838200</xdr:colOff>
      <xdr:row>1</xdr:row>
      <xdr:rowOff>428625</xdr:rowOff>
    </xdr:to>
    <xdr:grpSp>
      <xdr:nvGrpSpPr>
        <xdr:cNvPr id="1" name="Group 33"/>
        <xdr:cNvGrpSpPr>
          <a:grpSpLocks/>
        </xdr:cNvGrpSpPr>
      </xdr:nvGrpSpPr>
      <xdr:grpSpPr>
        <a:xfrm>
          <a:off x="57150" y="28575"/>
          <a:ext cx="1200150" cy="685800"/>
          <a:chOff x="6" y="3"/>
          <a:chExt cx="126" cy="72"/>
        </a:xfrm>
        <a:solidFill>
          <a:srgbClr val="FFFFFF"/>
        </a:solidFill>
      </xdr:grpSpPr>
      <xdr:pic>
        <xdr:nvPicPr>
          <xdr:cNvPr id="2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3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IX international tournament on SAMBO combat on prizes of general A.A.Aslakhanov</v>
          </cell>
        </row>
        <row r="3">
          <cell r="A3" t="str">
            <v>October 01 - 04, 2010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the World  Cup - X International Sambo combat Tournament for general A.A.Aslakhanova prizes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3" t="e">
        <f>HYPERLINK('[2]реквизиты'!#REF!)</f>
        <v>#REF!</v>
      </c>
      <c r="B1" s="84"/>
      <c r="C1" s="84"/>
      <c r="D1" s="84"/>
      <c r="E1" s="84"/>
      <c r="F1" s="84"/>
      <c r="G1" s="85"/>
    </row>
    <row r="2" spans="1:7" ht="21.75" customHeight="1">
      <c r="A2" s="89" t="str">
        <f>HYPERLINK('[2]реквизиты'!$A$3)</f>
        <v>October 01 - 04, 2010      Moscow /Russia/</v>
      </c>
      <c r="B2" s="89"/>
      <c r="C2" s="89"/>
      <c r="D2" s="89"/>
      <c r="E2" s="89"/>
      <c r="F2" s="89"/>
      <c r="G2" s="89"/>
    </row>
    <row r="3" spans="4:5" ht="20.25" customHeight="1">
      <c r="D3" s="90" t="s">
        <v>8</v>
      </c>
      <c r="E3" s="90"/>
    </row>
    <row r="4" spans="1:7" ht="12.75" customHeight="1">
      <c r="A4" s="87" t="s">
        <v>7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6</v>
      </c>
      <c r="G4" s="87" t="s">
        <v>5</v>
      </c>
    </row>
    <row r="5" spans="1:7" ht="12.75">
      <c r="A5" s="88"/>
      <c r="B5" s="88"/>
      <c r="C5" s="88"/>
      <c r="D5" s="88"/>
      <c r="E5" s="88"/>
      <c r="F5" s="88"/>
      <c r="G5" s="88"/>
    </row>
    <row r="6" spans="1:7" ht="12.75" customHeight="1">
      <c r="A6" s="91"/>
      <c r="B6" s="92">
        <v>1</v>
      </c>
      <c r="C6" s="93"/>
      <c r="D6" s="82"/>
      <c r="E6" s="82"/>
      <c r="F6" s="86"/>
      <c r="G6" s="82"/>
    </row>
    <row r="7" spans="1:7" ht="12.75">
      <c r="A7" s="91"/>
      <c r="B7" s="92"/>
      <c r="C7" s="93"/>
      <c r="D7" s="82"/>
      <c r="E7" s="82"/>
      <c r="F7" s="86"/>
      <c r="G7" s="82"/>
    </row>
    <row r="8" spans="1:7" ht="12.75" customHeight="1">
      <c r="A8" s="91"/>
      <c r="B8" s="92">
        <v>2</v>
      </c>
      <c r="C8" s="93"/>
      <c r="D8" s="82"/>
      <c r="E8" s="82"/>
      <c r="F8" s="86"/>
      <c r="G8" s="82"/>
    </row>
    <row r="9" spans="1:7" ht="12.75">
      <c r="A9" s="91"/>
      <c r="B9" s="92"/>
      <c r="C9" s="93"/>
      <c r="D9" s="82"/>
      <c r="E9" s="82"/>
      <c r="F9" s="86"/>
      <c r="G9" s="82"/>
    </row>
    <row r="10" spans="1:7" ht="12.75" customHeight="1">
      <c r="A10" s="91"/>
      <c r="B10" s="92">
        <v>3</v>
      </c>
      <c r="C10" s="93"/>
      <c r="D10" s="82"/>
      <c r="E10" s="82"/>
      <c r="F10" s="86"/>
      <c r="G10" s="82"/>
    </row>
    <row r="11" spans="1:7" ht="12.75">
      <c r="A11" s="91"/>
      <c r="B11" s="92"/>
      <c r="C11" s="93"/>
      <c r="D11" s="82"/>
      <c r="E11" s="82"/>
      <c r="F11" s="86"/>
      <c r="G11" s="82"/>
    </row>
    <row r="12" spans="1:7" ht="12.75" customHeight="1">
      <c r="A12" s="91"/>
      <c r="B12" s="92">
        <v>4</v>
      </c>
      <c r="C12" s="93"/>
      <c r="D12" s="82"/>
      <c r="E12" s="82"/>
      <c r="F12" s="86"/>
      <c r="G12" s="86"/>
    </row>
    <row r="13" spans="1:7" ht="12.75">
      <c r="A13" s="91"/>
      <c r="B13" s="92"/>
      <c r="C13" s="93"/>
      <c r="D13" s="82"/>
      <c r="E13" s="82"/>
      <c r="F13" s="86"/>
      <c r="G13" s="86"/>
    </row>
    <row r="14" spans="1:7" ht="12.75" customHeight="1">
      <c r="A14" s="91"/>
      <c r="B14" s="92">
        <v>5</v>
      </c>
      <c r="C14" s="93"/>
      <c r="D14" s="82"/>
      <c r="E14" s="82"/>
      <c r="F14" s="86"/>
      <c r="G14" s="82"/>
    </row>
    <row r="15" spans="1:7" ht="12.75">
      <c r="A15" s="91"/>
      <c r="B15" s="92"/>
      <c r="C15" s="93"/>
      <c r="D15" s="82"/>
      <c r="E15" s="82"/>
      <c r="F15" s="86"/>
      <c r="G15" s="82"/>
    </row>
    <row r="16" spans="1:7" ht="12.75" customHeight="1">
      <c r="A16" s="91"/>
      <c r="B16" s="92">
        <v>6</v>
      </c>
      <c r="C16" s="93"/>
      <c r="D16" s="82"/>
      <c r="E16" s="82"/>
      <c r="F16" s="86"/>
      <c r="G16" s="82"/>
    </row>
    <row r="17" spans="1:7" ht="12.75">
      <c r="A17" s="91"/>
      <c r="B17" s="92"/>
      <c r="C17" s="93"/>
      <c r="D17" s="82"/>
      <c r="E17" s="82"/>
      <c r="F17" s="86"/>
      <c r="G17" s="82"/>
    </row>
    <row r="18" spans="1:7" ht="12.75" customHeight="1">
      <c r="A18" s="91"/>
      <c r="B18" s="92">
        <v>7</v>
      </c>
      <c r="C18" s="93"/>
      <c r="D18" s="82"/>
      <c r="E18" s="82"/>
      <c r="F18" s="86"/>
      <c r="G18" s="82"/>
    </row>
    <row r="19" spans="1:7" ht="12.75">
      <c r="A19" s="91"/>
      <c r="B19" s="92"/>
      <c r="C19" s="93"/>
      <c r="D19" s="82"/>
      <c r="E19" s="82"/>
      <c r="F19" s="86"/>
      <c r="G19" s="82"/>
    </row>
    <row r="20" spans="1:7" ht="12.75" customHeight="1">
      <c r="A20" s="91"/>
      <c r="B20" s="92">
        <v>8</v>
      </c>
      <c r="C20" s="93"/>
      <c r="D20" s="82"/>
      <c r="E20" s="82"/>
      <c r="F20" s="86"/>
      <c r="G20" s="82"/>
    </row>
    <row r="21" spans="1:7" ht="12.75">
      <c r="A21" s="91"/>
      <c r="B21" s="92"/>
      <c r="C21" s="93"/>
      <c r="D21" s="82"/>
      <c r="E21" s="82"/>
      <c r="F21" s="86"/>
      <c r="G21" s="82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16">
      <selection activeCell="J22" sqref="J2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02" t="s">
        <v>26</v>
      </c>
      <c r="B2" s="102"/>
      <c r="C2" s="102"/>
      <c r="D2" s="44"/>
      <c r="F2" s="107" t="str">
        <f>HYPERLINK('пр.взв.'!A4)</f>
        <v>Weight category 100 kg  </v>
      </c>
      <c r="G2" s="107"/>
      <c r="H2" s="107"/>
    </row>
    <row r="3" spans="1:10" ht="12.75" customHeight="1">
      <c r="A3" s="97" t="s">
        <v>28</v>
      </c>
      <c r="B3" s="97" t="s">
        <v>12</v>
      </c>
      <c r="C3" s="97" t="s">
        <v>13</v>
      </c>
      <c r="D3" s="97" t="s">
        <v>14</v>
      </c>
      <c r="E3" s="97" t="s">
        <v>29</v>
      </c>
      <c r="F3" s="97" t="s">
        <v>30</v>
      </c>
      <c r="G3" s="97" t="s">
        <v>31</v>
      </c>
      <c r="H3" s="97" t="s">
        <v>32</v>
      </c>
      <c r="I3" s="97" t="s">
        <v>33</v>
      </c>
      <c r="J3" s="97" t="s">
        <v>34</v>
      </c>
    </row>
    <row r="4" spans="1:10" ht="13.5" thickBot="1">
      <c r="A4" s="98" t="s">
        <v>28</v>
      </c>
      <c r="B4" s="98" t="s">
        <v>12</v>
      </c>
      <c r="C4" s="98" t="s">
        <v>13</v>
      </c>
      <c r="D4" s="98" t="s">
        <v>14</v>
      </c>
      <c r="E4" s="98" t="s">
        <v>29</v>
      </c>
      <c r="F4" s="98" t="s">
        <v>30</v>
      </c>
      <c r="G4" s="98" t="s">
        <v>31</v>
      </c>
      <c r="H4" s="98" t="s">
        <v>32</v>
      </c>
      <c r="I4" s="98" t="s">
        <v>33</v>
      </c>
      <c r="J4" s="98" t="s">
        <v>34</v>
      </c>
    </row>
    <row r="5" spans="1:10" ht="19.5" customHeight="1">
      <c r="A5" s="100" t="s">
        <v>36</v>
      </c>
      <c r="B5" s="103"/>
      <c r="C5" s="104" t="e">
        <f>VLOOKUP(B5,'пр.взв.'!B7:E22,2,FALSE)</f>
        <v>#N/A</v>
      </c>
      <c r="D5" s="104" t="e">
        <f>VLOOKUP(B5,'пр.взв.'!B7:E22,3,FALSE)</f>
        <v>#N/A</v>
      </c>
      <c r="E5" s="104" t="e">
        <f>VLOOKUP(B5,'пр.взв.'!B7:E22,4,FALSE)</f>
        <v>#N/A</v>
      </c>
      <c r="F5" s="108"/>
      <c r="G5" s="86"/>
      <c r="H5" s="110"/>
      <c r="I5" s="99"/>
      <c r="J5" s="94" t="s">
        <v>27</v>
      </c>
    </row>
    <row r="6" spans="1:10" ht="19.5" customHeight="1">
      <c r="A6" s="101"/>
      <c r="B6" s="87"/>
      <c r="C6" s="105"/>
      <c r="D6" s="105"/>
      <c r="E6" s="105"/>
      <c r="F6" s="109"/>
      <c r="G6" s="86"/>
      <c r="H6" s="110"/>
      <c r="I6" s="99"/>
      <c r="J6" s="95"/>
    </row>
    <row r="7" spans="1:10" ht="19.5" customHeight="1">
      <c r="A7" s="106" t="s">
        <v>10</v>
      </c>
      <c r="B7" s="103"/>
      <c r="C7" s="104" t="e">
        <f>VLOOKUP(B7,'пр.взв.'!B7:E22,2,FALSE)</f>
        <v>#N/A</v>
      </c>
      <c r="D7" s="104" t="e">
        <f>VLOOKUP(B7,'пр.взв.'!B7:E22,3,FALSE)</f>
        <v>#N/A</v>
      </c>
      <c r="E7" s="104" t="e">
        <f>VLOOKUP(B7,'пр.взв.'!B7:E22,4,FALSE)</f>
        <v>#N/A</v>
      </c>
      <c r="F7" s="108"/>
      <c r="G7" s="91"/>
      <c r="H7" s="110"/>
      <c r="I7" s="99"/>
      <c r="J7" s="95"/>
    </row>
    <row r="8" spans="1:10" ht="19.5" customHeight="1">
      <c r="A8" s="106"/>
      <c r="B8" s="91"/>
      <c r="C8" s="104"/>
      <c r="D8" s="104"/>
      <c r="E8" s="104"/>
      <c r="F8" s="108"/>
      <c r="G8" s="91"/>
      <c r="H8" s="110"/>
      <c r="I8" s="99"/>
      <c r="J8" s="96"/>
    </row>
    <row r="9" spans="1:10" ht="19.5" customHeight="1">
      <c r="A9" s="64"/>
      <c r="B9" s="61"/>
      <c r="C9" s="60"/>
      <c r="D9" s="60"/>
      <c r="E9" s="60"/>
      <c r="F9" s="13"/>
      <c r="G9" s="61"/>
      <c r="H9" s="61"/>
      <c r="I9" s="62"/>
      <c r="J9" s="63"/>
    </row>
    <row r="10" spans="1:10" ht="19.5" customHeight="1">
      <c r="A10" s="66"/>
      <c r="B10" s="67"/>
      <c r="C10" s="68"/>
      <c r="D10" s="60"/>
      <c r="E10" s="60"/>
      <c r="F10" s="13"/>
      <c r="G10" s="61"/>
      <c r="H10" s="61"/>
      <c r="I10" s="62"/>
      <c r="J10" s="63"/>
    </row>
    <row r="11" spans="1:8" ht="36" customHeight="1" thickBot="1">
      <c r="A11" s="69"/>
      <c r="B11" s="69"/>
      <c r="C11" s="65" t="s">
        <v>35</v>
      </c>
      <c r="E11" s="45"/>
      <c r="F11" s="107" t="str">
        <f>HYPERLINK('пр.взв.'!A4)</f>
        <v>Weight category 100 kg  </v>
      </c>
      <c r="G11" s="107"/>
      <c r="H11" s="107"/>
    </row>
    <row r="12" spans="1:10" ht="12.75" customHeight="1">
      <c r="A12" s="97" t="s">
        <v>28</v>
      </c>
      <c r="B12" s="97" t="s">
        <v>12</v>
      </c>
      <c r="C12" s="97" t="s">
        <v>13</v>
      </c>
      <c r="D12" s="97" t="s">
        <v>14</v>
      </c>
      <c r="E12" s="97" t="s">
        <v>29</v>
      </c>
      <c r="F12" s="97" t="s">
        <v>30</v>
      </c>
      <c r="G12" s="97" t="s">
        <v>31</v>
      </c>
      <c r="H12" s="97" t="s">
        <v>32</v>
      </c>
      <c r="I12" s="97" t="s">
        <v>33</v>
      </c>
      <c r="J12" s="97" t="s">
        <v>34</v>
      </c>
    </row>
    <row r="13" spans="1:10" ht="13.5" thickBot="1">
      <c r="A13" s="98" t="s">
        <v>28</v>
      </c>
      <c r="B13" s="98" t="s">
        <v>12</v>
      </c>
      <c r="C13" s="98" t="s">
        <v>13</v>
      </c>
      <c r="D13" s="98" t="s">
        <v>14</v>
      </c>
      <c r="E13" s="98" t="s">
        <v>29</v>
      </c>
      <c r="F13" s="98" t="s">
        <v>30</v>
      </c>
      <c r="G13" s="98" t="s">
        <v>31</v>
      </c>
      <c r="H13" s="98" t="s">
        <v>32</v>
      </c>
      <c r="I13" s="98" t="s">
        <v>33</v>
      </c>
      <c r="J13" s="98" t="s">
        <v>34</v>
      </c>
    </row>
    <row r="14" spans="1:10" ht="19.5" customHeight="1">
      <c r="A14" s="100" t="s">
        <v>36</v>
      </c>
      <c r="B14" s="103"/>
      <c r="C14" s="104" t="e">
        <f>VLOOKUP(B14,'пр.взв.'!B7:E22,2,FALSE)</f>
        <v>#N/A</v>
      </c>
      <c r="D14" s="104" t="e">
        <f>VLOOKUP(C14,'пр.взв.'!B7:E22,3,FALSE)</f>
        <v>#N/A</v>
      </c>
      <c r="E14" s="104" t="e">
        <f>VLOOKUP(D14,'пр.взв.'!B7:E22,4,FALSE)</f>
        <v>#N/A</v>
      </c>
      <c r="F14" s="108"/>
      <c r="G14" s="86"/>
      <c r="H14" s="91"/>
      <c r="I14" s="99"/>
      <c r="J14" s="94" t="s">
        <v>27</v>
      </c>
    </row>
    <row r="15" spans="1:10" ht="19.5" customHeight="1">
      <c r="A15" s="101"/>
      <c r="B15" s="91"/>
      <c r="C15" s="104"/>
      <c r="D15" s="104"/>
      <c r="E15" s="104"/>
      <c r="F15" s="108"/>
      <c r="G15" s="86"/>
      <c r="H15" s="91"/>
      <c r="I15" s="99"/>
      <c r="J15" s="95"/>
    </row>
    <row r="16" spans="1:10" ht="19.5" customHeight="1">
      <c r="A16" s="106" t="s">
        <v>10</v>
      </c>
      <c r="B16" s="103"/>
      <c r="C16" s="104" t="e">
        <f>VLOOKUP(B16,'пр.взв.'!B7:E22,2,FALSE)</f>
        <v>#N/A</v>
      </c>
      <c r="D16" s="104" t="e">
        <f>VLOOKUP(C16,'пр.взв.'!B7:E22,3,FALSE)</f>
        <v>#N/A</v>
      </c>
      <c r="E16" s="104" t="e">
        <f>VLOOKUP(D16,'пр.взв.'!B7:E22,4,FALSE)</f>
        <v>#N/A</v>
      </c>
      <c r="F16" s="108"/>
      <c r="G16" s="91"/>
      <c r="H16" s="91"/>
      <c r="I16" s="99"/>
      <c r="J16" s="95"/>
    </row>
    <row r="17" spans="1:10" ht="19.5" customHeight="1">
      <c r="A17" s="106"/>
      <c r="B17" s="91"/>
      <c r="C17" s="104"/>
      <c r="D17" s="104"/>
      <c r="E17" s="104"/>
      <c r="F17" s="108"/>
      <c r="G17" s="91"/>
      <c r="H17" s="91"/>
      <c r="I17" s="99"/>
      <c r="J17" s="96"/>
    </row>
    <row r="18" ht="19.5" customHeight="1"/>
    <row r="19" ht="19.5" customHeight="1"/>
    <row r="20" spans="1:7" ht="19.5" customHeight="1">
      <c r="A20" s="16" t="str">
        <f>HYPERLINK('[2]реквизиты'!$A$8)</f>
        <v>Chiaf referee</v>
      </c>
      <c r="B20" s="11"/>
      <c r="C20" s="11"/>
      <c r="D20" s="11"/>
      <c r="E20" s="2"/>
      <c r="F20" s="78" t="str">
        <f>HYPERLINK('[4]реквизиты'!$G$8)</f>
        <v>A. Lebedev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6"/>
      <c r="G21" s="3"/>
    </row>
    <row r="22" spans="1:7" ht="19.5" customHeight="1">
      <c r="A22" s="17" t="str">
        <f>HYPERLINK('[2]реквизиты'!$A$10)</f>
        <v>Chiaf  secretary</v>
      </c>
      <c r="C22" s="11"/>
      <c r="D22" s="20"/>
      <c r="E22" s="42"/>
      <c r="F22" s="78" t="str">
        <f>HYPERLINK('[4]реквизиты'!$G$10)</f>
        <v>A. Drokov</v>
      </c>
      <c r="G22" s="21" t="str">
        <f>HYPERLINK('[2]реквизиты'!$G$11)</f>
        <v>/RUS/</v>
      </c>
    </row>
    <row r="23" ht="19.5" customHeight="1"/>
    <row r="24" ht="19.5" customHeight="1"/>
  </sheetData>
  <sheetProtection/>
  <mergeCells count="61"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  <mergeCell ref="A14:A15"/>
    <mergeCell ref="B14:B15"/>
    <mergeCell ref="C14:C15"/>
    <mergeCell ref="D14:D15"/>
    <mergeCell ref="A16:A17"/>
    <mergeCell ref="B16:B17"/>
    <mergeCell ref="C16:C17"/>
    <mergeCell ref="D16:D17"/>
    <mergeCell ref="E12:E13"/>
    <mergeCell ref="F12:F13"/>
    <mergeCell ref="G12:G13"/>
    <mergeCell ref="H12:H13"/>
    <mergeCell ref="A12:A13"/>
    <mergeCell ref="B12:B13"/>
    <mergeCell ref="C12:C13"/>
    <mergeCell ref="D12:D13"/>
    <mergeCell ref="A7:A8"/>
    <mergeCell ref="B7:B8"/>
    <mergeCell ref="C7:C8"/>
    <mergeCell ref="D7:D8"/>
    <mergeCell ref="F11:H11"/>
    <mergeCell ref="F5:F6"/>
    <mergeCell ref="G5:G6"/>
    <mergeCell ref="H5:H6"/>
    <mergeCell ref="E7:E8"/>
    <mergeCell ref="F7:F8"/>
    <mergeCell ref="F3:F4"/>
    <mergeCell ref="G7:G8"/>
    <mergeCell ref="B5:B6"/>
    <mergeCell ref="C5:C6"/>
    <mergeCell ref="D5:D6"/>
    <mergeCell ref="E5:E6"/>
    <mergeCell ref="G3:G4"/>
    <mergeCell ref="H3:H4"/>
    <mergeCell ref="A5:A6"/>
    <mergeCell ref="A2:C2"/>
    <mergeCell ref="I14:I15"/>
    <mergeCell ref="I16:I17"/>
    <mergeCell ref="A3:A4"/>
    <mergeCell ref="B3:B4"/>
    <mergeCell ref="C3:C4"/>
    <mergeCell ref="D3:D4"/>
    <mergeCell ref="E3:E4"/>
    <mergeCell ref="J5:J8"/>
    <mergeCell ref="J14:J17"/>
    <mergeCell ref="I12:I13"/>
    <mergeCell ref="J12:J13"/>
    <mergeCell ref="I3:I4"/>
    <mergeCell ref="J3:J4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3" t="s">
        <v>17</v>
      </c>
      <c r="B2" s="123"/>
      <c r="C2" s="123"/>
      <c r="D2" s="123"/>
      <c r="E2" s="123"/>
      <c r="F2" s="53"/>
    </row>
    <row r="3" spans="1:9" ht="30" customHeight="1">
      <c r="A3" s="124" t="str">
        <f>HYPERLINK('[2]реквизиты'!A2)</f>
        <v>Stage of a cup of the world - IX international tournament on SAMBO combat on prizes of general A.A.Aslakhanov</v>
      </c>
      <c r="B3" s="124"/>
      <c r="C3" s="124"/>
      <c r="D3" s="124"/>
      <c r="E3" s="124"/>
      <c r="F3" s="54"/>
      <c r="G3" s="14"/>
      <c r="H3" s="14"/>
      <c r="I3" s="15"/>
    </row>
    <row r="4" spans="1:6" ht="24.75" customHeight="1" thickBot="1">
      <c r="A4" s="122" t="s">
        <v>57</v>
      </c>
      <c r="B4" s="122"/>
      <c r="C4" s="122"/>
      <c r="D4" s="122"/>
      <c r="E4" s="122"/>
      <c r="F4" s="52"/>
    </row>
    <row r="5" spans="1:5" ht="12.75" customHeight="1">
      <c r="A5" s="132" t="s">
        <v>11</v>
      </c>
      <c r="B5" s="134" t="s">
        <v>12</v>
      </c>
      <c r="C5" s="132" t="s">
        <v>13</v>
      </c>
      <c r="D5" s="132" t="s">
        <v>14</v>
      </c>
      <c r="E5" s="132" t="s">
        <v>15</v>
      </c>
    </row>
    <row r="6" spans="1:5" ht="12.75" customHeight="1" thickBot="1">
      <c r="A6" s="133"/>
      <c r="B6" s="135"/>
      <c r="C6" s="133"/>
      <c r="D6" s="133"/>
      <c r="E6" s="133"/>
    </row>
    <row r="7" spans="1:5" ht="12.75" customHeight="1">
      <c r="A7" s="82" t="s">
        <v>20</v>
      </c>
      <c r="B7" s="128">
        <v>1</v>
      </c>
      <c r="C7" s="120" t="s">
        <v>43</v>
      </c>
      <c r="D7" s="118" t="s">
        <v>44</v>
      </c>
      <c r="E7" s="111" t="s">
        <v>45</v>
      </c>
    </row>
    <row r="8" spans="1:5" ht="15" customHeight="1">
      <c r="A8" s="125"/>
      <c r="B8" s="129"/>
      <c r="C8" s="121"/>
      <c r="D8" s="119"/>
      <c r="E8" s="112"/>
    </row>
    <row r="9" spans="1:5" ht="12.75" customHeight="1">
      <c r="A9" s="82" t="s">
        <v>21</v>
      </c>
      <c r="B9" s="128">
        <v>2</v>
      </c>
      <c r="C9" s="126" t="s">
        <v>46</v>
      </c>
      <c r="D9" s="127" t="s">
        <v>44</v>
      </c>
      <c r="E9" s="131" t="s">
        <v>45</v>
      </c>
    </row>
    <row r="10" spans="1:5" ht="15" customHeight="1">
      <c r="A10" s="125"/>
      <c r="B10" s="129"/>
      <c r="C10" s="121"/>
      <c r="D10" s="119"/>
      <c r="E10" s="112"/>
    </row>
    <row r="11" spans="1:5" ht="15" customHeight="1">
      <c r="A11" s="82" t="s">
        <v>19</v>
      </c>
      <c r="B11" s="128">
        <v>3</v>
      </c>
      <c r="C11" s="120" t="s">
        <v>47</v>
      </c>
      <c r="D11" s="118" t="s">
        <v>48</v>
      </c>
      <c r="E11" s="111" t="s">
        <v>45</v>
      </c>
    </row>
    <row r="12" spans="1:5" ht="15.75" customHeight="1">
      <c r="A12" s="125"/>
      <c r="B12" s="129"/>
      <c r="C12" s="121"/>
      <c r="D12" s="119"/>
      <c r="E12" s="112"/>
    </row>
    <row r="13" spans="1:5" ht="12.75" customHeight="1">
      <c r="A13" s="82" t="s">
        <v>18</v>
      </c>
      <c r="B13" s="128">
        <v>4</v>
      </c>
      <c r="C13" s="120" t="s">
        <v>49</v>
      </c>
      <c r="D13" s="118" t="s">
        <v>50</v>
      </c>
      <c r="E13" s="111" t="s">
        <v>51</v>
      </c>
    </row>
    <row r="14" spans="1:5" ht="15" customHeight="1">
      <c r="A14" s="125"/>
      <c r="B14" s="129"/>
      <c r="C14" s="121"/>
      <c r="D14" s="119"/>
      <c r="E14" s="112"/>
    </row>
    <row r="15" spans="1:5" ht="12.75" customHeight="1">
      <c r="A15" s="82" t="s">
        <v>22</v>
      </c>
      <c r="B15" s="128">
        <v>5</v>
      </c>
      <c r="C15" s="120" t="s">
        <v>52</v>
      </c>
      <c r="D15" s="118" t="s">
        <v>53</v>
      </c>
      <c r="E15" s="111" t="s">
        <v>45</v>
      </c>
    </row>
    <row r="16" spans="1:5" ht="15" customHeight="1">
      <c r="A16" s="125"/>
      <c r="B16" s="129"/>
      <c r="C16" s="121"/>
      <c r="D16" s="119"/>
      <c r="E16" s="112"/>
    </row>
    <row r="17" spans="1:5" ht="15" customHeight="1">
      <c r="A17" s="82" t="s">
        <v>23</v>
      </c>
      <c r="B17" s="128">
        <v>6</v>
      </c>
      <c r="C17" s="126" t="s">
        <v>54</v>
      </c>
      <c r="D17" s="127" t="s">
        <v>44</v>
      </c>
      <c r="E17" s="111" t="s">
        <v>45</v>
      </c>
    </row>
    <row r="18" spans="1:5" ht="15" customHeight="1">
      <c r="A18" s="125"/>
      <c r="B18" s="129"/>
      <c r="C18" s="121"/>
      <c r="D18" s="119"/>
      <c r="E18" s="112"/>
    </row>
    <row r="19" spans="1:5" ht="12.75" customHeight="1">
      <c r="A19" s="130" t="s">
        <v>24</v>
      </c>
      <c r="B19" s="128">
        <v>7</v>
      </c>
      <c r="C19" s="120" t="s">
        <v>55</v>
      </c>
      <c r="D19" s="118" t="s">
        <v>56</v>
      </c>
      <c r="E19" s="111" t="s">
        <v>45</v>
      </c>
    </row>
    <row r="20" spans="1:5" ht="15" customHeight="1">
      <c r="A20" s="125"/>
      <c r="B20" s="129"/>
      <c r="C20" s="121"/>
      <c r="D20" s="119"/>
      <c r="E20" s="112"/>
    </row>
    <row r="21" spans="1:5" ht="19.5" customHeight="1">
      <c r="A21" s="82" t="s">
        <v>25</v>
      </c>
      <c r="B21" s="115">
        <v>8</v>
      </c>
      <c r="C21" s="116"/>
      <c r="D21" s="113"/>
      <c r="E21" s="113"/>
    </row>
    <row r="22" spans="1:5" ht="16.5" customHeight="1">
      <c r="A22" s="82"/>
      <c r="B22" s="115"/>
      <c r="C22" s="117"/>
      <c r="D22" s="114"/>
      <c r="E22" s="114"/>
    </row>
    <row r="23" ht="17.25" customHeight="1">
      <c r="E23" s="8"/>
    </row>
    <row r="24" spans="1:5" ht="24.75" customHeight="1">
      <c r="A24" s="16" t="str">
        <f>HYPERLINK('[2]реквизиты'!$A$8)</f>
        <v>Chiaf referee</v>
      </c>
      <c r="B24" s="11"/>
      <c r="C24" s="11"/>
      <c r="D24" s="11"/>
      <c r="E24" s="17" t="str">
        <f>HYPERLINK('[2]реквизиты'!$G$8)</f>
        <v>R. Baboyan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17" t="str">
        <f>HYPERLINK('[2]реквизиты'!$A$10)</f>
        <v>Chiaf  secretary</v>
      </c>
      <c r="B26" s="11"/>
      <c r="C26" s="11"/>
      <c r="D26" s="20"/>
      <c r="E26" s="17" t="str">
        <f>HYPERLINK('[2]реквизиты'!$G$10)</f>
        <v>N. Glushkova</v>
      </c>
    </row>
    <row r="27" spans="1:5" ht="15.75" customHeight="1">
      <c r="A27" s="10"/>
      <c r="B27" s="10"/>
      <c r="C27" s="10"/>
      <c r="D27" s="10"/>
      <c r="E27" s="21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sheetProtection/>
  <mergeCells count="48">
    <mergeCell ref="A13:A14"/>
    <mergeCell ref="B13:B14"/>
    <mergeCell ref="B11:B12"/>
    <mergeCell ref="C11:C12"/>
    <mergeCell ref="D11:D12"/>
    <mergeCell ref="D13:D14"/>
    <mergeCell ref="C7:C8"/>
    <mergeCell ref="D7:D8"/>
    <mergeCell ref="A5:A6"/>
    <mergeCell ref="B5:B6"/>
    <mergeCell ref="C5:C6"/>
    <mergeCell ref="D5:D6"/>
    <mergeCell ref="B19:B20"/>
    <mergeCell ref="A19:A20"/>
    <mergeCell ref="E9:E10"/>
    <mergeCell ref="E5:E6"/>
    <mergeCell ref="D9:D10"/>
    <mergeCell ref="E7:E8"/>
    <mergeCell ref="A7:A8"/>
    <mergeCell ref="B7:B8"/>
    <mergeCell ref="B9:B10"/>
    <mergeCell ref="C9:C10"/>
    <mergeCell ref="A15:A16"/>
    <mergeCell ref="B15:B16"/>
    <mergeCell ref="D15:D16"/>
    <mergeCell ref="C15:C16"/>
    <mergeCell ref="A17:A18"/>
    <mergeCell ref="B17:B18"/>
    <mergeCell ref="A4:E4"/>
    <mergeCell ref="E13:E14"/>
    <mergeCell ref="E15:E16"/>
    <mergeCell ref="E19:E20"/>
    <mergeCell ref="C13:C14"/>
    <mergeCell ref="A2:E2"/>
    <mergeCell ref="A3:E3"/>
    <mergeCell ref="E11:E12"/>
    <mergeCell ref="A11:A12"/>
    <mergeCell ref="A9:A10"/>
    <mergeCell ref="E17:E18"/>
    <mergeCell ref="E21:E22"/>
    <mergeCell ref="A21:A22"/>
    <mergeCell ref="B21:B22"/>
    <mergeCell ref="C21:C22"/>
    <mergeCell ref="D21:D22"/>
    <mergeCell ref="D19:D20"/>
    <mergeCell ref="C19:C20"/>
    <mergeCell ref="C17:C18"/>
    <mergeCell ref="D17:D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3" t="str">
        <f>HYPERLINK('[2]реквизиты'!$A$2)</f>
        <v>Stage of a cup of the world - IX international tournament on SAMBO combat on prizes of general A.A.Aslakhanov</v>
      </c>
      <c r="D1" s="155"/>
      <c r="E1" s="155"/>
      <c r="F1" s="155"/>
      <c r="G1" s="155"/>
      <c r="H1" s="155"/>
      <c r="I1" s="155"/>
      <c r="J1" s="156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57" t="str">
        <f>HYPERLINK('[2]реквизиты'!$A$3)</f>
        <v>October 01 - 04, 2010      Moscow /Russia/</v>
      </c>
      <c r="D2" s="157"/>
      <c r="E2" s="157"/>
      <c r="F2" s="157"/>
      <c r="G2" s="157"/>
      <c r="H2" s="157"/>
      <c r="I2" s="157"/>
      <c r="J2" s="157"/>
      <c r="K2" s="49"/>
      <c r="L2" s="49"/>
      <c r="M2" s="49"/>
      <c r="N2" s="49"/>
      <c r="O2" s="49"/>
      <c r="P2" s="49"/>
      <c r="Q2" s="49"/>
      <c r="R2" s="4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56"/>
      <c r="C3" s="158" t="str">
        <f>HYPERLINK('пр.взв.'!$A$4)</f>
        <v>Weight category 100 kg  </v>
      </c>
      <c r="D3" s="158"/>
      <c r="E3" s="158"/>
      <c r="F3" s="158"/>
      <c r="G3" s="158"/>
      <c r="H3" s="158"/>
      <c r="I3" s="158"/>
      <c r="J3" s="158"/>
      <c r="K3" s="56"/>
      <c r="L3" s="56"/>
      <c r="M3" s="56"/>
      <c r="N3" s="56"/>
      <c r="O3" s="56"/>
      <c r="P3" s="56"/>
    </row>
    <row r="4" spans="1:13" ht="16.5" thickBot="1">
      <c r="A4" s="154" t="s">
        <v>0</v>
      </c>
      <c r="B4" s="154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6">
        <v>1</v>
      </c>
      <c r="B5" s="148" t="str">
        <f>VLOOKUP(A5,'пр.взв.'!B5:E22,2,FALSE)</f>
        <v>MOKHNATKIN Mikhail</v>
      </c>
      <c r="C5" s="150" t="str">
        <f>VLOOKUP(A5,'пр.взв.'!B5:E22,3,FALSE)</f>
        <v>1990 ms</v>
      </c>
      <c r="D5" s="152" t="str">
        <f>VLOOKUP(A5,'пр.взв.'!B5:E22,4,FALSE)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7"/>
      <c r="B6" s="149"/>
      <c r="C6" s="151"/>
      <c r="D6" s="153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8">
        <v>5</v>
      </c>
      <c r="B7" s="140" t="str">
        <f>VLOOKUP(A7,'пр.взв.'!B5:E22,2,FALSE)</f>
        <v>MAGOMEDALIEV Rasul</v>
      </c>
      <c r="C7" s="142" t="str">
        <f>VLOOKUP(A7,'пр.взв.'!B5:E22,3,FALSE)</f>
        <v>1978 cms</v>
      </c>
      <c r="D7" s="144" t="str">
        <f>VLOOKUP(A7,'пр.взв.'!B5:E22,4,FALSE)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7"/>
      <c r="B8" s="141"/>
      <c r="C8" s="143"/>
      <c r="D8" s="145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6">
        <v>3</v>
      </c>
      <c r="B9" s="148" t="str">
        <f>VLOOKUP(A9,'пр.взв.'!B5:E22,2,FALSE)</f>
        <v>GOL`TSOV Denis</v>
      </c>
      <c r="C9" s="150" t="str">
        <f>VLOOKUP(A9,'пр.взв.'!B5:E22,3,FALSE)</f>
        <v>1990 cms</v>
      </c>
      <c r="D9" s="152" t="str">
        <f>VLOOKUP(A9,'пр.взв.'!B5:E22,4,FALSE)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7"/>
      <c r="B10" s="149"/>
      <c r="C10" s="151"/>
      <c r="D10" s="153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8">
        <v>7</v>
      </c>
      <c r="B11" s="140" t="str">
        <f>VLOOKUP(A11,'пр.взв.'!B5:E22,2,FALSE)</f>
        <v>MIRZAMAGOMEDOV Snanislav</v>
      </c>
      <c r="C11" s="142" t="str">
        <f>VLOOKUP(A11,'пр.взв.'!B5:E22,3,FALSE)</f>
        <v>1984 cms</v>
      </c>
      <c r="D11" s="144" t="str">
        <f>VLOOKUP(A11,'пр.взв.'!B5:E22,4,FALSE)</f>
        <v>RUS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9"/>
      <c r="B12" s="141"/>
      <c r="C12" s="143"/>
      <c r="D12" s="145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54" t="s">
        <v>10</v>
      </c>
      <c r="B15" s="154"/>
      <c r="E15" s="22"/>
      <c r="F15" s="22"/>
      <c r="G15" s="22"/>
      <c r="H15" s="22"/>
      <c r="I15" s="41"/>
      <c r="J15" s="3"/>
    </row>
    <row r="16" spans="1:10" ht="13.5" thickBot="1">
      <c r="A16" s="146">
        <v>2</v>
      </c>
      <c r="B16" s="148" t="str">
        <f>VLOOKUP(A16,'пр.взв.'!B6:E22,2,FALSE)</f>
        <v>GUGOV Murat</v>
      </c>
      <c r="C16" s="150" t="str">
        <f>VLOOKUP(A16,'пр.взв.'!B6:E22,3,FALSE)</f>
        <v>1990 ms</v>
      </c>
      <c r="D16" s="152" t="str">
        <f>VLOOKUP(A16,'пр.взв.'!B6:E22,4,FALSE)</f>
        <v>RUS</v>
      </c>
      <c r="E16" s="22"/>
      <c r="F16" s="22"/>
      <c r="G16" s="22"/>
      <c r="H16" s="22"/>
      <c r="I16" s="35"/>
      <c r="J16" s="3"/>
    </row>
    <row r="17" spans="1:10" ht="12.75">
      <c r="A17" s="147"/>
      <c r="B17" s="149"/>
      <c r="C17" s="151"/>
      <c r="D17" s="153"/>
      <c r="E17" s="24"/>
      <c r="F17" s="22"/>
      <c r="G17" s="29"/>
      <c r="H17" s="26"/>
      <c r="I17" s="35"/>
      <c r="J17" s="3"/>
    </row>
    <row r="18" spans="1:10" ht="13.5" thickBot="1">
      <c r="A18" s="138">
        <v>6</v>
      </c>
      <c r="B18" s="140" t="str">
        <f>VLOOKUP(A18,'пр.взв.'!B6:E22,2,FALSE)</f>
        <v>FUTIN Maxim</v>
      </c>
      <c r="C18" s="142" t="str">
        <f>VLOOKUP(A18,'пр.взв.'!B6:E22,3,FALSE)</f>
        <v>1990 ms</v>
      </c>
      <c r="D18" s="144" t="str">
        <f>VLOOKUP(A18,'пр.взв.'!B6:E22,4,FALSE)</f>
        <v>RUS</v>
      </c>
      <c r="E18" s="23"/>
      <c r="F18" s="25"/>
      <c r="G18" s="28"/>
      <c r="H18" s="26"/>
      <c r="I18" s="35"/>
      <c r="J18" s="3"/>
    </row>
    <row r="19" spans="1:10" ht="13.5" thickBot="1">
      <c r="A19" s="147"/>
      <c r="B19" s="141"/>
      <c r="C19" s="143"/>
      <c r="D19" s="145"/>
      <c r="E19" s="22"/>
      <c r="F19" s="26"/>
      <c r="G19" s="24"/>
      <c r="H19" s="30"/>
      <c r="I19" s="35"/>
      <c r="J19" s="3"/>
    </row>
    <row r="20" spans="1:8" ht="13.5" thickBot="1">
      <c r="A20" s="146">
        <v>4</v>
      </c>
      <c r="B20" s="148" t="str">
        <f>VLOOKUP(A20,'пр.взв.'!B6:E22,2,FALSE)</f>
        <v>ANNAGURBANOV Charymyrat</v>
      </c>
      <c r="C20" s="150" t="str">
        <f>VLOOKUP(A20,'пр.взв.'!B6:E22,3,FALSE)</f>
        <v>1991 ms</v>
      </c>
      <c r="D20" s="152" t="str">
        <f>VLOOKUP(A20,'пр.взв.'!B6:E22,4,FALSE)</f>
        <v>TKM</v>
      </c>
      <c r="E20" s="22"/>
      <c r="F20" s="26"/>
      <c r="G20" s="23"/>
      <c r="H20" s="3"/>
    </row>
    <row r="21" spans="1:8" ht="12.75">
      <c r="A21" s="147"/>
      <c r="B21" s="149"/>
      <c r="C21" s="151"/>
      <c r="D21" s="153"/>
      <c r="E21" s="136" t="s">
        <v>18</v>
      </c>
      <c r="F21" s="27"/>
      <c r="G21" s="28"/>
      <c r="H21" s="26"/>
    </row>
    <row r="22" spans="1:8" ht="13.5" thickBot="1">
      <c r="A22" s="138">
        <v>8</v>
      </c>
      <c r="B22" s="140"/>
      <c r="C22" s="142"/>
      <c r="D22" s="144"/>
      <c r="E22" s="137"/>
      <c r="F22" s="22"/>
      <c r="G22" s="29"/>
      <c r="H22" s="26"/>
    </row>
    <row r="23" spans="1:8" ht="13.5" thickBot="1">
      <c r="A23" s="139"/>
      <c r="B23" s="141"/>
      <c r="C23" s="143"/>
      <c r="D23" s="145"/>
      <c r="E23" s="22"/>
      <c r="F23" s="22"/>
      <c r="G23" s="29"/>
      <c r="H23" s="26"/>
    </row>
    <row r="26" ht="12.75">
      <c r="A26" s="10" t="s">
        <v>59</v>
      </c>
    </row>
    <row r="28" ht="12.75">
      <c r="B28" s="32"/>
    </row>
    <row r="29" ht="12.75">
      <c r="B29" s="33"/>
    </row>
    <row r="30" spans="2:8" ht="12.75">
      <c r="B30" s="33"/>
      <c r="C30" s="7"/>
      <c r="D30" s="7"/>
      <c r="E30" s="3"/>
      <c r="F30" s="3"/>
      <c r="G30" s="3"/>
      <c r="H30" s="3"/>
    </row>
    <row r="31" spans="2:8" ht="12.75">
      <c r="B31" s="34"/>
      <c r="C31" s="3"/>
      <c r="D31" s="3"/>
      <c r="E31" s="3"/>
      <c r="F31" s="3"/>
      <c r="G31" s="3"/>
      <c r="H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Chiaf referee</v>
      </c>
      <c r="C37" s="11"/>
      <c r="D37" s="11"/>
      <c r="E37" s="11"/>
      <c r="F37" s="2"/>
      <c r="G37" s="2"/>
      <c r="H37" s="2"/>
      <c r="I37" s="17" t="str">
        <f>HYPERLINK('[2]реквизиты'!$G$8)</f>
        <v>R. Baboyan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17" t="str">
        <f>HYPERLINK('[2]реквизиты'!$A$10)</f>
        <v>Chiaf  secretary</v>
      </c>
      <c r="D39" s="11"/>
      <c r="E39" s="20"/>
      <c r="F39" s="42"/>
      <c r="G39" s="2"/>
      <c r="H39" s="2"/>
      <c r="I39" s="17" t="str">
        <f>HYPERLINK('[2]реквизиты'!$G$10)</f>
        <v>N. Glushkova</v>
      </c>
      <c r="J39" s="3"/>
      <c r="K39" s="21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6"/>
      <c r="M40" s="36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6"/>
    </row>
    <row r="42" spans="5:13" ht="12.75"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8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E21:E22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">
      <selection activeCell="L13" sqref="L13"/>
    </sheetView>
  </sheetViews>
  <sheetFormatPr defaultColWidth="9.140625" defaultRowHeight="12.75"/>
  <sheetData>
    <row r="1" spans="1:8" ht="37.5" customHeight="1" thickBot="1">
      <c r="A1" s="163" t="str">
        <f>'[4]реквизиты'!$A$2</f>
        <v>Stage of the World  Cup - X International Sambo combat Tournament for general A.A.Aslakhanova prizes</v>
      </c>
      <c r="B1" s="164"/>
      <c r="C1" s="164"/>
      <c r="D1" s="164"/>
      <c r="E1" s="164"/>
      <c r="F1" s="164"/>
      <c r="G1" s="164"/>
      <c r="H1" s="165"/>
    </row>
    <row r="2" spans="1:8" ht="25.5" customHeight="1">
      <c r="A2" s="166" t="str">
        <f>'[4]реквизиты'!$A$3</f>
        <v>September 30 - October 02, 2011      Moscow /Russia/</v>
      </c>
      <c r="B2" s="166"/>
      <c r="C2" s="166"/>
      <c r="D2" s="166"/>
      <c r="E2" s="166"/>
      <c r="F2" s="166"/>
      <c r="G2" s="166"/>
      <c r="H2" s="166"/>
    </row>
    <row r="3" spans="1:8" ht="18">
      <c r="A3" s="167" t="s">
        <v>40</v>
      </c>
      <c r="B3" s="167"/>
      <c r="C3" s="167"/>
      <c r="D3" s="167"/>
      <c r="E3" s="167"/>
      <c r="F3" s="167"/>
      <c r="G3" s="167"/>
      <c r="H3" s="167"/>
    </row>
    <row r="4" spans="2:8" ht="18">
      <c r="B4" s="70"/>
      <c r="C4" s="168" t="str">
        <f>'пр.взв.'!A4</f>
        <v>Weight category 100 kg  </v>
      </c>
      <c r="D4" s="168"/>
      <c r="E4" s="168"/>
      <c r="F4" s="168"/>
      <c r="G4" s="168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169" t="s">
        <v>37</v>
      </c>
      <c r="B6" s="176" t="str">
        <f>'пр.хода'!M6</f>
        <v>MOKHNATKIN Mikhail</v>
      </c>
      <c r="C6" s="176"/>
      <c r="D6" s="176"/>
      <c r="E6" s="176"/>
      <c r="F6" s="176"/>
      <c r="G6" s="176"/>
      <c r="H6" s="175" t="str">
        <f>'пр.хода'!C6</f>
        <v>1990 ms</v>
      </c>
      <c r="I6" s="71"/>
      <c r="J6" s="72">
        <v>1</v>
      </c>
    </row>
    <row r="7" spans="1:10" ht="18">
      <c r="A7" s="170"/>
      <c r="B7" s="177"/>
      <c r="C7" s="177"/>
      <c r="D7" s="177"/>
      <c r="E7" s="177"/>
      <c r="F7" s="177"/>
      <c r="G7" s="177"/>
      <c r="H7" s="160"/>
      <c r="I7" s="71"/>
      <c r="J7" s="72"/>
    </row>
    <row r="8" spans="1:10" ht="18">
      <c r="A8" s="170"/>
      <c r="B8" s="159" t="str">
        <f>'пр.хода'!N6</f>
        <v>RUS</v>
      </c>
      <c r="C8" s="159"/>
      <c r="D8" s="159"/>
      <c r="E8" s="159"/>
      <c r="F8" s="159"/>
      <c r="G8" s="159"/>
      <c r="H8" s="160"/>
      <c r="I8" s="71"/>
      <c r="J8" s="72"/>
    </row>
    <row r="9" spans="1:10" ht="18.75" thickBot="1">
      <c r="A9" s="171"/>
      <c r="B9" s="161"/>
      <c r="C9" s="161"/>
      <c r="D9" s="161"/>
      <c r="E9" s="161"/>
      <c r="F9" s="161"/>
      <c r="G9" s="161"/>
      <c r="H9" s="162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181" t="s">
        <v>38</v>
      </c>
      <c r="B11" s="176" t="str">
        <f>'пр.хода'!M8</f>
        <v>FUTIN Maxim</v>
      </c>
      <c r="C11" s="176"/>
      <c r="D11" s="176"/>
      <c r="E11" s="176"/>
      <c r="F11" s="176"/>
      <c r="G11" s="176"/>
      <c r="H11" s="175" t="str">
        <f>'пр.хода'!C18</f>
        <v>1990 ms</v>
      </c>
      <c r="I11" s="71"/>
      <c r="J11" s="72">
        <v>6</v>
      </c>
    </row>
    <row r="12" spans="1:10" ht="18">
      <c r="A12" s="182"/>
      <c r="B12" s="177"/>
      <c r="C12" s="177"/>
      <c r="D12" s="177"/>
      <c r="E12" s="177"/>
      <c r="F12" s="177"/>
      <c r="G12" s="177"/>
      <c r="H12" s="160"/>
      <c r="I12" s="71"/>
      <c r="J12" s="72"/>
    </row>
    <row r="13" spans="1:10" ht="18">
      <c r="A13" s="182"/>
      <c r="B13" s="159" t="str">
        <f>'пр.хода'!N8</f>
        <v>RUS</v>
      </c>
      <c r="C13" s="159"/>
      <c r="D13" s="159"/>
      <c r="E13" s="159"/>
      <c r="F13" s="159"/>
      <c r="G13" s="159"/>
      <c r="H13" s="160"/>
      <c r="I13" s="71"/>
      <c r="J13" s="72"/>
    </row>
    <row r="14" spans="1:10" ht="18.75" thickBot="1">
      <c r="A14" s="183"/>
      <c r="B14" s="161"/>
      <c r="C14" s="161"/>
      <c r="D14" s="161"/>
      <c r="E14" s="161"/>
      <c r="F14" s="161"/>
      <c r="G14" s="161"/>
      <c r="H14" s="162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172" t="s">
        <v>39</v>
      </c>
      <c r="B16" s="176" t="str">
        <f>'пр.хода'!M10</f>
        <v>GOL`TSOV Denis</v>
      </c>
      <c r="C16" s="176"/>
      <c r="D16" s="176"/>
      <c r="E16" s="176"/>
      <c r="F16" s="176"/>
      <c r="G16" s="176"/>
      <c r="H16" s="175" t="str">
        <f>'пр.хода'!C10</f>
        <v>1990 cms</v>
      </c>
      <c r="I16" s="71"/>
      <c r="J16" s="72">
        <v>3</v>
      </c>
    </row>
    <row r="17" spans="1:10" ht="18">
      <c r="A17" s="173"/>
      <c r="B17" s="177"/>
      <c r="C17" s="177"/>
      <c r="D17" s="177"/>
      <c r="E17" s="177"/>
      <c r="F17" s="177"/>
      <c r="G17" s="177"/>
      <c r="H17" s="160"/>
      <c r="I17" s="71"/>
      <c r="J17" s="72"/>
    </row>
    <row r="18" spans="1:10" ht="18">
      <c r="A18" s="173"/>
      <c r="B18" s="159" t="str">
        <f>'пр.хода'!N10</f>
        <v>RUS</v>
      </c>
      <c r="C18" s="159"/>
      <c r="D18" s="159"/>
      <c r="E18" s="159"/>
      <c r="F18" s="159"/>
      <c r="G18" s="159"/>
      <c r="H18" s="160"/>
      <c r="I18" s="71"/>
      <c r="J18" s="72"/>
    </row>
    <row r="19" spans="1:10" ht="18.75" thickBot="1">
      <c r="A19" s="174"/>
      <c r="B19" s="161"/>
      <c r="C19" s="161"/>
      <c r="D19" s="161"/>
      <c r="E19" s="161"/>
      <c r="F19" s="161"/>
      <c r="G19" s="161"/>
      <c r="H19" s="162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172" t="s">
        <v>39</v>
      </c>
      <c r="B21" s="176" t="e">
        <f>VLOOKUP(J21,'[3]пр.взв.'!B2:F85,2,FALSE)</f>
        <v>#N/A</v>
      </c>
      <c r="C21" s="176"/>
      <c r="D21" s="176"/>
      <c r="E21" s="176"/>
      <c r="F21" s="176"/>
      <c r="G21" s="176"/>
      <c r="H21" s="175" t="e">
        <f>VLOOKUP(J21,'[3]пр.взв.'!B2:F85,3,FALSE)</f>
        <v>#N/A</v>
      </c>
      <c r="I21" s="71"/>
      <c r="J21" s="72">
        <v>0</v>
      </c>
    </row>
    <row r="22" spans="1:10" ht="18">
      <c r="A22" s="173"/>
      <c r="B22" s="177"/>
      <c r="C22" s="177"/>
      <c r="D22" s="177"/>
      <c r="E22" s="177"/>
      <c r="F22" s="177"/>
      <c r="G22" s="177"/>
      <c r="H22" s="160"/>
      <c r="I22" s="71"/>
      <c r="J22" s="72"/>
    </row>
    <row r="23" spans="1:9" ht="18">
      <c r="A23" s="173"/>
      <c r="B23" s="159" t="e">
        <f>VLOOKUP(J21,'[3]пр.взв.'!B2:F85,4,FALSE)</f>
        <v>#N/A</v>
      </c>
      <c r="C23" s="159"/>
      <c r="D23" s="159"/>
      <c r="E23" s="159"/>
      <c r="F23" s="159"/>
      <c r="G23" s="159"/>
      <c r="H23" s="160"/>
      <c r="I23" s="71"/>
    </row>
    <row r="24" spans="1:9" ht="18.75" thickBot="1">
      <c r="A24" s="174"/>
      <c r="B24" s="161"/>
      <c r="C24" s="161"/>
      <c r="D24" s="161"/>
      <c r="E24" s="161"/>
      <c r="F24" s="161"/>
      <c r="G24" s="161"/>
      <c r="H24" s="162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41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178" t="e">
        <f>VLOOKUP(J28,'[3]пр.взв.'!B7:F70,5,FALSE)</f>
        <v>#N/A</v>
      </c>
      <c r="B28" s="179"/>
      <c r="C28" s="179"/>
      <c r="D28" s="179"/>
      <c r="E28" s="179"/>
      <c r="F28" s="179"/>
      <c r="G28" s="179"/>
      <c r="H28" s="175"/>
      <c r="J28">
        <v>0</v>
      </c>
    </row>
    <row r="29" spans="1:8" ht="13.5" thickBot="1">
      <c r="A29" s="180"/>
      <c r="B29" s="161"/>
      <c r="C29" s="161"/>
      <c r="D29" s="161"/>
      <c r="E29" s="161"/>
      <c r="F29" s="161"/>
      <c r="G29" s="161"/>
      <c r="H29" s="162"/>
    </row>
    <row r="32" spans="1:8" ht="18">
      <c r="A32" s="71" t="s">
        <v>42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C4:G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35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22" t="s">
        <v>16</v>
      </c>
      <c r="D1" s="222"/>
      <c r="E1" s="222"/>
      <c r="F1" s="222"/>
      <c r="G1" s="222"/>
      <c r="H1" s="222"/>
      <c r="I1" s="222"/>
      <c r="J1" s="222"/>
      <c r="K1" s="222"/>
      <c r="L1" s="222"/>
    </row>
    <row r="2" spans="2:13" ht="57" customHeight="1" thickBot="1">
      <c r="B2" s="79"/>
      <c r="C2" s="209" t="str">
        <f>HYPERLINK('[4]реквизиты'!$A$2)</f>
        <v>Stage of the World  Cup - X International Sambo combat Tournament for general A.A.Aslakhanova prizes</v>
      </c>
      <c r="D2" s="210"/>
      <c r="E2" s="210"/>
      <c r="F2" s="210"/>
      <c r="G2" s="210"/>
      <c r="H2" s="210"/>
      <c r="I2" s="210"/>
      <c r="J2" s="210"/>
      <c r="K2" s="210"/>
      <c r="L2" s="211"/>
      <c r="M2" s="10"/>
    </row>
    <row r="3" spans="2:13" ht="26.25" customHeight="1" thickBot="1">
      <c r="B3" s="207" t="str">
        <f>HYPERLINK('[4]реквизиты'!$A$3)</f>
        <v>September 30 - October 02, 2011      Moscow /Russia/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2:14" ht="27.75" customHeight="1" thickBot="1">
      <c r="B4" s="59"/>
      <c r="C4" s="198" t="str">
        <f>HYPERLINK('пр.взв.'!$A$4)</f>
        <v>Weight category 100 kg  </v>
      </c>
      <c r="D4" s="199"/>
      <c r="E4" s="199"/>
      <c r="F4" s="199"/>
      <c r="G4" s="199"/>
      <c r="H4" s="199"/>
      <c r="I4" s="199"/>
      <c r="J4" s="199"/>
      <c r="K4" s="199"/>
      <c r="L4" s="200"/>
      <c r="M4" s="59"/>
      <c r="N4" s="59"/>
    </row>
    <row r="5" spans="1:15" ht="24" customHeight="1" thickBot="1">
      <c r="A5" s="47" t="s">
        <v>9</v>
      </c>
      <c r="N5" s="48"/>
      <c r="O5" s="48"/>
    </row>
    <row r="6" spans="1:15" ht="12.75" customHeight="1" thickBot="1">
      <c r="A6" s="234">
        <v>1</v>
      </c>
      <c r="B6" s="236" t="str">
        <f>VLOOKUP(A6,'пр.взв.'!B7:E22,2,FALSE)</f>
        <v>MOKHNATKIN Mikhail</v>
      </c>
      <c r="C6" s="150" t="str">
        <f>VLOOKUP(A6,'пр.взв.'!B7:E22,3,FALSE)</f>
        <v>1990 ms</v>
      </c>
      <c r="D6" s="152" t="str">
        <f>VLOOKUP(A6,'пр.взв.'!B7:E22,4,FALSE)</f>
        <v>RUS</v>
      </c>
      <c r="K6" s="230">
        <v>1</v>
      </c>
      <c r="L6" s="232">
        <f>I14</f>
        <v>1</v>
      </c>
      <c r="M6" s="233" t="str">
        <f>VLOOKUP(L6,'пр.взв.'!B7:E22,2,FALSE)</f>
        <v>MOKHNATKIN Mikhail</v>
      </c>
      <c r="N6" s="218" t="str">
        <f>VLOOKUP(L6,'пр.взв.'!B7:E22,4,FALSE)</f>
        <v>RUS</v>
      </c>
      <c r="O6" s="48"/>
    </row>
    <row r="7" spans="1:15" ht="12.75" customHeight="1">
      <c r="A7" s="235"/>
      <c r="B7" s="237"/>
      <c r="C7" s="151"/>
      <c r="D7" s="153"/>
      <c r="E7" s="201">
        <v>1</v>
      </c>
      <c r="K7" s="231"/>
      <c r="L7" s="206"/>
      <c r="M7" s="217"/>
      <c r="N7" s="213"/>
      <c r="O7" s="48"/>
    </row>
    <row r="8" spans="1:15" ht="12.75" customHeight="1" thickBot="1">
      <c r="A8" s="192">
        <v>5</v>
      </c>
      <c r="B8" s="194" t="str">
        <f>VLOOKUP(A8,'пр.взв.'!B7:E22,2,FALSE)</f>
        <v>MAGOMEDALIEV Rasul</v>
      </c>
      <c r="C8" s="142" t="str">
        <f>VLOOKUP(A8,'пр.взв.'!B7:E22,3,FALSE)</f>
        <v>1978 cms</v>
      </c>
      <c r="D8" s="144" t="str">
        <f>VLOOKUP(A8,'пр.взв.'!B7:E22,4,FALSE)</f>
        <v>RUS</v>
      </c>
      <c r="E8" s="202"/>
      <c r="F8" s="7"/>
      <c r="G8" s="35"/>
      <c r="K8" s="219">
        <v>2</v>
      </c>
      <c r="L8" s="205">
        <v>6</v>
      </c>
      <c r="M8" s="216" t="str">
        <f>VLOOKUP(L8,'пр.взв.'!B7:E22,2,FALSE)</f>
        <v>FUTIN Maxim</v>
      </c>
      <c r="N8" s="212" t="str">
        <f>VLOOKUP(L8,'пр.взв.'!B7:E22,4,FALSE)</f>
        <v>RUS</v>
      </c>
      <c r="O8" s="48"/>
    </row>
    <row r="9" spans="1:15" ht="12.75" customHeight="1" thickBot="1">
      <c r="A9" s="193"/>
      <c r="B9" s="195"/>
      <c r="C9" s="143"/>
      <c r="D9" s="145"/>
      <c r="F9" s="3"/>
      <c r="G9" s="186">
        <v>1</v>
      </c>
      <c r="K9" s="220"/>
      <c r="L9" s="221"/>
      <c r="M9" s="217"/>
      <c r="N9" s="213"/>
      <c r="O9" s="48"/>
    </row>
    <row r="10" spans="1:15" ht="12.75" customHeight="1" thickBot="1">
      <c r="A10" s="234">
        <v>3</v>
      </c>
      <c r="B10" s="236" t="str">
        <f>VLOOKUP(A10,'пр.взв.'!B7:E22,2,FALSE)</f>
        <v>GOL`TSOV Denis</v>
      </c>
      <c r="C10" s="150" t="str">
        <f>VLOOKUP(A10,'пр.взв.'!B7:E22,3,FALSE)</f>
        <v>1990 cms</v>
      </c>
      <c r="D10" s="152" t="str">
        <f>VLOOKUP(A10,'пр.взв.'!B7:E22,4,FALSE)</f>
        <v>RUS</v>
      </c>
      <c r="F10" s="3"/>
      <c r="G10" s="187"/>
      <c r="H10" s="32"/>
      <c r="K10" s="214">
        <v>3</v>
      </c>
      <c r="L10" s="205">
        <f>C28</f>
        <v>3</v>
      </c>
      <c r="M10" s="216" t="str">
        <f>VLOOKUP(L10,'пр.взв.'!B7:E22,2,FALSE)</f>
        <v>GOL`TSOV Denis</v>
      </c>
      <c r="N10" s="212" t="str">
        <f>VLOOKUP(L10,'пр.взв.'!B7:E22,4,FALSE)</f>
        <v>RUS</v>
      </c>
      <c r="O10" s="48"/>
    </row>
    <row r="11" spans="1:15" ht="12.75" customHeight="1">
      <c r="A11" s="235"/>
      <c r="B11" s="237"/>
      <c r="C11" s="151"/>
      <c r="D11" s="153"/>
      <c r="E11" s="201">
        <v>3</v>
      </c>
      <c r="F11" s="2"/>
      <c r="G11" s="35"/>
      <c r="H11" s="33"/>
      <c r="K11" s="215"/>
      <c r="L11" s="206"/>
      <c r="M11" s="217"/>
      <c r="N11" s="213"/>
      <c r="O11" s="48"/>
    </row>
    <row r="12" spans="1:15" ht="12.75" customHeight="1" thickBot="1">
      <c r="A12" s="192">
        <v>7</v>
      </c>
      <c r="B12" s="194" t="str">
        <f>VLOOKUP(A12,'пр.взв.'!B7:E22,2,FALSE)</f>
        <v>MIRZAMAGOMEDOV Snanislav</v>
      </c>
      <c r="C12" s="142" t="str">
        <f>VLOOKUP(A12,'пр.взв.'!B7:E22,3,FALSE)</f>
        <v>1984 cms</v>
      </c>
      <c r="D12" s="144" t="str">
        <f>VLOOKUP(A12,'пр.взв.'!B7:E22,4,FALSE)</f>
        <v>RUS</v>
      </c>
      <c r="E12" s="202"/>
      <c r="G12" s="3"/>
      <c r="H12" s="33"/>
      <c r="K12" s="203">
        <v>4</v>
      </c>
      <c r="L12" s="205">
        <v>4</v>
      </c>
      <c r="M12" s="216" t="str">
        <f>VLOOKUP(L12,'пр.взв.'!B7:E22,2,FALSE)</f>
        <v>ANNAGURBANOV Charymyrat</v>
      </c>
      <c r="N12" s="212" t="str">
        <f>VLOOKUP(L12,'пр.взв.'!B7:E22,4,FALSE)</f>
        <v>TKM</v>
      </c>
      <c r="O12" s="48"/>
    </row>
    <row r="13" spans="1:15" ht="12.75" customHeight="1" thickBot="1">
      <c r="A13" s="193"/>
      <c r="B13" s="195"/>
      <c r="C13" s="143"/>
      <c r="D13" s="145"/>
      <c r="G13" s="3"/>
      <c r="H13" s="33"/>
      <c r="K13" s="204"/>
      <c r="L13" s="206"/>
      <c r="M13" s="217"/>
      <c r="N13" s="213"/>
      <c r="O13" s="48"/>
    </row>
    <row r="14" spans="1:15" ht="12" customHeight="1">
      <c r="A14" s="238" t="s">
        <v>10</v>
      </c>
      <c r="B14" s="55"/>
      <c r="C14" s="58"/>
      <c r="D14" s="58"/>
      <c r="G14" s="3"/>
      <c r="H14" s="33"/>
      <c r="I14" s="196">
        <v>1</v>
      </c>
      <c r="K14" s="224" t="s">
        <v>58</v>
      </c>
      <c r="L14" s="229">
        <v>5</v>
      </c>
      <c r="M14" s="216" t="str">
        <f>VLOOKUP(L14,'пр.взв.'!B7:E22,2,FALSE)</f>
        <v>MAGOMEDALIEV Rasul</v>
      </c>
      <c r="N14" s="212" t="str">
        <f>VLOOKUP(L14,'пр.взв.'!B7:E22,4,FALSE)</f>
        <v>RUS</v>
      </c>
      <c r="O14" s="48"/>
    </row>
    <row r="15" spans="1:15" ht="12" customHeight="1" thickBot="1">
      <c r="A15" s="239"/>
      <c r="B15" s="55"/>
      <c r="C15" s="58"/>
      <c r="D15" s="58"/>
      <c r="G15" s="3"/>
      <c r="H15" s="33"/>
      <c r="I15" s="197"/>
      <c r="K15" s="228"/>
      <c r="L15" s="206"/>
      <c r="M15" s="217"/>
      <c r="N15" s="213"/>
      <c r="O15" s="48"/>
    </row>
    <row r="16" spans="1:15" ht="12.75" customHeight="1" thickBot="1">
      <c r="A16" s="234">
        <v>2</v>
      </c>
      <c r="B16" s="236" t="str">
        <f>VLOOKUP(A16,'пр.взв.'!B7:E22,2,FALSE)</f>
        <v>GUGOV Murat</v>
      </c>
      <c r="C16" s="150" t="str">
        <f>VLOOKUP(A16,'пр.взв.'!B7:E22,3,FALSE)</f>
        <v>1990 ms</v>
      </c>
      <c r="D16" s="152" t="str">
        <f>VLOOKUP(A16,'пр.взв.'!B7:E22,4,FALSE)</f>
        <v>RUS</v>
      </c>
      <c r="G16" s="3"/>
      <c r="H16" s="33"/>
      <c r="K16" s="224" t="s">
        <v>58</v>
      </c>
      <c r="L16" s="205">
        <v>7</v>
      </c>
      <c r="M16" s="216" t="str">
        <f>VLOOKUP(L16,'пр.взв.'!B7:E22,2,FALSE)</f>
        <v>MIRZAMAGOMEDOV Snanislav</v>
      </c>
      <c r="N16" s="212" t="str">
        <f>VLOOKUP(L16,'пр.взв.'!B7:E22,4,FALSE)</f>
        <v>RUS</v>
      </c>
      <c r="O16" s="48"/>
    </row>
    <row r="17" spans="1:15" ht="12.75" customHeight="1">
      <c r="A17" s="235"/>
      <c r="B17" s="237"/>
      <c r="C17" s="151"/>
      <c r="D17" s="153"/>
      <c r="E17" s="184">
        <v>6</v>
      </c>
      <c r="G17" s="3"/>
      <c r="H17" s="33"/>
      <c r="K17" s="228"/>
      <c r="L17" s="206"/>
      <c r="M17" s="217"/>
      <c r="N17" s="213"/>
      <c r="O17" s="48"/>
    </row>
    <row r="18" spans="1:15" ht="12.75" customHeight="1" thickBot="1">
      <c r="A18" s="192">
        <v>6</v>
      </c>
      <c r="B18" s="194" t="str">
        <f>VLOOKUP(A18,'пр.взв.'!B7:E22,2,FALSE)</f>
        <v>FUTIN Maxim</v>
      </c>
      <c r="C18" s="142" t="str">
        <f>VLOOKUP(A18,'пр.взв.'!B7:E22,3,FALSE)</f>
        <v>1990 ms</v>
      </c>
      <c r="D18" s="144" t="str">
        <f>VLOOKUP(A18,'пр.взв.'!B7:E22,4,FALSE)</f>
        <v>RUS</v>
      </c>
      <c r="E18" s="185"/>
      <c r="F18" s="7"/>
      <c r="G18" s="35"/>
      <c r="H18" s="33"/>
      <c r="K18" s="224" t="s">
        <v>58</v>
      </c>
      <c r="L18" s="205">
        <v>2</v>
      </c>
      <c r="M18" s="216" t="str">
        <f>VLOOKUP(L18,'пр.взв.'!B7:E22,2,FALSE)</f>
        <v>GUGOV Murat</v>
      </c>
      <c r="N18" s="212" t="str">
        <f>VLOOKUP(L18,'пр.взв.'!B7:E22,4,FALSE)</f>
        <v>RUS</v>
      </c>
      <c r="O18" s="48"/>
    </row>
    <row r="19" spans="1:15" ht="12.75" customHeight="1" thickBot="1">
      <c r="A19" s="193"/>
      <c r="B19" s="195"/>
      <c r="C19" s="143"/>
      <c r="D19" s="145"/>
      <c r="F19" s="3"/>
      <c r="G19" s="186">
        <v>6</v>
      </c>
      <c r="H19" s="34"/>
      <c r="K19" s="225"/>
      <c r="L19" s="226"/>
      <c r="M19" s="227"/>
      <c r="N19" s="223"/>
      <c r="O19" s="48"/>
    </row>
    <row r="20" spans="1:11" ht="12.75" customHeight="1" thickBot="1">
      <c r="A20" s="234">
        <v>4</v>
      </c>
      <c r="B20" s="236" t="str">
        <f>VLOOKUP(A20,'пр.взв.'!B7:E22,2,FALSE)</f>
        <v>ANNAGURBANOV Charymyrat</v>
      </c>
      <c r="C20" s="150" t="str">
        <f>VLOOKUP(A20,'пр.взв.'!B7:E22,3,FALSE)</f>
        <v>1991 ms</v>
      </c>
      <c r="D20" s="152" t="str">
        <f>VLOOKUP(A20,'пр.взв.'!B7:E22,4,FALSE)</f>
        <v>TKM</v>
      </c>
      <c r="F20" s="3"/>
      <c r="G20" s="187"/>
      <c r="H20" s="3"/>
      <c r="K20" s="48"/>
    </row>
    <row r="21" spans="1:11" ht="13.5" customHeight="1">
      <c r="A21" s="235"/>
      <c r="B21" s="237"/>
      <c r="C21" s="151"/>
      <c r="D21" s="153"/>
      <c r="E21" s="184">
        <v>4</v>
      </c>
      <c r="F21" s="2"/>
      <c r="G21" s="35"/>
      <c r="H21" s="3"/>
      <c r="K21" s="48"/>
    </row>
    <row r="22" spans="1:15" ht="12.75" customHeight="1" thickBot="1">
      <c r="A22" s="192">
        <v>8</v>
      </c>
      <c r="B22" s="194"/>
      <c r="C22" s="142"/>
      <c r="D22" s="144"/>
      <c r="E22" s="185"/>
      <c r="G22" s="3"/>
      <c r="H22" s="3"/>
      <c r="N22" s="48"/>
      <c r="O22" s="48"/>
    </row>
    <row r="23" spans="1:15" ht="13.5" customHeight="1" thickBot="1">
      <c r="A23" s="193"/>
      <c r="B23" s="195"/>
      <c r="C23" s="143"/>
      <c r="D23" s="145"/>
      <c r="E23" s="57"/>
      <c r="G23" s="3"/>
      <c r="H23" s="3"/>
      <c r="N23" s="48"/>
      <c r="O23" s="48"/>
    </row>
    <row r="24" spans="1:11" ht="28.5" customHeight="1">
      <c r="A24" s="50" t="s">
        <v>26</v>
      </c>
      <c r="F24" s="50"/>
      <c r="G24" s="3"/>
      <c r="H24" s="3"/>
      <c r="I24" s="3"/>
      <c r="J24" s="3"/>
      <c r="K24" s="3"/>
    </row>
    <row r="25" spans="1:10" ht="13.5" customHeight="1" thickBot="1">
      <c r="A25" s="76"/>
      <c r="B25" s="76"/>
      <c r="C25" s="76"/>
      <c r="D25" s="76"/>
      <c r="F25" s="77"/>
      <c r="G25" s="77"/>
      <c r="H25" s="77"/>
      <c r="J25" s="77"/>
    </row>
    <row r="26" spans="1:8" ht="13.5" customHeight="1">
      <c r="A26" s="188">
        <v>3</v>
      </c>
      <c r="H26" s="3"/>
    </row>
    <row r="27" spans="1:8" ht="12.75" customHeight="1" thickBot="1">
      <c r="A27" s="189"/>
      <c r="B27" s="32"/>
      <c r="H27" s="3"/>
    </row>
    <row r="28" spans="2:8" ht="12.75" customHeight="1">
      <c r="B28" s="33"/>
      <c r="C28" s="190">
        <v>3</v>
      </c>
      <c r="H28" s="3"/>
    </row>
    <row r="29" spans="2:8" ht="12.75" customHeight="1" thickBot="1">
      <c r="B29" s="33"/>
      <c r="C29" s="191"/>
      <c r="H29" s="3"/>
    </row>
    <row r="30" spans="1:8" ht="13.5" customHeight="1">
      <c r="A30" s="188">
        <v>4</v>
      </c>
      <c r="B30" s="34"/>
      <c r="H30" s="3"/>
    </row>
    <row r="31" spans="1:8" ht="13.5" thickBot="1">
      <c r="A31" s="189"/>
      <c r="H31" s="3"/>
    </row>
    <row r="33" spans="1:9" ht="12.75">
      <c r="A33" s="16" t="str">
        <f>HYPERLINK('[2]реквизиты'!$A$8)</f>
        <v>Chiaf referee</v>
      </c>
      <c r="B33" s="11"/>
      <c r="C33" s="11"/>
      <c r="D33" s="11"/>
      <c r="E33" s="3"/>
      <c r="F33" s="80" t="str">
        <f>HYPERLINK('[4]реквизиты'!$G$8)</f>
        <v>A. Lebedev</v>
      </c>
      <c r="G33" s="51"/>
      <c r="I33" s="19" t="str">
        <f>HYPERLINK('[2]реквизиты'!$G$9)</f>
        <v>/RUS/</v>
      </c>
    </row>
    <row r="34" spans="1:7" ht="12.75">
      <c r="A34" s="11"/>
      <c r="B34" s="11"/>
      <c r="C34" s="11"/>
      <c r="D34" s="11"/>
      <c r="E34" s="3"/>
      <c r="F34" s="81"/>
      <c r="G34" s="51"/>
    </row>
    <row r="35" spans="1:9" ht="12.75">
      <c r="A35" s="17" t="str">
        <f>HYPERLINK('[2]реквизиты'!$A$10)</f>
        <v>Chiaf  secretary</v>
      </c>
      <c r="C35" s="11"/>
      <c r="D35" s="11"/>
      <c r="E35" s="17"/>
      <c r="F35" s="80" t="str">
        <f>HYPERLINK('[4]реквизиты'!$G$10)</f>
        <v>A. Drokov</v>
      </c>
      <c r="G35" s="51"/>
      <c r="I35" s="21" t="str">
        <f>HYPERLINK('[2]реквизиты'!$G$11)</f>
        <v>/RUS/</v>
      </c>
    </row>
  </sheetData>
  <sheetProtection/>
  <mergeCells count="75">
    <mergeCell ref="D20:D21"/>
    <mergeCell ref="A16:A17"/>
    <mergeCell ref="C16:C17"/>
    <mergeCell ref="D16:D17"/>
    <mergeCell ref="A14:A15"/>
    <mergeCell ref="B20:B21"/>
    <mergeCell ref="B18:B19"/>
    <mergeCell ref="C18:C19"/>
    <mergeCell ref="D18:D19"/>
    <mergeCell ref="B16:B17"/>
    <mergeCell ref="A20:A21"/>
    <mergeCell ref="A8:A9"/>
    <mergeCell ref="A10:A11"/>
    <mergeCell ref="B10:B11"/>
    <mergeCell ref="C10:C11"/>
    <mergeCell ref="A12:A13"/>
    <mergeCell ref="B12:B13"/>
    <mergeCell ref="C12:C13"/>
    <mergeCell ref="C20:C21"/>
    <mergeCell ref="M8:M9"/>
    <mergeCell ref="N8:N9"/>
    <mergeCell ref="K6:K7"/>
    <mergeCell ref="L6:L7"/>
    <mergeCell ref="M6:M7"/>
    <mergeCell ref="A6:A7"/>
    <mergeCell ref="B6:B7"/>
    <mergeCell ref="C6:C7"/>
    <mergeCell ref="B8:B9"/>
    <mergeCell ref="C8:C9"/>
    <mergeCell ref="N16:N17"/>
    <mergeCell ref="K14:K15"/>
    <mergeCell ref="M14:M15"/>
    <mergeCell ref="L14:L15"/>
    <mergeCell ref="M12:M13"/>
    <mergeCell ref="N12:N13"/>
    <mergeCell ref="C1:L1"/>
    <mergeCell ref="D12:D13"/>
    <mergeCell ref="N18:N19"/>
    <mergeCell ref="K18:K19"/>
    <mergeCell ref="L18:L19"/>
    <mergeCell ref="M18:M19"/>
    <mergeCell ref="N14:N15"/>
    <mergeCell ref="K16:K17"/>
    <mergeCell ref="L16:L17"/>
    <mergeCell ref="M16:M17"/>
    <mergeCell ref="B3:M3"/>
    <mergeCell ref="C2:L2"/>
    <mergeCell ref="D6:D7"/>
    <mergeCell ref="N10:N11"/>
    <mergeCell ref="K10:K11"/>
    <mergeCell ref="L10:L11"/>
    <mergeCell ref="M10:M11"/>
    <mergeCell ref="N6:N7"/>
    <mergeCell ref="K8:K9"/>
    <mergeCell ref="L8:L9"/>
    <mergeCell ref="I14:I15"/>
    <mergeCell ref="C4:L4"/>
    <mergeCell ref="E11:E12"/>
    <mergeCell ref="E7:E8"/>
    <mergeCell ref="G9:G10"/>
    <mergeCell ref="E17:E18"/>
    <mergeCell ref="D10:D11"/>
    <mergeCell ref="D8:D9"/>
    <mergeCell ref="K12:K13"/>
    <mergeCell ref="L12:L13"/>
    <mergeCell ref="E21:E22"/>
    <mergeCell ref="G19:G20"/>
    <mergeCell ref="A26:A27"/>
    <mergeCell ref="A30:A31"/>
    <mergeCell ref="C28:C29"/>
    <mergeCell ref="A18:A19"/>
    <mergeCell ref="A22:A23"/>
    <mergeCell ref="B22:B23"/>
    <mergeCell ref="C22:C23"/>
    <mergeCell ref="D22:D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2011-10-02T14:42:15Z</cp:lastPrinted>
  <dcterms:created xsi:type="dcterms:W3CDTF">1996-10-08T23:32:33Z</dcterms:created>
  <dcterms:modified xsi:type="dcterms:W3CDTF">2011-10-02T14:42:19Z</dcterms:modified>
  <cp:category/>
  <cp:version/>
  <cp:contentType/>
  <cp:contentStatus/>
</cp:coreProperties>
</file>