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<sst xmlns="http://schemas.openxmlformats.org/spreadsheetml/2006/main" count="230" uniqueCount="92">
  <si>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</si>
  <si>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</si>
  <si>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</si>
  <si>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</si>
  <si>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</si>
  <si>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</si>
  <si>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</si>
  <si>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</si>
  <si>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</si>
  <si>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</si>
  <si>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</si>
  <si>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</si>
  <si>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</si>
  <si>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</si>
  <si>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</si>
  <si>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</si>
  <si>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</si>
  <si>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</si>
  <si>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</si>
  <si>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</si>
  <si>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</si>
  <si>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</si>
  <si>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</si>
  <si>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</si>
  <si>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</si>
  <si>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</si>
  <si>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</si>
  <si>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</si>
  <si>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</si>
  <si>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</si>
  <si>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</si>
  <si>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</si>
  <si>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</si>
  <si>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</si>
  <si>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</si>
  <si>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</si>
  <si>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</si>
  <si>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</si>
  <si>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</si>
  <si>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</si>
  <si>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</si>
  <si>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</si>
  <si>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</si>
  <si>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</si>
  <si>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</si>
  <si>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</si>
  <si>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</si>
  <si>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</si>
  <si>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</si>
  <si>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</si>
  <si>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</si>
  <si>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</si>
  <si>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GURTSYEVA Margarita</t>
  </si>
  <si>
    <t>1988 ms</t>
  </si>
  <si>
    <t>RUS</t>
  </si>
  <si>
    <t>ABDILMANAP KYZY Bubysaira</t>
  </si>
  <si>
    <t>1992 ms</t>
  </si>
  <si>
    <t>KGZ</t>
  </si>
  <si>
    <t>TROPINA Rimma</t>
  </si>
  <si>
    <t>1990 cms</t>
  </si>
  <si>
    <t>KARAUSH Valentina</t>
  </si>
  <si>
    <t>MDA</t>
  </si>
  <si>
    <t>EKHBAT Azzaya</t>
  </si>
  <si>
    <t>MNG</t>
  </si>
  <si>
    <t>NAZARENKO Olesya</t>
  </si>
  <si>
    <t>1976 ms</t>
  </si>
  <si>
    <t>RUS-M</t>
  </si>
  <si>
    <t>CHERAR Adriana</t>
  </si>
  <si>
    <t>ROU</t>
  </si>
  <si>
    <t>KORNEEVA Svetlana</t>
  </si>
  <si>
    <t>1980 ms</t>
  </si>
  <si>
    <t>ISMATOVA Gulmira</t>
  </si>
  <si>
    <t>1985 msic</t>
  </si>
  <si>
    <t>UZB</t>
  </si>
  <si>
    <t>NAMAZAVA Volha</t>
  </si>
  <si>
    <t>1991 ms</t>
  </si>
  <si>
    <t>BLR</t>
  </si>
  <si>
    <t>Weight category 68W  кg.</t>
  </si>
  <si>
    <t>5</t>
  </si>
  <si>
    <t>3</t>
  </si>
  <si>
    <t>7</t>
  </si>
  <si>
    <t>6</t>
  </si>
  <si>
    <t>4</t>
  </si>
  <si>
    <t>8</t>
  </si>
  <si>
    <t>3,5:0</t>
  </si>
  <si>
    <t>3:1</t>
  </si>
  <si>
    <t>4:0</t>
  </si>
  <si>
    <t>3:0</t>
  </si>
  <si>
    <t>10</t>
  </si>
  <si>
    <t>5-8</t>
  </si>
  <si>
    <t>9-10</t>
  </si>
  <si>
    <t>LALAEV Timur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</si>
</sst>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/>
    </xf>
    <xf numFmtId="49" fontId="52" fillId="0" borderId="0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0" fillId="4" borderId="24" xfId="0" applyNumberFormat="1" applyFont="1" applyFill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34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6" fillId="0" borderId="49" xfId="42" applyFont="1" applyBorder="1" applyAlignment="1" applyProtection="1">
      <alignment horizontal="left" vertical="center" wrapText="1"/>
      <protection/>
    </xf>
    <xf numFmtId="0" fontId="56" fillId="0" borderId="46" xfId="0" applyFont="1" applyBorder="1" applyAlignment="1">
      <alignment horizontal="left" vertical="center" wrapText="1"/>
    </xf>
    <xf numFmtId="0" fontId="56" fillId="0" borderId="49" xfId="42" applyFont="1" applyBorder="1" applyAlignment="1" applyProtection="1">
      <alignment horizontal="center" vertical="center" wrapText="1"/>
      <protection/>
    </xf>
    <xf numFmtId="0" fontId="5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27" fillId="26" borderId="65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14" fillId="27" borderId="69" xfId="42" applyFont="1" applyFill="1" applyBorder="1" applyAlignment="1" applyProtection="1">
      <alignment horizontal="center" vertical="center" wrapText="1"/>
      <protection/>
    </xf>
    <xf numFmtId="0" fontId="14" fillId="27" borderId="19" xfId="42" applyFont="1" applyFill="1" applyBorder="1" applyAlignment="1" applyProtection="1">
      <alignment horizontal="center" vertical="center" wrapText="1"/>
      <protection/>
    </xf>
    <xf numFmtId="0" fontId="14" fillId="27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left" vertical="center" wrapText="1"/>
    </xf>
    <xf numFmtId="0" fontId="55" fillId="0" borderId="4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7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4" fillId="0" borderId="73" xfId="0" applyFont="1" applyFill="1" applyBorder="1" applyAlignment="1">
      <alignment horizontal="left" vertical="center" wrapText="1"/>
    </xf>
    <xf numFmtId="0" fontId="54" fillId="0" borderId="48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2" fillId="27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69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3" borderId="6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4" fillId="0" borderId="7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1" fillId="24" borderId="17" xfId="0" applyNumberFormat="1" applyFont="1" applyFill="1" applyBorder="1" applyAlignment="1">
      <alignment horizontal="center" vertical="center" wrapText="1"/>
    </xf>
    <xf numFmtId="0" fontId="51" fillId="24" borderId="24" xfId="0" applyNumberFormat="1" applyFont="1" applyFill="1" applyBorder="1" applyAlignment="1">
      <alignment horizontal="center" vertical="center" wrapText="1"/>
    </xf>
    <xf numFmtId="0" fontId="51" fillId="17" borderId="17" xfId="0" applyNumberFormat="1" applyFont="1" applyFill="1" applyBorder="1" applyAlignment="1">
      <alignment horizontal="center" vertical="center" wrapText="1"/>
    </xf>
    <xf numFmtId="0" fontId="51" fillId="17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0" t="s">
        <v>24</v>
      </c>
      <c r="C1" s="170"/>
      <c r="D1" s="170"/>
      <c r="E1" s="170"/>
      <c r="F1" s="170"/>
      <c r="G1" s="170"/>
      <c r="H1" s="170"/>
      <c r="I1" s="170"/>
      <c r="J1" s="80"/>
      <c r="K1" s="170" t="s">
        <v>24</v>
      </c>
      <c r="L1" s="170"/>
      <c r="M1" s="170"/>
      <c r="N1" s="170"/>
      <c r="O1" s="170"/>
      <c r="P1" s="170"/>
      <c r="Q1" s="170"/>
      <c r="R1" s="170"/>
    </row>
    <row r="2" spans="2:18" ht="15.75">
      <c r="B2" s="155" t="str">
        <f>'пр.взв.'!A4</f>
        <v>Weight category 68W  кg.</v>
      </c>
      <c r="C2" s="156"/>
      <c r="D2" s="156"/>
      <c r="E2" s="156"/>
      <c r="F2" s="156"/>
      <c r="G2" s="156"/>
      <c r="H2" s="156"/>
      <c r="I2" s="156"/>
      <c r="J2" s="81"/>
      <c r="K2" s="155" t="str">
        <f>B2</f>
        <v>Weight category 68W  кg.</v>
      </c>
      <c r="L2" s="156"/>
      <c r="M2" s="156"/>
      <c r="N2" s="156"/>
      <c r="O2" s="156"/>
      <c r="P2" s="156"/>
      <c r="Q2" s="156"/>
      <c r="R2" s="156"/>
    </row>
    <row r="3" spans="2:18" ht="16.5" thickBot="1">
      <c r="B3" s="82" t="s">
        <v>19</v>
      </c>
      <c r="C3" s="83" t="s">
        <v>30</v>
      </c>
      <c r="D3" s="84" t="s">
        <v>27</v>
      </c>
      <c r="E3" s="85"/>
      <c r="F3" s="82"/>
      <c r="G3" s="85"/>
      <c r="H3" s="85"/>
      <c r="I3" s="85"/>
      <c r="J3" s="85"/>
      <c r="K3" s="82" t="s">
        <v>26</v>
      </c>
      <c r="L3" s="83" t="s">
        <v>30</v>
      </c>
      <c r="M3" s="84" t="s">
        <v>27</v>
      </c>
      <c r="N3" s="85"/>
      <c r="O3" s="82"/>
      <c r="P3" s="85"/>
      <c r="Q3" s="85"/>
      <c r="R3" s="85"/>
    </row>
    <row r="4" spans="1:18" ht="12.75" customHeight="1">
      <c r="A4" s="165" t="s">
        <v>28</v>
      </c>
      <c r="B4" s="167" t="s">
        <v>2</v>
      </c>
      <c r="C4" s="169" t="s">
        <v>3</v>
      </c>
      <c r="D4" s="169" t="s">
        <v>4</v>
      </c>
      <c r="E4" s="169" t="s">
        <v>11</v>
      </c>
      <c r="F4" s="157" t="s">
        <v>12</v>
      </c>
      <c r="G4" s="159" t="s">
        <v>14</v>
      </c>
      <c r="H4" s="161" t="s">
        <v>15</v>
      </c>
      <c r="I4" s="163" t="s">
        <v>13</v>
      </c>
      <c r="J4" s="165" t="s">
        <v>28</v>
      </c>
      <c r="K4" s="171" t="s">
        <v>2</v>
      </c>
      <c r="L4" s="169" t="s">
        <v>3</v>
      </c>
      <c r="M4" s="169" t="s">
        <v>4</v>
      </c>
      <c r="N4" s="169" t="s">
        <v>11</v>
      </c>
      <c r="O4" s="157" t="s">
        <v>12</v>
      </c>
      <c r="P4" s="159" t="s">
        <v>14</v>
      </c>
      <c r="Q4" s="161" t="s">
        <v>15</v>
      </c>
      <c r="R4" s="163" t="s">
        <v>13</v>
      </c>
    </row>
    <row r="5" spans="1:18" ht="13.5" customHeight="1" thickBot="1">
      <c r="A5" s="166"/>
      <c r="B5" s="168" t="s">
        <v>2</v>
      </c>
      <c r="C5" s="158" t="s">
        <v>3</v>
      </c>
      <c r="D5" s="158" t="s">
        <v>4</v>
      </c>
      <c r="E5" s="158" t="s">
        <v>11</v>
      </c>
      <c r="F5" s="158" t="s">
        <v>12</v>
      </c>
      <c r="G5" s="160"/>
      <c r="H5" s="162"/>
      <c r="I5" s="164" t="s">
        <v>13</v>
      </c>
      <c r="J5" s="166"/>
      <c r="K5" s="172" t="s">
        <v>2</v>
      </c>
      <c r="L5" s="158" t="s">
        <v>3</v>
      </c>
      <c r="M5" s="158" t="s">
        <v>4</v>
      </c>
      <c r="N5" s="158" t="s">
        <v>11</v>
      </c>
      <c r="O5" s="158" t="s">
        <v>12</v>
      </c>
      <c r="P5" s="160"/>
      <c r="Q5" s="162"/>
      <c r="R5" s="164" t="s">
        <v>13</v>
      </c>
    </row>
    <row r="6" spans="1:18" ht="12.75" customHeight="1">
      <c r="A6" s="200">
        <v>1</v>
      </c>
      <c r="B6" s="173">
        <v>1</v>
      </c>
      <c r="C6" s="175" t="str">
        <f>VLOOKUP(B6,'пр.взв.'!B7:E38,2,FALSE)</f>
        <v>GURTSYEVA Margarita</v>
      </c>
      <c r="D6" s="177" t="str">
        <f>VLOOKUP(B6,'пр.взв.'!B7:F38,3,FALSE)</f>
        <v>1988 ms</v>
      </c>
      <c r="E6" s="177" t="str">
        <f>VLOOKUP(B6,'пр.взв.'!B7:G38,4,FALSE)</f>
        <v>RUS</v>
      </c>
      <c r="F6" s="179"/>
      <c r="G6" s="180"/>
      <c r="H6" s="181"/>
      <c r="I6" s="140"/>
      <c r="J6" s="207">
        <v>5</v>
      </c>
      <c r="K6" s="173">
        <v>2</v>
      </c>
      <c r="L6" s="175" t="str">
        <f>VLOOKUP(K6,'пр.взв.'!B7:E38,2,FALSE)</f>
        <v>ABDILMANAP KYZY Bubysaira</v>
      </c>
      <c r="M6" s="177" t="str">
        <f>VLOOKUP(K6,'пр.взв.'!B7:F38,3,FALSE)</f>
        <v>1992 ms</v>
      </c>
      <c r="N6" s="177" t="str">
        <f>VLOOKUP(K6,'пр.взв.'!B7:G38,4,FALSE)</f>
        <v>KGZ</v>
      </c>
      <c r="O6" s="179"/>
      <c r="P6" s="180"/>
      <c r="Q6" s="181"/>
      <c r="R6" s="140"/>
    </row>
    <row r="7" spans="1:18" ht="12.75" customHeight="1">
      <c r="A7" s="201"/>
      <c r="B7" s="174"/>
      <c r="C7" s="176"/>
      <c r="D7" s="178"/>
      <c r="E7" s="178"/>
      <c r="F7" s="178"/>
      <c r="G7" s="178"/>
      <c r="H7" s="182"/>
      <c r="I7" s="138"/>
      <c r="J7" s="208"/>
      <c r="K7" s="174"/>
      <c r="L7" s="176"/>
      <c r="M7" s="178"/>
      <c r="N7" s="178"/>
      <c r="O7" s="178"/>
      <c r="P7" s="178"/>
      <c r="Q7" s="182"/>
      <c r="R7" s="138"/>
    </row>
    <row r="8" spans="1:18" ht="12.75" customHeight="1">
      <c r="A8" s="201"/>
      <c r="B8" s="174">
        <v>9</v>
      </c>
      <c r="C8" s="137" t="str">
        <f>VLOOKUP(B8,'пр.взв.'!B7:E38,2,FALSE)</f>
        <v>ISMATOVA Gulmira</v>
      </c>
      <c r="D8" s="183" t="str">
        <f>VLOOKUP(B8,'пр.взв.'!B7:F38,3,FALSE)</f>
        <v>1985 msic</v>
      </c>
      <c r="E8" s="183" t="str">
        <f>VLOOKUP(B8,'пр.взв.'!B7:G38,4,FALSE)</f>
        <v>UZB</v>
      </c>
      <c r="F8" s="185"/>
      <c r="G8" s="185"/>
      <c r="H8" s="187"/>
      <c r="I8" s="187"/>
      <c r="J8" s="208"/>
      <c r="K8" s="174">
        <v>10</v>
      </c>
      <c r="L8" s="137" t="str">
        <f>VLOOKUP(K8,'пр.взв.'!B7:E38,2,FALSE)</f>
        <v>NAMAZAVA Volha</v>
      </c>
      <c r="M8" s="183" t="str">
        <f>VLOOKUP(K8,'пр.взв.'!B7:F38,3,FALSE)</f>
        <v>1991 ms</v>
      </c>
      <c r="N8" s="177" t="str">
        <f>VLOOKUP(K8,'пр.взв.'!B7:G40,4,FALSE)</f>
        <v>BLR</v>
      </c>
      <c r="O8" s="185"/>
      <c r="P8" s="185"/>
      <c r="Q8" s="187"/>
      <c r="R8" s="187"/>
    </row>
    <row r="9" spans="1:18" ht="13.5" customHeight="1" thickBot="1">
      <c r="A9" s="202"/>
      <c r="B9" s="139"/>
      <c r="C9" s="136"/>
      <c r="D9" s="184"/>
      <c r="E9" s="184"/>
      <c r="F9" s="186"/>
      <c r="G9" s="186"/>
      <c r="H9" s="188"/>
      <c r="I9" s="188"/>
      <c r="J9" s="209"/>
      <c r="K9" s="139"/>
      <c r="L9" s="136"/>
      <c r="M9" s="184"/>
      <c r="N9" s="178"/>
      <c r="O9" s="186"/>
      <c r="P9" s="186"/>
      <c r="Q9" s="188"/>
      <c r="R9" s="188"/>
    </row>
    <row r="10" spans="1:18" ht="12.75" customHeight="1">
      <c r="A10" s="200">
        <v>2</v>
      </c>
      <c r="B10" s="173">
        <v>5</v>
      </c>
      <c r="C10" s="189" t="str">
        <f>VLOOKUP(B10,'пр.взв.'!B7:E38,2,FALSE)</f>
        <v>EKHBAT Azzaya</v>
      </c>
      <c r="D10" s="190">
        <f>VLOOKUP(B10,'пр.взв.'!B7:F38,3,FALSE)</f>
        <v>1990</v>
      </c>
      <c r="E10" s="190" t="str">
        <f>VLOOKUP(B10,'пр.взв.'!B7:G38,4,FALSE)</f>
        <v>MNG</v>
      </c>
      <c r="F10" s="191"/>
      <c r="G10" s="192"/>
      <c r="H10" s="193"/>
      <c r="I10" s="190"/>
      <c r="J10" s="207">
        <v>6</v>
      </c>
      <c r="K10" s="173">
        <v>6</v>
      </c>
      <c r="L10" s="189" t="str">
        <f>VLOOKUP(K10,'пр.взв.'!B7:E38,2,FALSE)</f>
        <v>NAZARENKO Olesya</v>
      </c>
      <c r="M10" s="190" t="str">
        <f>VLOOKUP(K10,'пр.взв.'!B7:F38,3,FALSE)</f>
        <v>1976 ms</v>
      </c>
      <c r="N10" s="190" t="str">
        <f>VLOOKUP(K10,'пр.взв.'!B7:G42,4,FALSE)</f>
        <v>RUS-M</v>
      </c>
      <c r="O10" s="191"/>
      <c r="P10" s="192"/>
      <c r="Q10" s="193"/>
      <c r="R10" s="190"/>
    </row>
    <row r="11" spans="1:18" ht="12.75" customHeight="1">
      <c r="A11" s="201"/>
      <c r="B11" s="174"/>
      <c r="C11" s="176"/>
      <c r="D11" s="178"/>
      <c r="E11" s="178"/>
      <c r="F11" s="178"/>
      <c r="G11" s="178"/>
      <c r="H11" s="182"/>
      <c r="I11" s="138"/>
      <c r="J11" s="208"/>
      <c r="K11" s="174"/>
      <c r="L11" s="176"/>
      <c r="M11" s="178"/>
      <c r="N11" s="178"/>
      <c r="O11" s="178"/>
      <c r="P11" s="178"/>
      <c r="Q11" s="182"/>
      <c r="R11" s="138"/>
    </row>
    <row r="12" spans="1:18" ht="12.75" customHeight="1">
      <c r="A12" s="201"/>
      <c r="B12" s="174">
        <v>13</v>
      </c>
      <c r="C12" s="137">
        <f>VLOOKUP(B12,'пр.взв.'!B7:E38,2,FALSE)</f>
        <v>0</v>
      </c>
      <c r="D12" s="183">
        <f>VLOOKUP(B12,'пр.взв.'!B7:F38,3,FALSE)</f>
        <v>0</v>
      </c>
      <c r="E12" s="183">
        <f>VLOOKUP(B12,'пр.взв.'!B7:G38,4,FALSE)</f>
        <v>0</v>
      </c>
      <c r="F12" s="185"/>
      <c r="G12" s="185"/>
      <c r="H12" s="187"/>
      <c r="I12" s="187"/>
      <c r="J12" s="208"/>
      <c r="K12" s="174">
        <v>14</v>
      </c>
      <c r="L12" s="137">
        <f>VLOOKUP(K12,'пр.взв.'!B7:E38,2,FALSE)</f>
        <v>0</v>
      </c>
      <c r="M12" s="183">
        <f>VLOOKUP(K12,'пр.взв.'!B7:F38,3,FALSE)</f>
        <v>0</v>
      </c>
      <c r="N12" s="183">
        <f>VLOOKUP(K12,'пр.взв.'!B7:G44,4,FALSE)</f>
        <v>0</v>
      </c>
      <c r="O12" s="185"/>
      <c r="P12" s="185"/>
      <c r="Q12" s="187"/>
      <c r="R12" s="187"/>
    </row>
    <row r="13" spans="1:18" ht="12.75" customHeight="1" thickBot="1">
      <c r="A13" s="202"/>
      <c r="B13" s="139"/>
      <c r="C13" s="136"/>
      <c r="D13" s="184"/>
      <c r="E13" s="184"/>
      <c r="F13" s="186"/>
      <c r="G13" s="186"/>
      <c r="H13" s="188"/>
      <c r="I13" s="188"/>
      <c r="J13" s="209"/>
      <c r="K13" s="139"/>
      <c r="L13" s="136"/>
      <c r="M13" s="184"/>
      <c r="N13" s="184"/>
      <c r="O13" s="186"/>
      <c r="P13" s="186"/>
      <c r="Q13" s="188"/>
      <c r="R13" s="188"/>
    </row>
    <row r="14" spans="1:18" ht="12.75" customHeight="1">
      <c r="A14" s="200">
        <v>3</v>
      </c>
      <c r="B14" s="173">
        <v>3</v>
      </c>
      <c r="C14" s="175" t="str">
        <f>VLOOKUP(B14,'пр.взв.'!B7:E38,2,FALSE)</f>
        <v>TROPINA Rimma</v>
      </c>
      <c r="D14" s="177" t="str">
        <f>VLOOKUP(B14,'пр.взв.'!B7:F38,3,FALSE)</f>
        <v>1990 cms</v>
      </c>
      <c r="E14" s="177" t="str">
        <f>VLOOKUP(B14,'пр.взв.'!B7:G38,4,FALSE)</f>
        <v>RUS</v>
      </c>
      <c r="F14" s="179"/>
      <c r="G14" s="180"/>
      <c r="H14" s="181"/>
      <c r="I14" s="140"/>
      <c r="J14" s="207">
        <v>7</v>
      </c>
      <c r="K14" s="173">
        <v>4</v>
      </c>
      <c r="L14" s="175" t="str">
        <f>VLOOKUP(K14,'пр.взв.'!B7:E38,2,FALSE)</f>
        <v>KARAUSH Valentina</v>
      </c>
      <c r="M14" s="177">
        <f>VLOOKUP(K14,'пр.взв.'!B7:F38,3,FALSE)</f>
        <v>1984</v>
      </c>
      <c r="N14" s="190" t="str">
        <f>VLOOKUP(K14,'пр.взв.'!B7:G46,4,FALSE)</f>
        <v>MDA</v>
      </c>
      <c r="O14" s="179"/>
      <c r="P14" s="180"/>
      <c r="Q14" s="181"/>
      <c r="R14" s="140"/>
    </row>
    <row r="15" spans="1:18" ht="12.75" customHeight="1">
      <c r="A15" s="201"/>
      <c r="B15" s="174"/>
      <c r="C15" s="176"/>
      <c r="D15" s="178"/>
      <c r="E15" s="178"/>
      <c r="F15" s="178"/>
      <c r="G15" s="178"/>
      <c r="H15" s="182"/>
      <c r="I15" s="138"/>
      <c r="J15" s="208"/>
      <c r="K15" s="174"/>
      <c r="L15" s="176"/>
      <c r="M15" s="178"/>
      <c r="N15" s="178"/>
      <c r="O15" s="178"/>
      <c r="P15" s="178"/>
      <c r="Q15" s="182"/>
      <c r="R15" s="138"/>
    </row>
    <row r="16" spans="1:18" ht="12.75" customHeight="1">
      <c r="A16" s="201"/>
      <c r="B16" s="174">
        <v>11</v>
      </c>
      <c r="C16" s="137">
        <f>VLOOKUP(B16,'пр.взв.'!B15:E30,2,FALSE)</f>
        <v>0</v>
      </c>
      <c r="D16" s="183">
        <f>VLOOKUP(B16,'пр.взв.'!B15:F30,3,FALSE)</f>
        <v>0</v>
      </c>
      <c r="E16" s="183">
        <f>VLOOKUP(B16,'пр.взв.'!B15:G30,4,FALSE)</f>
        <v>0</v>
      </c>
      <c r="F16" s="185"/>
      <c r="G16" s="185"/>
      <c r="H16" s="187"/>
      <c r="I16" s="187"/>
      <c r="J16" s="208"/>
      <c r="K16" s="174">
        <v>12</v>
      </c>
      <c r="L16" s="137">
        <f>VLOOKUP(K16,'пр.взв.'!B7:E38,2,FALSE)</f>
        <v>0</v>
      </c>
      <c r="M16" s="183">
        <f>VLOOKUP(K16,'пр.взв.'!B7:F38,3,FALSE)</f>
        <v>0</v>
      </c>
      <c r="N16" s="183">
        <f>VLOOKUP(K16,'пр.взв.'!B7:G48,4,FALSE)</f>
        <v>0</v>
      </c>
      <c r="O16" s="185"/>
      <c r="P16" s="185"/>
      <c r="Q16" s="187"/>
      <c r="R16" s="187"/>
    </row>
    <row r="17" spans="1:18" ht="13.5" customHeight="1" thickBot="1">
      <c r="A17" s="202"/>
      <c r="B17" s="139"/>
      <c r="C17" s="136"/>
      <c r="D17" s="184"/>
      <c r="E17" s="184"/>
      <c r="F17" s="186"/>
      <c r="G17" s="186"/>
      <c r="H17" s="188"/>
      <c r="I17" s="188"/>
      <c r="J17" s="209"/>
      <c r="K17" s="139"/>
      <c r="L17" s="136"/>
      <c r="M17" s="184"/>
      <c r="N17" s="184"/>
      <c r="O17" s="186"/>
      <c r="P17" s="186"/>
      <c r="Q17" s="188"/>
      <c r="R17" s="188"/>
    </row>
    <row r="18" spans="1:18" ht="12.75" customHeight="1">
      <c r="A18" s="200">
        <v>4</v>
      </c>
      <c r="B18" s="173">
        <v>7</v>
      </c>
      <c r="C18" s="175" t="str">
        <f>VLOOKUP(B18,'пр.взв.'!B15:E30,2,FALSE)</f>
        <v>CHERAR Adriana</v>
      </c>
      <c r="D18" s="177">
        <f>VLOOKUP(B18,'пр.взв.'!B15:F30,3,FALSE)</f>
        <v>1985</v>
      </c>
      <c r="E18" s="177" t="str">
        <f>VLOOKUP(B18,'пр.взв.'!B15:G30,4,FALSE)</f>
        <v>ROU</v>
      </c>
      <c r="F18" s="178"/>
      <c r="G18" s="194"/>
      <c r="H18" s="182"/>
      <c r="I18" s="183"/>
      <c r="J18" s="207">
        <v>8</v>
      </c>
      <c r="K18" s="173">
        <v>8</v>
      </c>
      <c r="L18" s="175" t="str">
        <f>VLOOKUP(K18,'пр.взв.'!B7:E38,2,FALSE)</f>
        <v>KORNEEVA Svetlana</v>
      </c>
      <c r="M18" s="177" t="str">
        <f>VLOOKUP(K18,'пр.взв.'!B7:F38,3,FALSE)</f>
        <v>1980 ms</v>
      </c>
      <c r="N18" s="190" t="str">
        <f>VLOOKUP(K18,'пр.взв.'!B7:G50,4,FALSE)</f>
        <v>RUS</v>
      </c>
      <c r="O18" s="178"/>
      <c r="P18" s="194"/>
      <c r="Q18" s="182"/>
      <c r="R18" s="183"/>
    </row>
    <row r="19" spans="1:18" ht="12.75" customHeight="1">
      <c r="A19" s="201"/>
      <c r="B19" s="174"/>
      <c r="C19" s="176"/>
      <c r="D19" s="178"/>
      <c r="E19" s="178"/>
      <c r="F19" s="178"/>
      <c r="G19" s="178"/>
      <c r="H19" s="182"/>
      <c r="I19" s="138"/>
      <c r="J19" s="208"/>
      <c r="K19" s="174"/>
      <c r="L19" s="176"/>
      <c r="M19" s="178"/>
      <c r="N19" s="178"/>
      <c r="O19" s="178"/>
      <c r="P19" s="178"/>
      <c r="Q19" s="182"/>
      <c r="R19" s="138"/>
    </row>
    <row r="20" spans="1:18" ht="12.75" customHeight="1">
      <c r="A20" s="201"/>
      <c r="B20" s="174">
        <v>15</v>
      </c>
      <c r="C20" s="137">
        <f>VLOOKUP(B20,'пр.взв.'!B7:E38,2,FALSE)</f>
        <v>0</v>
      </c>
      <c r="D20" s="183">
        <f>VLOOKUP(B20,'пр.взв.'!B7:F38,3,FALSE)</f>
        <v>0</v>
      </c>
      <c r="E20" s="183">
        <f>VLOOKUP(B20,'пр.взв.'!B7:G38,4,FALSE)</f>
        <v>0</v>
      </c>
      <c r="F20" s="185"/>
      <c r="G20" s="185"/>
      <c r="H20" s="187"/>
      <c r="I20" s="187"/>
      <c r="J20" s="208"/>
      <c r="K20" s="174">
        <v>16</v>
      </c>
      <c r="L20" s="137">
        <f>VLOOKUP(K20,'пр.взв.'!B7:E38,2,FALSE)</f>
        <v>0</v>
      </c>
      <c r="M20" s="183">
        <f>VLOOKUP(K20,'пр.взв.'!B7:F38,3,FALSE)</f>
        <v>0</v>
      </c>
      <c r="N20" s="183">
        <f>VLOOKUP(K20,'пр.взв.'!B7:G52,4,FALSE)</f>
        <v>0</v>
      </c>
      <c r="O20" s="185"/>
      <c r="P20" s="185"/>
      <c r="Q20" s="187"/>
      <c r="R20" s="187"/>
    </row>
    <row r="21" spans="1:18" ht="12.75" customHeight="1">
      <c r="A21" s="203"/>
      <c r="B21" s="174"/>
      <c r="C21" s="176"/>
      <c r="D21" s="178"/>
      <c r="E21" s="178"/>
      <c r="F21" s="179"/>
      <c r="G21" s="179"/>
      <c r="H21" s="140"/>
      <c r="I21" s="140"/>
      <c r="J21" s="211"/>
      <c r="K21" s="174"/>
      <c r="L21" s="176"/>
      <c r="M21" s="178"/>
      <c r="N21" s="178"/>
      <c r="O21" s="179"/>
      <c r="P21" s="179"/>
      <c r="Q21" s="140"/>
      <c r="R21" s="140"/>
    </row>
    <row r="22" spans="2:18" ht="22.5" customHeight="1">
      <c r="B22" s="155" t="str">
        <f>B2</f>
        <v>Weight category 68W  кg.</v>
      </c>
      <c r="C22" s="156"/>
      <c r="D22" s="156"/>
      <c r="E22" s="156"/>
      <c r="F22" s="156"/>
      <c r="G22" s="156"/>
      <c r="H22" s="156"/>
      <c r="I22" s="156"/>
      <c r="K22" s="155" t="str">
        <f>B22</f>
        <v>Weight category 68W  кg.</v>
      </c>
      <c r="L22" s="156"/>
      <c r="M22" s="156"/>
      <c r="N22" s="156"/>
      <c r="O22" s="156"/>
      <c r="P22" s="156"/>
      <c r="Q22" s="156"/>
      <c r="R22" s="156"/>
    </row>
    <row r="23" spans="2:18" ht="16.5" thickBot="1">
      <c r="B23" s="82" t="s">
        <v>19</v>
      </c>
      <c r="C23" s="83" t="s">
        <v>30</v>
      </c>
      <c r="D23" s="84" t="s">
        <v>25</v>
      </c>
      <c r="E23" s="85"/>
      <c r="F23" s="82"/>
      <c r="G23" s="85"/>
      <c r="H23" s="85"/>
      <c r="I23" s="85"/>
      <c r="K23" s="82" t="s">
        <v>26</v>
      </c>
      <c r="L23" s="83" t="s">
        <v>30</v>
      </c>
      <c r="M23" s="84" t="s">
        <v>25</v>
      </c>
      <c r="N23" s="85"/>
      <c r="O23" s="82"/>
      <c r="P23" s="85"/>
      <c r="Q23" s="85"/>
      <c r="R23" s="85"/>
    </row>
    <row r="24" spans="1:18" ht="12.75" customHeight="1">
      <c r="A24" s="165" t="s">
        <v>28</v>
      </c>
      <c r="B24" s="167" t="s">
        <v>2</v>
      </c>
      <c r="C24" s="169" t="s">
        <v>3</v>
      </c>
      <c r="D24" s="169" t="s">
        <v>4</v>
      </c>
      <c r="E24" s="169" t="s">
        <v>11</v>
      </c>
      <c r="F24" s="157" t="s">
        <v>12</v>
      </c>
      <c r="G24" s="159" t="s">
        <v>14</v>
      </c>
      <c r="H24" s="161" t="s">
        <v>15</v>
      </c>
      <c r="I24" s="163" t="s">
        <v>13</v>
      </c>
      <c r="J24" s="165" t="s">
        <v>28</v>
      </c>
      <c r="K24" s="167" t="s">
        <v>2</v>
      </c>
      <c r="L24" s="169" t="s">
        <v>3</v>
      </c>
      <c r="M24" s="169" t="s">
        <v>4</v>
      </c>
      <c r="N24" s="169" t="s">
        <v>11</v>
      </c>
      <c r="O24" s="157" t="s">
        <v>12</v>
      </c>
      <c r="P24" s="159" t="s">
        <v>14</v>
      </c>
      <c r="Q24" s="161" t="s">
        <v>15</v>
      </c>
      <c r="R24" s="163" t="s">
        <v>13</v>
      </c>
    </row>
    <row r="25" spans="1:18" ht="13.5" customHeight="1" thickBot="1">
      <c r="A25" s="166"/>
      <c r="B25" s="168" t="s">
        <v>2</v>
      </c>
      <c r="C25" s="158" t="s">
        <v>3</v>
      </c>
      <c r="D25" s="158" t="s">
        <v>4</v>
      </c>
      <c r="E25" s="158" t="s">
        <v>11</v>
      </c>
      <c r="F25" s="158" t="s">
        <v>12</v>
      </c>
      <c r="G25" s="160"/>
      <c r="H25" s="162"/>
      <c r="I25" s="164" t="s">
        <v>13</v>
      </c>
      <c r="J25" s="166"/>
      <c r="K25" s="168" t="s">
        <v>2</v>
      </c>
      <c r="L25" s="158" t="s">
        <v>3</v>
      </c>
      <c r="M25" s="158" t="s">
        <v>4</v>
      </c>
      <c r="N25" s="158" t="s">
        <v>11</v>
      </c>
      <c r="O25" s="158" t="s">
        <v>12</v>
      </c>
      <c r="P25" s="160"/>
      <c r="Q25" s="162"/>
      <c r="R25" s="164" t="s">
        <v>13</v>
      </c>
    </row>
    <row r="26" spans="1:18" ht="12.75" customHeight="1">
      <c r="A26" s="207">
        <v>9</v>
      </c>
      <c r="B26" s="195">
        <f>'пр.хода'!G6</f>
        <v>1</v>
      </c>
      <c r="C26" s="175" t="str">
        <f>VLOOKUP(B26,'пр.взв.'!B7:E38,2,FALSE)</f>
        <v>GURTSYEVA Margarita</v>
      </c>
      <c r="D26" s="177" t="str">
        <f>VLOOKUP(B26,'пр.взв.'!B7:F50,3,FALSE)</f>
        <v>1988 ms</v>
      </c>
      <c r="E26" s="177" t="str">
        <f>VLOOKUP(B26,'пр.взв.'!B7:G50,4,FALSE)</f>
        <v>RUS</v>
      </c>
      <c r="F26" s="179"/>
      <c r="G26" s="180"/>
      <c r="H26" s="181"/>
      <c r="I26" s="140"/>
      <c r="J26" s="207">
        <v>11</v>
      </c>
      <c r="K26" s="195">
        <f>'пр.хода'!G24</f>
        <v>10</v>
      </c>
      <c r="L26" s="175" t="str">
        <f>VLOOKUP(K26,'пр.взв.'!B7:E50,2,FALSE)</f>
        <v>NAMAZAVA Volha</v>
      </c>
      <c r="M26" s="177" t="str">
        <f>VLOOKUP(K26,'пр.взв.'!B7:F50,3,FALSE)</f>
        <v>1991 ms</v>
      </c>
      <c r="N26" s="190" t="str">
        <f>VLOOKUP(K26,'пр.взв.'!B7:G58,4,FALSE)</f>
        <v>BLR</v>
      </c>
      <c r="O26" s="179"/>
      <c r="P26" s="180"/>
      <c r="Q26" s="181"/>
      <c r="R26" s="140"/>
    </row>
    <row r="27" spans="1:18" ht="12.75" customHeight="1">
      <c r="A27" s="208"/>
      <c r="B27" s="196"/>
      <c r="C27" s="176"/>
      <c r="D27" s="178"/>
      <c r="E27" s="178"/>
      <c r="F27" s="178"/>
      <c r="G27" s="178"/>
      <c r="H27" s="182"/>
      <c r="I27" s="138"/>
      <c r="J27" s="208"/>
      <c r="K27" s="196"/>
      <c r="L27" s="176"/>
      <c r="M27" s="178"/>
      <c r="N27" s="178"/>
      <c r="O27" s="178"/>
      <c r="P27" s="178"/>
      <c r="Q27" s="182"/>
      <c r="R27" s="138"/>
    </row>
    <row r="28" spans="1:18" ht="12.75" customHeight="1">
      <c r="A28" s="208"/>
      <c r="B28" s="197">
        <f>'пр.хода'!G10</f>
        <v>5</v>
      </c>
      <c r="C28" s="137" t="str">
        <f>VLOOKUP(B28,'пр.взв.'!B7:E38,2,FALSE)</f>
        <v>EKHBAT Azzaya</v>
      </c>
      <c r="D28" s="183">
        <f>VLOOKUP(B28,'пр.взв.'!B7:F42,3,FALSE)</f>
        <v>1990</v>
      </c>
      <c r="E28" s="183" t="str">
        <f>VLOOKUP(B28,'пр.взв.'!B7:G42,4,FALSE)</f>
        <v>MNG</v>
      </c>
      <c r="F28" s="185"/>
      <c r="G28" s="185"/>
      <c r="H28" s="187"/>
      <c r="I28" s="187"/>
      <c r="J28" s="208"/>
      <c r="K28" s="197">
        <f>'пр.хода'!G28</f>
        <v>6</v>
      </c>
      <c r="L28" s="137" t="str">
        <f>VLOOKUP(K28,'пр.взв.'!B7:E50,2,FALSE)</f>
        <v>NAZARENKO Olesya</v>
      </c>
      <c r="M28" s="183" t="str">
        <f>VLOOKUP(K28,'пр.взв.'!B7:F50,3,FALSE)</f>
        <v>1976 ms</v>
      </c>
      <c r="N28" s="183" t="str">
        <f>VLOOKUP(K28,'пр.взв.'!B7:G60,4,FALSE)</f>
        <v>RUS-M</v>
      </c>
      <c r="O28" s="185"/>
      <c r="P28" s="185"/>
      <c r="Q28" s="187"/>
      <c r="R28" s="187"/>
    </row>
    <row r="29" spans="1:18" ht="13.5" customHeight="1" thickBot="1">
      <c r="A29" s="209"/>
      <c r="B29" s="198"/>
      <c r="C29" s="136"/>
      <c r="D29" s="184"/>
      <c r="E29" s="184"/>
      <c r="F29" s="186"/>
      <c r="G29" s="186"/>
      <c r="H29" s="188"/>
      <c r="I29" s="188"/>
      <c r="J29" s="209"/>
      <c r="K29" s="198"/>
      <c r="L29" s="136"/>
      <c r="M29" s="184"/>
      <c r="N29" s="184"/>
      <c r="O29" s="186"/>
      <c r="P29" s="186"/>
      <c r="Q29" s="188"/>
      <c r="R29" s="188"/>
    </row>
    <row r="30" spans="1:18" ht="12.75" customHeight="1">
      <c r="A30" s="207">
        <v>10</v>
      </c>
      <c r="B30" s="205">
        <f>'пр.хода'!G14</f>
        <v>3</v>
      </c>
      <c r="C30" s="175" t="str">
        <f>VLOOKUP(B30,'пр.взв.'!B7:E38,2,FALSE)</f>
        <v>TROPINA Rimma</v>
      </c>
      <c r="D30" s="177" t="str">
        <f>VLOOKUP(B30,'пр.взв.'!B7:F42,3,FALSE)</f>
        <v>1990 cms</v>
      </c>
      <c r="E30" s="177" t="str">
        <f>VLOOKUP(B30,'пр.взв.'!B7:G42,4,FALSE)</f>
        <v>RUS</v>
      </c>
      <c r="F30" s="191"/>
      <c r="G30" s="192"/>
      <c r="H30" s="193"/>
      <c r="I30" s="190"/>
      <c r="J30" s="207">
        <v>12</v>
      </c>
      <c r="K30" s="205">
        <f>'пр.хода'!G32</f>
        <v>4</v>
      </c>
      <c r="L30" s="175" t="str">
        <f>VLOOKUP(K30,'пр.взв.'!B7:E50,2,FALSE)</f>
        <v>KARAUSH Valentina</v>
      </c>
      <c r="M30" s="177">
        <f>VLOOKUP(K30,'пр.взв.'!B7:F50,3,FALSE)</f>
        <v>1984</v>
      </c>
      <c r="N30" s="190" t="str">
        <f>VLOOKUP(K30,'пр.взв.'!B7:G62,4,FALSE)</f>
        <v>MDA</v>
      </c>
      <c r="O30" s="191"/>
      <c r="P30" s="192"/>
      <c r="Q30" s="193"/>
      <c r="R30" s="190"/>
    </row>
    <row r="31" spans="1:18" ht="12.75" customHeight="1">
      <c r="A31" s="208"/>
      <c r="B31" s="206"/>
      <c r="C31" s="176"/>
      <c r="D31" s="178"/>
      <c r="E31" s="178"/>
      <c r="F31" s="178"/>
      <c r="G31" s="178"/>
      <c r="H31" s="182"/>
      <c r="I31" s="138"/>
      <c r="J31" s="208"/>
      <c r="K31" s="206"/>
      <c r="L31" s="176"/>
      <c r="M31" s="178"/>
      <c r="N31" s="178"/>
      <c r="O31" s="178"/>
      <c r="P31" s="178"/>
      <c r="Q31" s="182"/>
      <c r="R31" s="138"/>
    </row>
    <row r="32" spans="1:18" ht="12.75" customHeight="1">
      <c r="A32" s="208"/>
      <c r="B32" s="197">
        <f>'пр.хода'!G18</f>
        <v>7</v>
      </c>
      <c r="C32" s="137" t="str">
        <f>VLOOKUP(B32,'пр.взв.'!B7:E38,2,FALSE)</f>
        <v>CHERAR Adriana</v>
      </c>
      <c r="D32" s="183">
        <f>VLOOKUP(B32,'пр.взв.'!B7:F50,3,FALSE)</f>
        <v>1985</v>
      </c>
      <c r="E32" s="183" t="str">
        <f>VLOOKUP(B32,'пр.взв.'!B7:G50,4,FALSE)</f>
        <v>ROU</v>
      </c>
      <c r="F32" s="185"/>
      <c r="G32" s="185"/>
      <c r="H32" s="187"/>
      <c r="I32" s="187"/>
      <c r="J32" s="208"/>
      <c r="K32" s="197">
        <f>'пр.хода'!G36</f>
        <v>8</v>
      </c>
      <c r="L32" s="137" t="str">
        <f>VLOOKUP(K32,'пр.взв.'!B7:E50,2,FALSE)</f>
        <v>KORNEEVA Svetlana</v>
      </c>
      <c r="M32" s="183" t="str">
        <f>VLOOKUP(K32,'пр.взв.'!B7:F50,3,FALSE)</f>
        <v>1980 ms</v>
      </c>
      <c r="N32" s="183" t="str">
        <f>VLOOKUP(K32,'пр.взв.'!B7:G64,4,FALSE)</f>
        <v>RUS</v>
      </c>
      <c r="O32" s="185"/>
      <c r="P32" s="185"/>
      <c r="Q32" s="187"/>
      <c r="R32" s="187"/>
    </row>
    <row r="33" spans="1:18" ht="12.75" customHeight="1">
      <c r="A33" s="211"/>
      <c r="B33" s="199"/>
      <c r="C33" s="176"/>
      <c r="D33" s="178"/>
      <c r="E33" s="178"/>
      <c r="F33" s="179"/>
      <c r="G33" s="179"/>
      <c r="H33" s="140"/>
      <c r="I33" s="140"/>
      <c r="J33" s="211"/>
      <c r="K33" s="199"/>
      <c r="L33" s="176"/>
      <c r="M33" s="178"/>
      <c r="N33" s="178"/>
      <c r="O33" s="179"/>
      <c r="P33" s="179"/>
      <c r="Q33" s="140"/>
      <c r="R33" s="140"/>
    </row>
    <row r="34" spans="2:18" ht="27.75" customHeight="1">
      <c r="B34" s="155" t="str">
        <f>B22</f>
        <v>Weight category 68W  кg.</v>
      </c>
      <c r="C34" s="156"/>
      <c r="D34" s="156"/>
      <c r="E34" s="156"/>
      <c r="F34" s="156"/>
      <c r="G34" s="156"/>
      <c r="H34" s="156"/>
      <c r="I34" s="156"/>
      <c r="K34" s="155" t="str">
        <f>K22</f>
        <v>Weight category 68W  кg.</v>
      </c>
      <c r="L34" s="156"/>
      <c r="M34" s="156"/>
      <c r="N34" s="156"/>
      <c r="O34" s="156"/>
      <c r="P34" s="156"/>
      <c r="Q34" s="156"/>
      <c r="R34" s="156"/>
    </row>
    <row r="35" spans="3:18" ht="15">
      <c r="C35" s="204" t="s">
        <v>29</v>
      </c>
      <c r="D35" s="204"/>
      <c r="E35" s="204"/>
      <c r="F35" s="204"/>
      <c r="G35" s="204"/>
      <c r="H35" s="204"/>
      <c r="I35" s="204"/>
      <c r="L35" s="204" t="s">
        <v>29</v>
      </c>
      <c r="M35" s="204"/>
      <c r="N35" s="204"/>
      <c r="O35" s="204"/>
      <c r="P35" s="204"/>
      <c r="Q35" s="204"/>
      <c r="R35" s="204"/>
    </row>
    <row r="36" spans="2:18" ht="16.5" thickBot="1">
      <c r="B36" s="82" t="s">
        <v>19</v>
      </c>
      <c r="C36" s="86"/>
      <c r="D36" s="86"/>
      <c r="E36" s="86"/>
      <c r="F36" s="86"/>
      <c r="G36" s="86"/>
      <c r="H36" s="86"/>
      <c r="I36" s="86"/>
      <c r="K36" s="82" t="s">
        <v>26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65" t="s">
        <v>28</v>
      </c>
      <c r="B37" s="205" t="s">
        <v>2</v>
      </c>
      <c r="C37" s="169" t="s">
        <v>3</v>
      </c>
      <c r="D37" s="169" t="s">
        <v>4</v>
      </c>
      <c r="E37" s="169" t="s">
        <v>11</v>
      </c>
      <c r="F37" s="157" t="s">
        <v>12</v>
      </c>
      <c r="G37" s="159" t="s">
        <v>14</v>
      </c>
      <c r="H37" s="161" t="s">
        <v>15</v>
      </c>
      <c r="I37" s="163" t="s">
        <v>13</v>
      </c>
      <c r="J37" s="165" t="s">
        <v>28</v>
      </c>
      <c r="K37" s="205" t="s">
        <v>2</v>
      </c>
      <c r="L37" s="169" t="s">
        <v>3</v>
      </c>
      <c r="M37" s="169" t="s">
        <v>4</v>
      </c>
      <c r="N37" s="169" t="s">
        <v>11</v>
      </c>
      <c r="O37" s="157" t="s">
        <v>12</v>
      </c>
      <c r="P37" s="159" t="s">
        <v>14</v>
      </c>
      <c r="Q37" s="161" t="s">
        <v>15</v>
      </c>
      <c r="R37" s="163" t="s">
        <v>13</v>
      </c>
    </row>
    <row r="38" spans="1:18" ht="13.5" customHeight="1" thickBot="1">
      <c r="A38" s="166"/>
      <c r="B38" s="210" t="s">
        <v>2</v>
      </c>
      <c r="C38" s="158" t="s">
        <v>3</v>
      </c>
      <c r="D38" s="158" t="s">
        <v>4</v>
      </c>
      <c r="E38" s="158" t="s">
        <v>11</v>
      </c>
      <c r="F38" s="158" t="s">
        <v>12</v>
      </c>
      <c r="G38" s="160"/>
      <c r="H38" s="162"/>
      <c r="I38" s="164" t="s">
        <v>13</v>
      </c>
      <c r="J38" s="166"/>
      <c r="K38" s="210" t="s">
        <v>2</v>
      </c>
      <c r="L38" s="158" t="s">
        <v>3</v>
      </c>
      <c r="M38" s="158" t="s">
        <v>4</v>
      </c>
      <c r="N38" s="158" t="s">
        <v>11</v>
      </c>
      <c r="O38" s="158" t="s">
        <v>12</v>
      </c>
      <c r="P38" s="160"/>
      <c r="Q38" s="162"/>
      <c r="R38" s="164" t="s">
        <v>13</v>
      </c>
    </row>
    <row r="39" spans="1:18" ht="12.75" customHeight="1">
      <c r="A39" s="207">
        <v>1</v>
      </c>
      <c r="B39" s="195">
        <f>'пр.хода'!I8</f>
        <v>1</v>
      </c>
      <c r="C39" s="175" t="str">
        <f>VLOOKUP(B39,'пр.взв.'!B7:E38,2,FALSE)</f>
        <v>GURTSYEVA Margarita</v>
      </c>
      <c r="D39" s="177" t="str">
        <f>VLOOKUP(B39,'пр.взв.'!B7:F51,3,FALSE)</f>
        <v>1988 ms</v>
      </c>
      <c r="E39" s="177" t="str">
        <f>VLOOKUP(B39,'пр.взв.'!B7:G51,4,FALSE)</f>
        <v>RUS</v>
      </c>
      <c r="F39" s="179"/>
      <c r="G39" s="180"/>
      <c r="H39" s="181"/>
      <c r="I39" s="140"/>
      <c r="J39" s="207">
        <v>2</v>
      </c>
      <c r="K39" s="195" t="str">
        <f>'пр.хода'!I26</f>
        <v>10</v>
      </c>
      <c r="L39" s="175" t="e">
        <f>VLOOKUP(K39,'пр.взв.'!B7:E38,2,FALSE)</f>
        <v>#N/A</v>
      </c>
      <c r="M39" s="177" t="e">
        <f>VLOOKUP(K39,'пр.взв.'!B7:F59,3,FALSE)</f>
        <v>#N/A</v>
      </c>
      <c r="N39" s="190" t="e">
        <f>VLOOKUP(K39,'пр.взв.'!B7:G71,4,FALSE)</f>
        <v>#N/A</v>
      </c>
      <c r="O39" s="179"/>
      <c r="P39" s="180"/>
      <c r="Q39" s="181"/>
      <c r="R39" s="140"/>
    </row>
    <row r="40" spans="1:18" ht="12.75" customHeight="1">
      <c r="A40" s="208"/>
      <c r="B40" s="196"/>
      <c r="C40" s="176"/>
      <c r="D40" s="178"/>
      <c r="E40" s="178"/>
      <c r="F40" s="178"/>
      <c r="G40" s="178"/>
      <c r="H40" s="182"/>
      <c r="I40" s="138"/>
      <c r="J40" s="208"/>
      <c r="K40" s="196"/>
      <c r="L40" s="176"/>
      <c r="M40" s="178"/>
      <c r="N40" s="178"/>
      <c r="O40" s="178"/>
      <c r="P40" s="178"/>
      <c r="Q40" s="182"/>
      <c r="R40" s="138"/>
    </row>
    <row r="41" spans="1:18" ht="12.75" customHeight="1">
      <c r="A41" s="208"/>
      <c r="B41" s="197" t="str">
        <f>'пр.хода'!I16</f>
        <v>3</v>
      </c>
      <c r="C41" s="137" t="e">
        <f>VLOOKUP(B41,'пр.взв.'!B7:E38,2,FALSE)</f>
        <v>#N/A</v>
      </c>
      <c r="D41" s="183" t="e">
        <f>VLOOKUP(B41,'пр.взв.'!B7:F59,3,FALSE)</f>
        <v>#N/A</v>
      </c>
      <c r="E41" s="183" t="e">
        <f>VLOOKUP(B41,'пр.взв.'!B7:G59,4,FALSE)</f>
        <v>#N/A</v>
      </c>
      <c r="F41" s="185"/>
      <c r="G41" s="185"/>
      <c r="H41" s="187"/>
      <c r="I41" s="187"/>
      <c r="J41" s="208"/>
      <c r="K41" s="197" t="str">
        <f>'пр.хода'!I34</f>
        <v>4</v>
      </c>
      <c r="L41" s="137" t="e">
        <f>VLOOKUP(K41,'пр.взв.'!B7:E38,2,FALSE)</f>
        <v>#N/A</v>
      </c>
      <c r="M41" s="183" t="e">
        <f>VLOOKUP(K41,'пр.взв.'!B7:F59,3,FALSE)</f>
        <v>#N/A</v>
      </c>
      <c r="N41" s="183" t="e">
        <f>VLOOKUP(K41,'пр.взв.'!B7:G73,4,FALSE)</f>
        <v>#N/A</v>
      </c>
      <c r="O41" s="185"/>
      <c r="P41" s="185"/>
      <c r="Q41" s="187"/>
      <c r="R41" s="187"/>
    </row>
    <row r="42" spans="1:18" ht="12.75" customHeight="1">
      <c r="A42" s="211"/>
      <c r="B42" s="199"/>
      <c r="C42" s="176"/>
      <c r="D42" s="178"/>
      <c r="E42" s="178"/>
      <c r="F42" s="179"/>
      <c r="G42" s="179"/>
      <c r="H42" s="140"/>
      <c r="I42" s="140"/>
      <c r="J42" s="211"/>
      <c r="K42" s="199"/>
      <c r="L42" s="176"/>
      <c r="M42" s="178"/>
      <c r="N42" s="178"/>
      <c r="O42" s="179"/>
      <c r="P42" s="179"/>
      <c r="Q42" s="140"/>
      <c r="R42" s="140"/>
    </row>
  </sheetData>
  <sheetProtection/>
  <mergeCells count="302"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6:J9"/>
    <mergeCell ref="J10:J13"/>
    <mergeCell ref="J14:J17"/>
    <mergeCell ref="J18:J21"/>
    <mergeCell ref="J24:J25"/>
    <mergeCell ref="J26:J29"/>
    <mergeCell ref="J30:J33"/>
    <mergeCell ref="I28:I29"/>
    <mergeCell ref="K24:K25"/>
    <mergeCell ref="L37:L38"/>
    <mergeCell ref="L32:L33"/>
    <mergeCell ref="L28:L29"/>
    <mergeCell ref="L24:L25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N30:N31"/>
    <mergeCell ref="K28:K29"/>
    <mergeCell ref="M28:M29"/>
    <mergeCell ref="N28:N29"/>
    <mergeCell ref="O28:O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6:O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5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24.75" customHeight="1">
      <c r="A2" s="235" t="str">
        <f>HYPERLINK('[1]реквизиты'!$A$2)</f>
        <v>World Cup stage “Memorial A. Kharlampiev” (M&amp;W, M combat sambo)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27.75" customHeight="1">
      <c r="A3" s="237" t="str">
        <f>'пр.взв.'!A4</f>
        <v>Weight category 68W  кg.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7.75" customHeight="1" hidden="1" thickBot="1">
      <c r="A4" s="239" t="s">
        <v>51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26.25" hidden="1" thickBot="1">
      <c r="A5" s="61" t="s">
        <v>9</v>
      </c>
      <c r="B5" s="62" t="s">
        <v>2</v>
      </c>
      <c r="C5" s="63" t="s">
        <v>10</v>
      </c>
      <c r="D5" s="62" t="s">
        <v>3</v>
      </c>
      <c r="E5" s="64" t="s">
        <v>4</v>
      </c>
      <c r="F5" s="58" t="s">
        <v>11</v>
      </c>
      <c r="G5" s="65" t="s">
        <v>35</v>
      </c>
      <c r="H5" s="65" t="s">
        <v>14</v>
      </c>
      <c r="I5" s="65" t="s">
        <v>15</v>
      </c>
      <c r="J5" s="63" t="s">
        <v>36</v>
      </c>
      <c r="K5" s="65" t="s">
        <v>16</v>
      </c>
    </row>
    <row r="6" spans="1:11" ht="19.5" customHeight="1" hidden="1">
      <c r="A6" s="226"/>
      <c r="B6" s="232">
        <f>'пр.хода'!C42</f>
        <v>3</v>
      </c>
      <c r="C6" s="229" t="s">
        <v>17</v>
      </c>
      <c r="D6" s="219" t="e">
        <f>VLOOKUP(B6,'пр.взв.'!C7:E38,2,FALSE)</f>
        <v>#N/A</v>
      </c>
      <c r="E6" s="221" t="str">
        <f>VLOOKUP(B6,'пр.взв.'!B7:E38,3,FALSE)</f>
        <v>1990 cms</v>
      </c>
      <c r="F6" s="165" t="str">
        <f>VLOOKUP(B6,'пр.взв.'!B7:E38,4,FALSE)</f>
        <v>RUS</v>
      </c>
      <c r="G6" s="231"/>
      <c r="H6" s="213"/>
      <c r="I6" s="231"/>
      <c r="J6" s="213"/>
      <c r="K6" s="66" t="s">
        <v>18</v>
      </c>
    </row>
    <row r="7" spans="1:11" ht="19.5" customHeight="1" hidden="1" thickBot="1">
      <c r="A7" s="227"/>
      <c r="B7" s="216"/>
      <c r="C7" s="230"/>
      <c r="D7" s="220"/>
      <c r="E7" s="222"/>
      <c r="F7" s="166"/>
      <c r="G7" s="224"/>
      <c r="H7" s="214"/>
      <c r="I7" s="224"/>
      <c r="J7" s="214"/>
      <c r="K7" s="67" t="s">
        <v>19</v>
      </c>
    </row>
    <row r="8" spans="1:11" ht="19.5" customHeight="1" hidden="1">
      <c r="A8" s="227"/>
      <c r="B8" s="232">
        <f>'пр.хода'!C46</f>
        <v>4</v>
      </c>
      <c r="C8" s="217" t="s">
        <v>20</v>
      </c>
      <c r="D8" s="233" t="str">
        <f>VLOOKUP(B8,'пр.взв.'!B7:E38,2,FALSE)</f>
        <v>KARAUSH Valentina</v>
      </c>
      <c r="E8" s="221">
        <f>VLOOKUP(B8,'пр.взв.'!B7:E38,3,FALSE)</f>
        <v>1984</v>
      </c>
      <c r="F8" s="221" t="str">
        <f>VLOOKUP(B8,'пр.взв.'!B7:F38,4,FALSE)</f>
        <v>MDA</v>
      </c>
      <c r="G8" s="223"/>
      <c r="H8" s="213"/>
      <c r="I8" s="231"/>
      <c r="J8" s="213"/>
      <c r="K8" s="67" t="s">
        <v>21</v>
      </c>
    </row>
    <row r="9" spans="1:11" ht="19.5" customHeight="1" hidden="1" thickBot="1">
      <c r="A9" s="228"/>
      <c r="B9" s="216"/>
      <c r="C9" s="218"/>
      <c r="D9" s="234"/>
      <c r="E9" s="222"/>
      <c r="F9" s="222"/>
      <c r="G9" s="224"/>
      <c r="H9" s="214"/>
      <c r="I9" s="224"/>
      <c r="J9" s="214"/>
      <c r="K9" s="68"/>
    </row>
    <row r="10" spans="1:11" ht="12.75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25" t="s">
        <v>22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1" ht="26.25" thickBot="1">
      <c r="A13" s="72" t="s">
        <v>9</v>
      </c>
      <c r="B13" s="62" t="s">
        <v>2</v>
      </c>
      <c r="C13" s="63" t="s">
        <v>10</v>
      </c>
      <c r="D13" s="62" t="s">
        <v>3</v>
      </c>
      <c r="E13" s="64" t="s">
        <v>4</v>
      </c>
      <c r="F13" s="58" t="s">
        <v>11</v>
      </c>
      <c r="G13" s="65" t="s">
        <v>35</v>
      </c>
      <c r="H13" s="65" t="s">
        <v>14</v>
      </c>
      <c r="I13" s="65" t="s">
        <v>15</v>
      </c>
      <c r="J13" s="63" t="s">
        <v>36</v>
      </c>
      <c r="K13" s="65" t="s">
        <v>16</v>
      </c>
    </row>
    <row r="14" spans="1:11" ht="19.5" customHeight="1">
      <c r="A14" s="226"/>
      <c r="B14" s="215">
        <f>'пр.хода'!$K$12</f>
        <v>1</v>
      </c>
      <c r="C14" s="229" t="s">
        <v>17</v>
      </c>
      <c r="D14" s="219" t="str">
        <f>VLOOKUP(B14,'пр.взв.'!B7:E38,2,FALSE)</f>
        <v>GURTSYEVA Margarita</v>
      </c>
      <c r="E14" s="221" t="str">
        <f>VLOOKUP(B14,'пр.взв.'!B7:E38,3,FALSE)</f>
        <v>1988 ms</v>
      </c>
      <c r="F14" s="165" t="str">
        <f>VLOOKUP(B14,'пр.взв.'!B7:E38,4,FALSE)</f>
        <v>RUS</v>
      </c>
      <c r="G14" s="231"/>
      <c r="H14" s="213"/>
      <c r="I14" s="231"/>
      <c r="J14" s="213"/>
      <c r="K14" s="66" t="s">
        <v>18</v>
      </c>
    </row>
    <row r="15" spans="1:11" ht="19.5" customHeight="1" thickBot="1">
      <c r="A15" s="227"/>
      <c r="B15" s="216"/>
      <c r="C15" s="230"/>
      <c r="D15" s="220"/>
      <c r="E15" s="222"/>
      <c r="F15" s="166"/>
      <c r="G15" s="224"/>
      <c r="H15" s="214"/>
      <c r="I15" s="224"/>
      <c r="J15" s="214"/>
      <c r="K15" s="67" t="s">
        <v>19</v>
      </c>
    </row>
    <row r="16" spans="1:11" ht="19.5" customHeight="1">
      <c r="A16" s="227"/>
      <c r="B16" s="215">
        <f>'пр.хода'!$K$30</f>
        <v>10</v>
      </c>
      <c r="C16" s="217" t="s">
        <v>20</v>
      </c>
      <c r="D16" s="219" t="str">
        <f>VLOOKUP(B16,'пр.взв.'!B7:E38,2,FALSE)</f>
        <v>NAMAZAVA Volha</v>
      </c>
      <c r="E16" s="165" t="str">
        <f>VLOOKUP(B16,'пр.взв.'!B7:E38,3,FALSE)</f>
        <v>1991 ms</v>
      </c>
      <c r="F16" s="221" t="str">
        <f>VLOOKUP(B16,'пр.взв.'!B7:E38,4,FALSE)</f>
        <v>BLR</v>
      </c>
      <c r="G16" s="223"/>
      <c r="H16" s="213"/>
      <c r="I16" s="231"/>
      <c r="J16" s="213"/>
      <c r="K16" s="67" t="s">
        <v>21</v>
      </c>
    </row>
    <row r="17" spans="1:11" ht="19.5" customHeight="1" thickBot="1">
      <c r="A17" s="228"/>
      <c r="B17" s="216"/>
      <c r="C17" s="218"/>
      <c r="D17" s="220"/>
      <c r="E17" s="166"/>
      <c r="F17" s="222"/>
      <c r="G17" s="224"/>
      <c r="H17" s="214"/>
      <c r="I17" s="224"/>
      <c r="J17" s="214"/>
      <c r="K17" s="68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9"/>
      <c r="H19" s="212" t="str">
        <f>'[1]реквизиты'!$G$8</f>
        <v>Y. Shoya</v>
      </c>
      <c r="I19" s="212"/>
      <c r="J19" s="212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100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12" t="str">
        <f>'[1]реквизиты'!$G$10</f>
        <v>R. Zakirov</v>
      </c>
      <c r="I21" s="212"/>
      <c r="J21" s="212"/>
      <c r="K21" t="str">
        <f>'[1]реквизиты'!$G$11</f>
        <v>/RUS/</v>
      </c>
    </row>
  </sheetData>
  <sheetProtection/>
  <mergeCells count="45"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16:I17"/>
    <mergeCell ref="J16:J17"/>
    <mergeCell ref="J6:J7"/>
    <mergeCell ref="E8:E9"/>
    <mergeCell ref="F8:F9"/>
    <mergeCell ref="G8:G9"/>
    <mergeCell ref="H8:H9"/>
    <mergeCell ref="I8:I9"/>
    <mergeCell ref="J8:J9"/>
    <mergeCell ref="E6:E7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H19:J19"/>
    <mergeCell ref="H21:J21"/>
    <mergeCell ref="J14:J15"/>
    <mergeCell ref="B16:B17"/>
    <mergeCell ref="C16:C17"/>
    <mergeCell ref="D16:D17"/>
    <mergeCell ref="E16:E17"/>
    <mergeCell ref="F16:F17"/>
    <mergeCell ref="G16:G17"/>
    <mergeCell ref="H16:H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6">
      <selection activeCell="K17" sqref="K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2" t="s">
        <v>8</v>
      </c>
      <c r="B1" s="262"/>
      <c r="C1" s="262"/>
      <c r="D1" s="262"/>
      <c r="E1" s="262"/>
      <c r="F1" s="262"/>
    </row>
    <row r="2" spans="1:6" ht="35.25" customHeight="1">
      <c r="A2" s="261" t="str">
        <f>HYPERLINK('[1]реквизиты'!$A$2)</f>
        <v>World Cup stage “Memorial A. Kharlampiev” (M&amp;W, M combat sambo)</v>
      </c>
      <c r="B2" s="261"/>
      <c r="C2" s="261"/>
      <c r="D2" s="261"/>
      <c r="E2" s="261"/>
      <c r="F2" s="261"/>
    </row>
    <row r="3" spans="1:6" ht="23.25" customHeight="1">
      <c r="A3" s="263" t="str">
        <f>HYPERLINK('[1]реквизиты'!$A$3)</f>
        <v>March  24 -27.2012       Moscow (Russia)     </v>
      </c>
      <c r="B3" s="263"/>
      <c r="C3" s="263"/>
      <c r="D3" s="263"/>
      <c r="E3" s="263"/>
      <c r="F3" s="263"/>
    </row>
    <row r="4" spans="1:6" ht="27.75" customHeight="1" thickBot="1">
      <c r="A4" s="260" t="s">
        <v>77</v>
      </c>
      <c r="B4" s="260"/>
      <c r="C4" s="260"/>
      <c r="D4" s="260"/>
      <c r="E4" s="260"/>
      <c r="F4" s="260"/>
    </row>
    <row r="5" spans="1:6" ht="12.75" customHeight="1">
      <c r="A5" s="245" t="s">
        <v>7</v>
      </c>
      <c r="B5" s="248" t="s">
        <v>2</v>
      </c>
      <c r="C5" s="245" t="s">
        <v>3</v>
      </c>
      <c r="D5" s="245" t="s">
        <v>31</v>
      </c>
      <c r="E5" s="245" t="s">
        <v>5</v>
      </c>
      <c r="F5" s="245" t="s">
        <v>6</v>
      </c>
    </row>
    <row r="6" spans="1:6" ht="12.75" customHeight="1" thickBot="1">
      <c r="A6" s="246" t="s">
        <v>7</v>
      </c>
      <c r="B6" s="249"/>
      <c r="C6" s="246" t="s">
        <v>3</v>
      </c>
      <c r="D6" s="246" t="s">
        <v>4</v>
      </c>
      <c r="E6" s="246" t="s">
        <v>5</v>
      </c>
      <c r="F6" s="246" t="s">
        <v>6</v>
      </c>
    </row>
    <row r="7" spans="1:6" ht="12.75" customHeight="1">
      <c r="A7" s="247"/>
      <c r="B7" s="243">
        <v>1</v>
      </c>
      <c r="C7" s="244" t="s">
        <v>52</v>
      </c>
      <c r="D7" s="264" t="s">
        <v>53</v>
      </c>
      <c r="E7" s="264" t="s">
        <v>54</v>
      </c>
      <c r="F7" s="250"/>
    </row>
    <row r="8" spans="1:6" ht="12.75" customHeight="1">
      <c r="A8" s="240"/>
      <c r="B8" s="243"/>
      <c r="C8" s="244"/>
      <c r="D8" s="264"/>
      <c r="E8" s="264"/>
      <c r="F8" s="251"/>
    </row>
    <row r="9" spans="1:6" ht="12.75" customHeight="1">
      <c r="A9" s="241"/>
      <c r="B9" s="243">
        <v>2</v>
      </c>
      <c r="C9" s="244" t="s">
        <v>55</v>
      </c>
      <c r="D9" s="264" t="s">
        <v>56</v>
      </c>
      <c r="E9" s="264" t="s">
        <v>57</v>
      </c>
      <c r="F9" s="242"/>
    </row>
    <row r="10" spans="1:6" ht="12.75" customHeight="1">
      <c r="A10" s="241"/>
      <c r="B10" s="243"/>
      <c r="C10" s="244"/>
      <c r="D10" s="264"/>
      <c r="E10" s="264"/>
      <c r="F10" s="242"/>
    </row>
    <row r="11" spans="1:6" ht="15" customHeight="1">
      <c r="A11" s="241"/>
      <c r="B11" s="243">
        <v>3</v>
      </c>
      <c r="C11" s="244" t="s">
        <v>58</v>
      </c>
      <c r="D11" s="264" t="s">
        <v>59</v>
      </c>
      <c r="E11" s="264" t="s">
        <v>54</v>
      </c>
      <c r="F11" s="242"/>
    </row>
    <row r="12" spans="1:6" ht="12.75" customHeight="1">
      <c r="A12" s="241"/>
      <c r="B12" s="243"/>
      <c r="C12" s="244"/>
      <c r="D12" s="264"/>
      <c r="E12" s="264"/>
      <c r="F12" s="242"/>
    </row>
    <row r="13" spans="1:6" ht="15" customHeight="1">
      <c r="A13" s="241"/>
      <c r="B13" s="243">
        <v>4</v>
      </c>
      <c r="C13" s="244" t="s">
        <v>60</v>
      </c>
      <c r="D13" s="264">
        <v>1984</v>
      </c>
      <c r="E13" s="264" t="s">
        <v>61</v>
      </c>
      <c r="F13" s="242"/>
    </row>
    <row r="14" spans="1:6" ht="15" customHeight="1">
      <c r="A14" s="241"/>
      <c r="B14" s="243"/>
      <c r="C14" s="244"/>
      <c r="D14" s="264"/>
      <c r="E14" s="264"/>
      <c r="F14" s="242"/>
    </row>
    <row r="15" spans="1:6" ht="15.75" customHeight="1">
      <c r="A15" s="241"/>
      <c r="B15" s="243">
        <v>5</v>
      </c>
      <c r="C15" s="244" t="s">
        <v>62</v>
      </c>
      <c r="D15" s="264">
        <v>1990</v>
      </c>
      <c r="E15" s="264" t="s">
        <v>63</v>
      </c>
      <c r="F15" s="242"/>
    </row>
    <row r="16" spans="1:6" ht="12.75" customHeight="1">
      <c r="A16" s="241"/>
      <c r="B16" s="243"/>
      <c r="C16" s="244"/>
      <c r="D16" s="264"/>
      <c r="E16" s="264"/>
      <c r="F16" s="242"/>
    </row>
    <row r="17" spans="1:6" ht="15" customHeight="1">
      <c r="A17" s="241"/>
      <c r="B17" s="243">
        <v>6</v>
      </c>
      <c r="C17" s="244" t="s">
        <v>64</v>
      </c>
      <c r="D17" s="264" t="s">
        <v>65</v>
      </c>
      <c r="E17" s="264" t="s">
        <v>66</v>
      </c>
      <c r="F17" s="242"/>
    </row>
    <row r="18" spans="1:6" ht="12.75" customHeight="1">
      <c r="A18" s="241"/>
      <c r="B18" s="243"/>
      <c r="C18" s="244"/>
      <c r="D18" s="264"/>
      <c r="E18" s="264"/>
      <c r="F18" s="242"/>
    </row>
    <row r="19" spans="1:6" ht="15" customHeight="1">
      <c r="A19" s="241"/>
      <c r="B19" s="243">
        <v>7</v>
      </c>
      <c r="C19" s="244" t="s">
        <v>67</v>
      </c>
      <c r="D19" s="264">
        <v>1985</v>
      </c>
      <c r="E19" s="265" t="s">
        <v>68</v>
      </c>
      <c r="F19" s="242"/>
    </row>
    <row r="20" spans="1:6" ht="12.75" customHeight="1">
      <c r="A20" s="241"/>
      <c r="B20" s="243"/>
      <c r="C20" s="244"/>
      <c r="D20" s="264"/>
      <c r="E20" s="265"/>
      <c r="F20" s="242"/>
    </row>
    <row r="21" spans="1:6" ht="15" customHeight="1">
      <c r="A21" s="241"/>
      <c r="B21" s="243">
        <v>8</v>
      </c>
      <c r="C21" s="244" t="s">
        <v>69</v>
      </c>
      <c r="D21" s="264" t="s">
        <v>70</v>
      </c>
      <c r="E21" s="264" t="s">
        <v>54</v>
      </c>
      <c r="F21" s="242"/>
    </row>
    <row r="22" spans="1:6" ht="12.75" customHeight="1">
      <c r="A22" s="241"/>
      <c r="B22" s="243"/>
      <c r="C22" s="244"/>
      <c r="D22" s="264"/>
      <c r="E22" s="264"/>
      <c r="F22" s="242"/>
    </row>
    <row r="23" spans="1:6" ht="15" customHeight="1">
      <c r="A23" s="240"/>
      <c r="B23" s="243">
        <v>9</v>
      </c>
      <c r="C23" s="244" t="s">
        <v>71</v>
      </c>
      <c r="D23" s="264" t="s">
        <v>72</v>
      </c>
      <c r="E23" s="264" t="s">
        <v>73</v>
      </c>
      <c r="F23" s="252"/>
    </row>
    <row r="24" spans="1:6" ht="12.75" customHeight="1">
      <c r="A24" s="240"/>
      <c r="B24" s="243"/>
      <c r="C24" s="244"/>
      <c r="D24" s="264"/>
      <c r="E24" s="264"/>
      <c r="F24" s="251"/>
    </row>
    <row r="25" spans="1:6" ht="15" customHeight="1">
      <c r="A25" s="241"/>
      <c r="B25" s="243">
        <v>10</v>
      </c>
      <c r="C25" s="244" t="s">
        <v>74</v>
      </c>
      <c r="D25" s="264" t="s">
        <v>75</v>
      </c>
      <c r="E25" s="264" t="s">
        <v>76</v>
      </c>
      <c r="F25" s="242"/>
    </row>
    <row r="26" spans="1:6" ht="12.75" customHeight="1">
      <c r="A26" s="241"/>
      <c r="B26" s="243"/>
      <c r="C26" s="244"/>
      <c r="D26" s="264"/>
      <c r="E26" s="264"/>
      <c r="F26" s="242"/>
    </row>
    <row r="27" spans="1:6" ht="15" customHeight="1">
      <c r="A27" s="241"/>
      <c r="B27" s="253">
        <v>11</v>
      </c>
      <c r="C27" s="254"/>
      <c r="D27" s="255"/>
      <c r="E27" s="256"/>
      <c r="F27" s="242"/>
    </row>
    <row r="28" spans="1:6" ht="12.75" customHeight="1">
      <c r="A28" s="241"/>
      <c r="B28" s="253" t="s">
        <v>40</v>
      </c>
      <c r="C28" s="254"/>
      <c r="D28" s="255"/>
      <c r="E28" s="256"/>
      <c r="F28" s="242"/>
    </row>
    <row r="29" spans="1:6" ht="15" customHeight="1">
      <c r="A29" s="241"/>
      <c r="B29" s="253">
        <v>12</v>
      </c>
      <c r="C29" s="254"/>
      <c r="D29" s="255"/>
      <c r="E29" s="256"/>
      <c r="F29" s="242"/>
    </row>
    <row r="30" spans="1:6" ht="12.75" customHeight="1">
      <c r="A30" s="241"/>
      <c r="B30" s="253" t="s">
        <v>41</v>
      </c>
      <c r="C30" s="254"/>
      <c r="D30" s="255"/>
      <c r="E30" s="256"/>
      <c r="F30" s="242"/>
    </row>
    <row r="31" spans="1:6" ht="15" customHeight="1">
      <c r="A31" s="241"/>
      <c r="B31" s="253">
        <v>13</v>
      </c>
      <c r="C31" s="254"/>
      <c r="D31" s="255"/>
      <c r="E31" s="256"/>
      <c r="F31" s="242"/>
    </row>
    <row r="32" spans="1:6" ht="15.75" customHeight="1">
      <c r="A32" s="241"/>
      <c r="B32" s="253" t="s">
        <v>42</v>
      </c>
      <c r="C32" s="254"/>
      <c r="D32" s="255"/>
      <c r="E32" s="256"/>
      <c r="F32" s="242"/>
    </row>
    <row r="33" spans="1:6" ht="15" customHeight="1">
      <c r="A33" s="241"/>
      <c r="B33" s="253">
        <v>14</v>
      </c>
      <c r="C33" s="254"/>
      <c r="D33" s="255"/>
      <c r="E33" s="256"/>
      <c r="F33" s="242"/>
    </row>
    <row r="34" spans="1:6" ht="12.75" customHeight="1">
      <c r="A34" s="241"/>
      <c r="B34" s="253" t="s">
        <v>43</v>
      </c>
      <c r="C34" s="254"/>
      <c r="D34" s="255"/>
      <c r="E34" s="256"/>
      <c r="F34" s="242"/>
    </row>
    <row r="35" spans="1:6" ht="15" customHeight="1">
      <c r="A35" s="241"/>
      <c r="B35" s="253">
        <v>15</v>
      </c>
      <c r="C35" s="254"/>
      <c r="D35" s="255"/>
      <c r="E35" s="256"/>
      <c r="F35" s="242"/>
    </row>
    <row r="36" spans="1:6" ht="12.75" customHeight="1">
      <c r="A36" s="241"/>
      <c r="B36" s="253" t="s">
        <v>44</v>
      </c>
      <c r="C36" s="254"/>
      <c r="D36" s="255"/>
      <c r="E36" s="256"/>
      <c r="F36" s="242"/>
    </row>
    <row r="37" spans="1:6" ht="15" customHeight="1">
      <c r="A37" s="241"/>
      <c r="B37" s="253">
        <v>16</v>
      </c>
      <c r="C37" s="254"/>
      <c r="D37" s="255"/>
      <c r="E37" s="256"/>
      <c r="F37" s="242"/>
    </row>
    <row r="38" spans="1:6" ht="12.75" customHeight="1" thickBot="1">
      <c r="A38" s="258"/>
      <c r="B38" s="266" t="s">
        <v>45</v>
      </c>
      <c r="C38" s="267"/>
      <c r="D38" s="259"/>
      <c r="E38" s="268"/>
      <c r="F38" s="257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66"/>
  <sheetViews>
    <sheetView zoomScalePageLayoutView="0" workbookViewId="0" topLeftCell="A1">
      <selection activeCell="K51" sqref="A1:K5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9" t="str">
        <f>'пр.хода'!K1</f>
        <v>World Cup stage “Memorial A. Kharlampiev” (M&amp;W, M combat sambo)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39"/>
      <c r="M1" s="39"/>
      <c r="N1" s="39"/>
      <c r="O1" s="39"/>
      <c r="P1" s="39"/>
    </row>
    <row r="2" spans="1:19" ht="12.75" customHeight="1">
      <c r="A2" s="270" t="str">
        <f>'пр.хода'!K2</f>
        <v>March  24 -27.2012       Moscow (Russia)     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40"/>
      <c r="M2" s="40"/>
      <c r="N2" s="40"/>
      <c r="O2" s="40"/>
      <c r="P2" s="40"/>
      <c r="S2" s="8"/>
    </row>
    <row r="3" spans="1:12" ht="15.75">
      <c r="A3" s="271" t="str">
        <f>HYPERLINK('пр.взв.'!A4)</f>
        <v>Weight category 68W  кg.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41"/>
    </row>
    <row r="4" spans="1:3" ht="16.5" thickBot="1">
      <c r="A4" s="284" t="s">
        <v>0</v>
      </c>
      <c r="B4" s="284"/>
      <c r="C4" s="4"/>
    </row>
    <row r="5" spans="1:13" ht="12.75" customHeight="1" thickBot="1">
      <c r="A5" s="281">
        <v>1</v>
      </c>
      <c r="B5" s="282" t="str">
        <f>VLOOKUP(A5,'пр.взв.'!B6:F37,2,FALSE)</f>
        <v>GURTSYEVA Margarita</v>
      </c>
      <c r="C5" s="273" t="str">
        <f>VLOOKUP(A5,'пр.взв.'!B6:F37,3,FALSE)</f>
        <v>1988 ms</v>
      </c>
      <c r="D5" s="273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7"/>
      <c r="B6" s="283"/>
      <c r="C6" s="274"/>
      <c r="D6" s="274"/>
      <c r="E6" s="27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7">
        <v>9</v>
      </c>
      <c r="B7" s="285" t="str">
        <f>VLOOKUP(A7,'пр.взв.'!B6:F37,2,FALSE)</f>
        <v>ISMATOVA Gulmira</v>
      </c>
      <c r="C7" s="274" t="str">
        <f>VLOOKUP(A7,'пр.взв.'!B6:F37,3,FALSE)</f>
        <v>1985 msic</v>
      </c>
      <c r="D7" s="274" t="str">
        <f>VLOOKUP(A7,'пр.взв.'!B6:F37,4,FALSE)</f>
        <v>UZB</v>
      </c>
      <c r="E7" s="276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8"/>
      <c r="B8" s="286"/>
      <c r="C8" s="287"/>
      <c r="D8" s="287"/>
      <c r="E8" s="15"/>
      <c r="F8" s="18"/>
      <c r="G8" s="275"/>
      <c r="H8" s="12"/>
      <c r="I8" s="12"/>
      <c r="J8" s="38"/>
      <c r="K8" s="38"/>
      <c r="L8" s="38"/>
      <c r="M8" s="13"/>
    </row>
    <row r="9" spans="1:13" ht="12.75" customHeight="1" thickBot="1">
      <c r="A9" s="281">
        <v>5</v>
      </c>
      <c r="B9" s="282" t="str">
        <f>VLOOKUP(A9,'пр.взв.'!B6:F37,2,FALSE)</f>
        <v>EKHBAT Azzaya</v>
      </c>
      <c r="C9" s="279">
        <f>VLOOKUP(A9,'пр.взв.'!B6:F37,3,FALSE)</f>
        <v>1990</v>
      </c>
      <c r="D9" s="279" t="str">
        <f>VLOOKUP(A9,'пр.взв.'!B6:F37,4,FALSE)</f>
        <v>MNG</v>
      </c>
      <c r="E9" s="11"/>
      <c r="F9" s="18"/>
      <c r="G9" s="276"/>
      <c r="H9" s="23"/>
      <c r="I9" s="12"/>
      <c r="J9" s="38"/>
      <c r="K9" s="38"/>
      <c r="L9" s="38"/>
      <c r="M9" s="13"/>
    </row>
    <row r="10" spans="1:13" ht="12.75" customHeight="1">
      <c r="A10" s="277"/>
      <c r="B10" s="283"/>
      <c r="C10" s="280"/>
      <c r="D10" s="280"/>
      <c r="E10" s="275" t="s">
        <v>78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77">
        <v>13</v>
      </c>
      <c r="B11" s="288">
        <f>VLOOKUP(A11,'пр.взв.'!B6:F37,2,FALSE)</f>
        <v>0</v>
      </c>
      <c r="C11" s="290">
        <f>VLOOKUP(A11,'пр.взв.'!B6:F37,3,FALSE)</f>
        <v>0</v>
      </c>
      <c r="D11" s="290">
        <f>VLOOKUP(A11,'пр.взв.'!B6:F37,4,FALSE)</f>
        <v>0</v>
      </c>
      <c r="E11" s="276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78"/>
      <c r="B12" s="289"/>
      <c r="C12" s="291"/>
      <c r="D12" s="291"/>
      <c r="E12" s="15"/>
      <c r="F12" s="293"/>
      <c r="G12" s="293"/>
      <c r="H12" s="22"/>
      <c r="I12" s="275"/>
      <c r="J12" s="12"/>
      <c r="K12" s="12"/>
      <c r="L12" s="12"/>
    </row>
    <row r="13" spans="1:12" ht="12.75" customHeight="1" thickBot="1">
      <c r="A13" s="281">
        <v>3</v>
      </c>
      <c r="B13" s="282" t="str">
        <f>VLOOKUP(A13,'пр.взв.'!B6:F37,2,FALSE)</f>
        <v>TROPINA Rimma</v>
      </c>
      <c r="C13" s="279" t="str">
        <f>VLOOKUP(A13,'пр.взв.'!B6:F37,3,FALSE)</f>
        <v>1990 cms</v>
      </c>
      <c r="D13" s="279" t="str">
        <f>VLOOKUP(A13,'пр.взв.'!B6:F37,4,FALSE)</f>
        <v>RUS</v>
      </c>
      <c r="E13" s="11"/>
      <c r="F13" s="14"/>
      <c r="G13" s="14"/>
      <c r="H13" s="22"/>
      <c r="I13" s="276"/>
      <c r="J13" s="37"/>
      <c r="K13" s="23"/>
      <c r="L13" s="12"/>
    </row>
    <row r="14" spans="1:13" ht="12.75" customHeight="1">
      <c r="A14" s="277"/>
      <c r="B14" s="283"/>
      <c r="C14" s="280"/>
      <c r="D14" s="280"/>
      <c r="E14" s="275" t="s">
        <v>79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77">
        <v>11</v>
      </c>
      <c r="B15" s="288">
        <f>VLOOKUP(A15,'пр.взв.'!B6:F37,2,FALSE)</f>
        <v>0</v>
      </c>
      <c r="C15" s="290">
        <f>VLOOKUP(A15,'пр.взв.'!B6:F37,3,FALSE)</f>
        <v>0</v>
      </c>
      <c r="D15" s="290">
        <f>VLOOKUP(A15,'пр.взв.'!B6:F37,4,FALSE)</f>
        <v>0</v>
      </c>
      <c r="E15" s="276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78"/>
      <c r="B16" s="289"/>
      <c r="C16" s="291"/>
      <c r="D16" s="291"/>
      <c r="E16" s="15"/>
      <c r="F16" s="18"/>
      <c r="G16" s="275"/>
      <c r="H16" s="24"/>
      <c r="I16" s="12"/>
      <c r="J16" s="12"/>
      <c r="K16" s="22"/>
      <c r="L16" s="12"/>
      <c r="M16" s="13"/>
    </row>
    <row r="17" spans="1:13" ht="12.75" customHeight="1" thickBot="1">
      <c r="A17" s="281">
        <v>7</v>
      </c>
      <c r="B17" s="282" t="str">
        <f>VLOOKUP(A17,'пр.взв.'!B6:F37,2,FALSE)</f>
        <v>CHERAR Adriana</v>
      </c>
      <c r="C17" s="279">
        <f>VLOOKUP(A17,'пр.взв.'!B6:F37,3,FALSE)</f>
        <v>1985</v>
      </c>
      <c r="D17" s="279" t="str">
        <f>VLOOKUP(A17,'пр.взв.'!B6:F37,4,FALSE)</f>
        <v>ROU</v>
      </c>
      <c r="E17" s="11"/>
      <c r="F17" s="19"/>
      <c r="G17" s="276"/>
      <c r="H17" s="9"/>
      <c r="I17" s="9"/>
      <c r="J17" s="9"/>
      <c r="K17" s="36"/>
      <c r="L17" s="9"/>
      <c r="M17" s="13"/>
    </row>
    <row r="18" spans="1:13" ht="12.75" customHeight="1">
      <c r="A18" s="277"/>
      <c r="B18" s="283"/>
      <c r="C18" s="280"/>
      <c r="D18" s="280"/>
      <c r="E18" s="275" t="s">
        <v>80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77">
        <v>15</v>
      </c>
      <c r="B19" s="288">
        <f>VLOOKUP(A19,'пр.взв.'!B6:F37,2,FALSE)</f>
        <v>0</v>
      </c>
      <c r="C19" s="290">
        <f>VLOOKUP(A19,'пр.взв.'!B6:F37,3,FALSE)</f>
        <v>0</v>
      </c>
      <c r="D19" s="290">
        <f>VLOOKUP(A19,'пр.взв.'!B6:F37,4,FALSE)</f>
        <v>0</v>
      </c>
      <c r="E19" s="276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78"/>
      <c r="B20" s="289"/>
      <c r="C20" s="291"/>
      <c r="D20" s="291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3"/>
      <c r="E21" s="3"/>
      <c r="F21" s="3"/>
      <c r="G21" s="3"/>
      <c r="J21" s="3"/>
      <c r="K21" s="275"/>
      <c r="M21" s="10"/>
    </row>
    <row r="22" spans="1:11" ht="16.5" thickBot="1">
      <c r="A22" s="281">
        <v>2</v>
      </c>
      <c r="B22" s="282" t="str">
        <f>VLOOKUP(A22,'пр.взв.'!B5:F36,2,FALSE)</f>
        <v>ABDILMANAP KYZY Bubysaira</v>
      </c>
      <c r="C22" s="273" t="str">
        <f>VLOOKUP(A22,'пр.взв.'!B5:F36,3,FALSE)</f>
        <v>1992 ms</v>
      </c>
      <c r="D22" s="273" t="str">
        <f>VLOOKUP(A22,'пр.взв.'!B5:F36,4,FALSE)</f>
        <v>KGZ</v>
      </c>
      <c r="E22" s="11"/>
      <c r="F22" s="12"/>
      <c r="G22" s="12"/>
      <c r="H22" s="12"/>
      <c r="I22" s="12"/>
      <c r="J22" s="3"/>
      <c r="K22" s="276"/>
    </row>
    <row r="23" spans="1:11" ht="12.75">
      <c r="A23" s="277"/>
      <c r="B23" s="283"/>
      <c r="C23" s="274"/>
      <c r="D23" s="274"/>
      <c r="E23" s="275"/>
      <c r="F23" s="14"/>
      <c r="G23" s="14"/>
      <c r="H23" s="12"/>
      <c r="I23" s="12"/>
      <c r="J23" s="3"/>
      <c r="K23" s="28"/>
    </row>
    <row r="24" spans="1:11" ht="13.5" thickBot="1">
      <c r="A24" s="277">
        <v>10</v>
      </c>
      <c r="B24" s="285" t="str">
        <f>VLOOKUP(A24,'пр.взв.'!B5:F36,2,FALSE)</f>
        <v>NAMAZAVA Volha</v>
      </c>
      <c r="C24" s="274" t="str">
        <f>VLOOKUP(A24,'пр.взв.'!B5:F36,3,FALSE)</f>
        <v>1991 ms</v>
      </c>
      <c r="D24" s="274" t="str">
        <f>VLOOKUP(A24,'пр.взв.'!B5:F36,4,FALSE)</f>
        <v>BLR</v>
      </c>
      <c r="E24" s="276"/>
      <c r="F24" s="17"/>
      <c r="G24" s="14"/>
      <c r="H24" s="12"/>
      <c r="I24" s="12"/>
      <c r="J24" s="3"/>
      <c r="K24" s="28"/>
    </row>
    <row r="25" spans="1:11" ht="16.5" thickBot="1">
      <c r="A25" s="278"/>
      <c r="B25" s="286"/>
      <c r="C25" s="287"/>
      <c r="D25" s="287"/>
      <c r="E25" s="15"/>
      <c r="F25" s="18"/>
      <c r="G25" s="275"/>
      <c r="H25" s="12"/>
      <c r="I25" s="12"/>
      <c r="J25" s="3"/>
      <c r="K25" s="28"/>
    </row>
    <row r="26" spans="1:11" ht="16.5" thickBot="1">
      <c r="A26" s="281">
        <v>6</v>
      </c>
      <c r="B26" s="282" t="str">
        <f>VLOOKUP(A26,'пр.взв.'!B5:F36,2,FALSE)</f>
        <v>NAZARENKO Olesya</v>
      </c>
      <c r="C26" s="279" t="str">
        <f>VLOOKUP(A26,'пр.взв.'!B5:F36,3,FALSE)</f>
        <v>1976 ms</v>
      </c>
      <c r="D26" s="279" t="str">
        <f>VLOOKUP(A26,'пр.взв.'!B5:F36,4,FALSE)</f>
        <v>RUS-M</v>
      </c>
      <c r="E26" s="11"/>
      <c r="F26" s="18"/>
      <c r="G26" s="276"/>
      <c r="H26" s="23"/>
      <c r="I26" s="12"/>
      <c r="J26" s="3"/>
      <c r="K26" s="28"/>
    </row>
    <row r="27" spans="1:11" ht="12.75">
      <c r="A27" s="277"/>
      <c r="B27" s="283"/>
      <c r="C27" s="280"/>
      <c r="D27" s="280"/>
      <c r="E27" s="275" t="s">
        <v>81</v>
      </c>
      <c r="F27" s="21"/>
      <c r="G27" s="14"/>
      <c r="H27" s="22"/>
      <c r="I27" s="12"/>
      <c r="J27" s="3"/>
      <c r="K27" s="28"/>
    </row>
    <row r="28" spans="1:11" ht="13.5" thickBot="1">
      <c r="A28" s="277">
        <v>14</v>
      </c>
      <c r="B28" s="288">
        <f>VLOOKUP(A28,'пр.взв.'!B5:F36,2,FALSE)</f>
        <v>0</v>
      </c>
      <c r="C28" s="290">
        <f>VLOOKUP(A28,'пр.взв.'!B5:F36,3,FALSE)</f>
        <v>0</v>
      </c>
      <c r="D28" s="290">
        <f>VLOOKUP(A28,'пр.взв.'!B5:F36,4,FALSE)</f>
        <v>0</v>
      </c>
      <c r="E28" s="276"/>
      <c r="F28" s="14"/>
      <c r="G28" s="14"/>
      <c r="H28" s="22"/>
      <c r="I28" s="25"/>
      <c r="J28" s="3"/>
      <c r="K28" s="28"/>
    </row>
    <row r="29" spans="1:11" ht="16.5" thickBot="1">
      <c r="A29" s="278"/>
      <c r="B29" s="289"/>
      <c r="C29" s="291"/>
      <c r="D29" s="291"/>
      <c r="E29" s="15"/>
      <c r="F29" s="293"/>
      <c r="G29" s="293"/>
      <c r="H29" s="22"/>
      <c r="I29" s="275"/>
      <c r="J29" s="2"/>
      <c r="K29" s="27"/>
    </row>
    <row r="30" spans="1:9" ht="16.5" thickBot="1">
      <c r="A30" s="281">
        <v>4</v>
      </c>
      <c r="B30" s="282" t="str">
        <f>VLOOKUP(A30,'пр.взв.'!B5:F36,2,FALSE)</f>
        <v>KARAUSH Valentina</v>
      </c>
      <c r="C30" s="279">
        <f>VLOOKUP(A30,'пр.взв.'!B5:F36,3,FALSE)</f>
        <v>1984</v>
      </c>
      <c r="D30" s="279" t="str">
        <f>VLOOKUP(A30,'пр.взв.'!B5:F36,4,FALSE)</f>
        <v>MDA</v>
      </c>
      <c r="E30" s="11"/>
      <c r="F30" s="14"/>
      <c r="G30" s="14"/>
      <c r="H30" s="22"/>
      <c r="I30" s="276"/>
    </row>
    <row r="31" spans="1:9" ht="12.75">
      <c r="A31" s="277"/>
      <c r="B31" s="283"/>
      <c r="C31" s="280"/>
      <c r="D31" s="280"/>
      <c r="E31" s="275" t="s">
        <v>82</v>
      </c>
      <c r="F31" s="14"/>
      <c r="G31" s="14"/>
      <c r="H31" s="22"/>
      <c r="I31" s="12"/>
    </row>
    <row r="32" spans="1:9" ht="13.5" thickBot="1">
      <c r="A32" s="277">
        <v>12</v>
      </c>
      <c r="B32" s="288">
        <f>VLOOKUP(A32,'пр.взв.'!B5:F36,2,FALSE)</f>
        <v>0</v>
      </c>
      <c r="C32" s="290">
        <f>VLOOKUP(A32,'пр.взв.'!B5:F36,3,FALSE)</f>
        <v>0</v>
      </c>
      <c r="D32" s="290">
        <f>VLOOKUP(A32,'пр.взв.'!B5:F36,4,FALSE)</f>
        <v>0</v>
      </c>
      <c r="E32" s="276"/>
      <c r="F32" s="17"/>
      <c r="G32" s="14"/>
      <c r="H32" s="22"/>
      <c r="I32" s="12"/>
    </row>
    <row r="33" spans="1:9" ht="16.5" thickBot="1">
      <c r="A33" s="278"/>
      <c r="B33" s="289"/>
      <c r="C33" s="291"/>
      <c r="D33" s="291"/>
      <c r="E33" s="15"/>
      <c r="F33" s="18"/>
      <c r="G33" s="275"/>
      <c r="H33" s="24"/>
      <c r="I33" s="12"/>
    </row>
    <row r="34" spans="1:9" ht="16.5" thickBot="1">
      <c r="A34" s="281">
        <v>8</v>
      </c>
      <c r="B34" s="282" t="str">
        <f>VLOOKUP(A34,'пр.взв.'!B5:F36,2,FALSE)</f>
        <v>KORNEEVA Svetlana</v>
      </c>
      <c r="C34" s="279" t="str">
        <f>VLOOKUP(A34,'пр.взв.'!B5:F36,3,FALSE)</f>
        <v>1980 ms</v>
      </c>
      <c r="D34" s="279" t="str">
        <f>VLOOKUP(A34,'пр.взв.'!B5:F36,4,FALSE)</f>
        <v>RUS</v>
      </c>
      <c r="E34" s="11"/>
      <c r="F34" s="19"/>
      <c r="G34" s="276"/>
      <c r="H34" s="9"/>
      <c r="I34" s="9"/>
    </row>
    <row r="35" spans="1:9" ht="15.75">
      <c r="A35" s="277"/>
      <c r="B35" s="283"/>
      <c r="C35" s="280"/>
      <c r="D35" s="280"/>
      <c r="E35" s="275" t="s">
        <v>83</v>
      </c>
      <c r="F35" s="20"/>
      <c r="G35" s="15"/>
      <c r="H35" s="16"/>
      <c r="I35" s="16"/>
    </row>
    <row r="36" spans="1:9" ht="16.5" thickBot="1">
      <c r="A36" s="277">
        <v>16</v>
      </c>
      <c r="B36" s="288" t="e">
        <f>VLOOKUP(A36,'пр.взв.'!B5:F36,2,FALSE)</f>
        <v>#N/A</v>
      </c>
      <c r="C36" s="290" t="e">
        <f>VLOOKUP(A36,'пр.взв.'!B5:F36,3,FALSE)</f>
        <v>#N/A</v>
      </c>
      <c r="D36" s="290" t="e">
        <f>VLOOKUP(A36,'пр.взв.'!B5:F36,4,FALSE)</f>
        <v>#N/A</v>
      </c>
      <c r="E36" s="276"/>
      <c r="F36" s="15"/>
      <c r="G36" s="15"/>
      <c r="H36" s="16"/>
      <c r="I36" s="16"/>
    </row>
    <row r="37" spans="1:9" ht="16.5" thickBot="1">
      <c r="A37" s="278"/>
      <c r="B37" s="289"/>
      <c r="C37" s="291"/>
      <c r="D37" s="291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2"/>
      <c r="C40" s="31"/>
      <c r="D40" s="292"/>
      <c r="E40" s="31"/>
      <c r="F40" s="31"/>
      <c r="G40" s="31"/>
      <c r="H40" s="31"/>
      <c r="I40" s="31"/>
    </row>
    <row r="41" spans="2:10" ht="12" customHeight="1">
      <c r="B41" s="29"/>
      <c r="C41" s="29"/>
      <c r="D41" s="292"/>
      <c r="E41" s="31"/>
      <c r="F41" s="31"/>
      <c r="G41" s="31"/>
      <c r="H41" s="31"/>
      <c r="I41" s="31"/>
      <c r="J41" s="31"/>
    </row>
    <row r="42" spans="2:11" ht="36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48" customHeight="1">
      <c r="B43" s="29"/>
      <c r="C43" s="29"/>
      <c r="E43" s="2"/>
      <c r="F43" s="33"/>
      <c r="G43" s="32"/>
      <c r="H43" s="32"/>
      <c r="I43" s="133"/>
      <c r="J43" s="133"/>
      <c r="K43" s="133"/>
    </row>
    <row r="44" spans="2:11" ht="12" customHeight="1">
      <c r="B44" s="92"/>
      <c r="C44" s="29"/>
      <c r="F44" s="31"/>
      <c r="G44" s="29"/>
      <c r="H44" s="29"/>
      <c r="I44" s="133"/>
      <c r="J44" s="133"/>
      <c r="K44" s="133"/>
    </row>
    <row r="45" spans="2:11" ht="12" customHeight="1">
      <c r="B45" s="29"/>
      <c r="C45" s="29"/>
      <c r="F45" s="31"/>
      <c r="G45" s="29"/>
      <c r="H45" s="29"/>
      <c r="I45" s="133"/>
      <c r="J45" s="133"/>
      <c r="K45" s="133"/>
    </row>
    <row r="46" spans="2:13" ht="12" customHeight="1">
      <c r="B46" s="29"/>
      <c r="C46" s="29"/>
      <c r="D46" s="3"/>
      <c r="E46" s="3"/>
      <c r="F46" s="29"/>
      <c r="G46" s="29"/>
      <c r="H46" s="29"/>
      <c r="I46" s="133"/>
      <c r="J46" s="133"/>
      <c r="K46" s="134"/>
      <c r="L46" s="3"/>
      <c r="M46" s="3"/>
    </row>
    <row r="47" spans="2:13" ht="12" customHeight="1">
      <c r="B47" s="29"/>
      <c r="C47" s="29"/>
      <c r="D47" s="3"/>
      <c r="E47" s="3"/>
      <c r="F47" s="29"/>
      <c r="G47" s="29"/>
      <c r="H47" s="29"/>
      <c r="I47" s="133"/>
      <c r="J47" s="133"/>
      <c r="K47" s="135"/>
      <c r="L47" s="3"/>
      <c r="M47" s="3"/>
    </row>
    <row r="48" spans="2:13" ht="12" customHeight="1">
      <c r="B48" s="29"/>
      <c r="C48" s="29"/>
      <c r="D48" s="3"/>
      <c r="E48" s="3"/>
      <c r="F48" s="29"/>
      <c r="G48" s="29"/>
      <c r="H48" s="29"/>
      <c r="I48" s="133"/>
      <c r="J48" s="133"/>
      <c r="K48" s="133"/>
      <c r="L48" s="3"/>
      <c r="M48" s="3"/>
    </row>
    <row r="49" spans="2:13" ht="12" customHeight="1">
      <c r="B49" s="92"/>
      <c r="C49" s="29"/>
      <c r="D49" s="292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92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2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3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  <c r="M57" s="3"/>
    </row>
    <row r="58" spans="3:13" ht="15.75">
      <c r="C58" s="3"/>
      <c r="D58" s="3"/>
      <c r="E58" s="3"/>
      <c r="F58" s="3"/>
      <c r="G58" s="3"/>
      <c r="H58" s="3"/>
      <c r="I58" s="15"/>
      <c r="J58" s="3"/>
      <c r="K58" s="3"/>
      <c r="L58" s="3"/>
      <c r="M58" s="3"/>
    </row>
    <row r="59" spans="3:13" ht="12.75">
      <c r="C59" s="3"/>
      <c r="D59" s="3"/>
      <c r="E59" s="3"/>
      <c r="F59" s="3"/>
      <c r="G59" s="3"/>
      <c r="H59" s="3"/>
      <c r="I59" s="29"/>
      <c r="J59" s="3"/>
      <c r="K59" s="3"/>
      <c r="L59" s="3"/>
      <c r="M59" s="3"/>
    </row>
    <row r="60" spans="3:13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3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3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3">
      <selection activeCell="M15" sqref="M15"/>
    </sheetView>
  </sheetViews>
  <sheetFormatPr defaultColWidth="9.140625" defaultRowHeight="12.75"/>
  <sheetData>
    <row r="1" spans="1:8" ht="30.75" customHeight="1" thickBot="1">
      <c r="A1" s="302" t="str">
        <f>'[1]реквизиты'!$A$2</f>
        <v>World Cup stage “Memorial A. Kharlampiev” (M&amp;W, M combat sambo)</v>
      </c>
      <c r="B1" s="303"/>
      <c r="C1" s="303"/>
      <c r="D1" s="303"/>
      <c r="E1" s="303"/>
      <c r="F1" s="303"/>
      <c r="G1" s="303"/>
      <c r="H1" s="304"/>
    </row>
    <row r="2" spans="1:8" ht="12.75">
      <c r="A2" s="305" t="str">
        <f>'[1]реквизиты'!$A$3</f>
        <v>March  24 -27.2012       Moscow (Russia)     </v>
      </c>
      <c r="B2" s="305"/>
      <c r="C2" s="305"/>
      <c r="D2" s="305"/>
      <c r="E2" s="305"/>
      <c r="F2" s="305"/>
      <c r="G2" s="305"/>
      <c r="H2" s="305"/>
    </row>
    <row r="3" spans="1:8" ht="18">
      <c r="A3" s="306" t="s">
        <v>37</v>
      </c>
      <c r="B3" s="306"/>
      <c r="C3" s="306"/>
      <c r="D3" s="306"/>
      <c r="E3" s="306"/>
      <c r="F3" s="306"/>
      <c r="G3" s="306"/>
      <c r="H3" s="306"/>
    </row>
    <row r="4" spans="1:8" ht="34.5" customHeight="1">
      <c r="A4" s="310" t="str">
        <f>'пр.взв.'!A4</f>
        <v>Weight category 68W  кg.</v>
      </c>
      <c r="B4" s="310"/>
      <c r="C4" s="310"/>
      <c r="D4" s="310"/>
      <c r="E4" s="310"/>
      <c r="F4" s="310"/>
      <c r="G4" s="310"/>
      <c r="H4" s="310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307" t="s">
        <v>32</v>
      </c>
      <c r="B6" s="311" t="str">
        <f>VLOOKUP(J6,'пр.взв.'!B7:F38,2,FALSE)</f>
        <v>GURTSYEVA Margarita</v>
      </c>
      <c r="C6" s="311"/>
      <c r="D6" s="311"/>
      <c r="E6" s="311"/>
      <c r="F6" s="311"/>
      <c r="G6" s="311"/>
      <c r="H6" s="297" t="str">
        <f>VLOOKUP(J6,'пр.взв.'!B7:E38,3,FALSE)</f>
        <v>1988 ms</v>
      </c>
      <c r="I6" s="94"/>
      <c r="J6" s="95">
        <f>'пр.хода'!K21</f>
        <v>1</v>
      </c>
    </row>
    <row r="7" spans="1:10" ht="18" customHeight="1">
      <c r="A7" s="308"/>
      <c r="B7" s="312" t="e">
        <f>VLOOKUP(J7,'пр.взв.'!B8:F39,2,FALSE)</f>
        <v>#N/A</v>
      </c>
      <c r="C7" s="312"/>
      <c r="D7" s="312"/>
      <c r="E7" s="312"/>
      <c r="F7" s="312"/>
      <c r="G7" s="312"/>
      <c r="H7" s="298"/>
      <c r="I7" s="94"/>
      <c r="J7" s="95"/>
    </row>
    <row r="8" spans="1:10" ht="18">
      <c r="A8" s="308"/>
      <c r="B8" s="319" t="str">
        <f>VLOOKUP(J6,'пр.взв.'!B7:E38,4,FALSE)</f>
        <v>RUS</v>
      </c>
      <c r="C8" s="319"/>
      <c r="D8" s="319"/>
      <c r="E8" s="319"/>
      <c r="F8" s="319"/>
      <c r="G8" s="319"/>
      <c r="H8" s="320"/>
      <c r="I8" s="94"/>
      <c r="J8" s="95"/>
    </row>
    <row r="9" spans="1:10" ht="18.75" thickBot="1">
      <c r="A9" s="309"/>
      <c r="B9" s="321" t="e">
        <f>VLOOKUP("пр.взв.!",'пр.взв.'!B8:F39,4,FALSE)</f>
        <v>#N/A</v>
      </c>
      <c r="C9" s="321"/>
      <c r="D9" s="321"/>
      <c r="E9" s="321"/>
      <c r="F9" s="321"/>
      <c r="G9" s="321"/>
      <c r="H9" s="322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94" t="s">
        <v>33</v>
      </c>
      <c r="B11" s="311" t="str">
        <f>VLOOKUP(J11,'пр.взв.'!B2:F43,2,FALSE)</f>
        <v>NAMAZAVA Volha</v>
      </c>
      <c r="C11" s="311"/>
      <c r="D11" s="311"/>
      <c r="E11" s="311"/>
      <c r="F11" s="311"/>
      <c r="G11" s="311"/>
      <c r="H11" s="297" t="str">
        <f>VLOOKUP(J11,'пр.взв.'!B1:E43,3,FALSE)</f>
        <v>1991 ms</v>
      </c>
      <c r="I11" s="94"/>
      <c r="J11" s="95">
        <f>'пр.хода'!N7</f>
        <v>10</v>
      </c>
    </row>
    <row r="12" spans="1:10" ht="18" customHeight="1">
      <c r="A12" s="295"/>
      <c r="B12" s="312" t="e">
        <f>VLOOKUP(J12,'пр.взв.'!B3:F44,2,FALSE)</f>
        <v>#N/A</v>
      </c>
      <c r="C12" s="312"/>
      <c r="D12" s="312"/>
      <c r="E12" s="312"/>
      <c r="F12" s="312"/>
      <c r="G12" s="312"/>
      <c r="H12" s="298"/>
      <c r="I12" s="94"/>
      <c r="J12" s="95"/>
    </row>
    <row r="13" spans="1:10" ht="18">
      <c r="A13" s="295"/>
      <c r="B13" s="319" t="str">
        <f>VLOOKUP(J11,'пр.взв.'!B7:E38,4,FALSE)</f>
        <v>BLR</v>
      </c>
      <c r="C13" s="319"/>
      <c r="D13" s="319"/>
      <c r="E13" s="319"/>
      <c r="F13" s="319"/>
      <c r="G13" s="319"/>
      <c r="H13" s="320"/>
      <c r="I13" s="94"/>
      <c r="J13" s="95"/>
    </row>
    <row r="14" spans="1:10" ht="18.75" thickBot="1">
      <c r="A14" s="296"/>
      <c r="B14" s="321" t="e">
        <f>VLOOKUP("пр.взв.!",'пр.взв.'!B3:F44,4,FALSE)</f>
        <v>#N/A</v>
      </c>
      <c r="C14" s="321"/>
      <c r="D14" s="321"/>
      <c r="E14" s="321"/>
      <c r="F14" s="321"/>
      <c r="G14" s="321"/>
      <c r="H14" s="322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99" t="s">
        <v>34</v>
      </c>
      <c r="B16" s="311" t="str">
        <f>VLOOKUP(J16,'пр.взв.'!B1:F48,2,FALSE)</f>
        <v>KARAUSH Valentina</v>
      </c>
      <c r="C16" s="311"/>
      <c r="D16" s="311"/>
      <c r="E16" s="311"/>
      <c r="F16" s="311"/>
      <c r="G16" s="311"/>
      <c r="H16" s="297">
        <f>VLOOKUP(J16,'пр.взв.'!B1:E48,3,FALSE)</f>
        <v>1984</v>
      </c>
      <c r="I16" s="94"/>
      <c r="J16" s="95">
        <v>4</v>
      </c>
    </row>
    <row r="17" spans="1:10" ht="18" customHeight="1">
      <c r="A17" s="300"/>
      <c r="B17" s="312" t="e">
        <f>VLOOKUP(J17,'пр.взв.'!B1:F49,2,FALSE)</f>
        <v>#N/A</v>
      </c>
      <c r="C17" s="312"/>
      <c r="D17" s="312"/>
      <c r="E17" s="312"/>
      <c r="F17" s="312"/>
      <c r="G17" s="312"/>
      <c r="H17" s="298"/>
      <c r="I17" s="94"/>
      <c r="J17" s="95"/>
    </row>
    <row r="18" spans="1:10" ht="18">
      <c r="A18" s="300"/>
      <c r="B18" s="319" t="str">
        <f>VLOOKUP(J16,'пр.взв.'!B7:E38,4,FALSE)</f>
        <v>MDA</v>
      </c>
      <c r="C18" s="319"/>
      <c r="D18" s="319"/>
      <c r="E18" s="319"/>
      <c r="F18" s="319"/>
      <c r="G18" s="319"/>
      <c r="H18" s="320"/>
      <c r="I18" s="94"/>
      <c r="J18" s="95"/>
    </row>
    <row r="19" spans="1:10" ht="18.75" thickBot="1">
      <c r="A19" s="301"/>
      <c r="B19" s="321" t="e">
        <f>VLOOKUP("пр.взв.!",'пр.взв.'!B1:F49,4,FALSE)</f>
        <v>#N/A</v>
      </c>
      <c r="C19" s="321"/>
      <c r="D19" s="321"/>
      <c r="E19" s="321"/>
      <c r="F19" s="321"/>
      <c r="G19" s="321"/>
      <c r="H19" s="322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99" t="s">
        <v>34</v>
      </c>
      <c r="B21" s="311" t="str">
        <f>VLOOKUP(J21,'пр.взв.'!B2:F53,2,FALSE)</f>
        <v>TROPINA Rimma</v>
      </c>
      <c r="C21" s="311"/>
      <c r="D21" s="311"/>
      <c r="E21" s="311"/>
      <c r="F21" s="311"/>
      <c r="G21" s="311"/>
      <c r="H21" s="297" t="str">
        <f>VLOOKUP(J21,'пр.взв.'!B2:E53,3,FALSE)</f>
        <v>1990 cms</v>
      </c>
      <c r="I21" s="94"/>
      <c r="J21" s="95">
        <v>3</v>
      </c>
    </row>
    <row r="22" spans="1:10" ht="18" customHeight="1">
      <c r="A22" s="300"/>
      <c r="B22" s="312" t="e">
        <f>VLOOKUP(J22,'пр.взв.'!B3:F54,2,FALSE)</f>
        <v>#N/A</v>
      </c>
      <c r="C22" s="312"/>
      <c r="D22" s="312"/>
      <c r="E22" s="312"/>
      <c r="F22" s="312"/>
      <c r="G22" s="312"/>
      <c r="H22" s="298"/>
      <c r="I22" s="94"/>
      <c r="J22" s="95"/>
    </row>
    <row r="23" spans="1:9" ht="18">
      <c r="A23" s="300"/>
      <c r="B23" s="319" t="str">
        <f>VLOOKUP(J21,'пр.взв.'!B7:E38,4,FALSE)</f>
        <v>RUS</v>
      </c>
      <c r="C23" s="319"/>
      <c r="D23" s="319"/>
      <c r="E23" s="319"/>
      <c r="F23" s="319"/>
      <c r="G23" s="319"/>
      <c r="H23" s="320"/>
      <c r="I23" s="94"/>
    </row>
    <row r="24" spans="1:9" ht="18.75" thickBot="1">
      <c r="A24" s="301"/>
      <c r="B24" s="321" t="e">
        <f>VLOOKUP("пр.взв.!",'пр.взв.'!B3:F54,4,FALSE)</f>
        <v>#N/A</v>
      </c>
      <c r="C24" s="321"/>
      <c r="D24" s="321"/>
      <c r="E24" s="321"/>
      <c r="F24" s="321"/>
      <c r="G24" s="321"/>
      <c r="H24" s="322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38</v>
      </c>
      <c r="B26" s="94"/>
      <c r="C26" s="94"/>
      <c r="D26" s="94"/>
      <c r="E26" s="94"/>
      <c r="F26" s="94"/>
      <c r="G26" s="94"/>
      <c r="H26" s="94"/>
    </row>
    <row r="27" ht="13.5" thickBot="1"/>
    <row r="28" spans="1:8" ht="12.75" customHeight="1">
      <c r="A28" s="313" t="s">
        <v>91</v>
      </c>
      <c r="B28" s="314"/>
      <c r="C28" s="314"/>
      <c r="D28" s="314"/>
      <c r="E28" s="314"/>
      <c r="F28" s="314"/>
      <c r="G28" s="314"/>
      <c r="H28" s="315"/>
    </row>
    <row r="29" spans="1:8" ht="13.5" customHeight="1" thickBot="1">
      <c r="A29" s="316"/>
      <c r="B29" s="317"/>
      <c r="C29" s="317"/>
      <c r="D29" s="317"/>
      <c r="E29" s="317"/>
      <c r="F29" s="317"/>
      <c r="G29" s="317"/>
      <c r="H29" s="318"/>
    </row>
    <row r="32" spans="1:8" ht="18">
      <c r="A32" s="94" t="s">
        <v>39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K1" sqref="A1:P57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60" t="s">
        <v>50</v>
      </c>
      <c r="F1" s="361"/>
      <c r="G1" s="361"/>
      <c r="H1" s="361"/>
      <c r="I1" s="361"/>
      <c r="J1" s="362"/>
      <c r="K1" s="354" t="str">
        <f>'[1]реквизиты'!$A$2</f>
        <v>World Cup stage “Memorial A. Kharlampiev” (M&amp;W, M combat sambo)</v>
      </c>
      <c r="L1" s="355"/>
      <c r="M1" s="355"/>
      <c r="N1" s="355"/>
      <c r="O1" s="355"/>
      <c r="P1" s="356"/>
      <c r="Q1" s="40"/>
      <c r="R1" s="40"/>
      <c r="S1" s="40"/>
      <c r="T1" s="40"/>
      <c r="U1" s="8"/>
    </row>
    <row r="2" spans="3:22" ht="31.5" customHeight="1" thickBot="1">
      <c r="C2" s="3"/>
      <c r="D2" s="52"/>
      <c r="E2" s="363" t="str">
        <f>'пр.взв.'!A4</f>
        <v>Weight category 68W  кg.</v>
      </c>
      <c r="F2" s="364"/>
      <c r="G2" s="364"/>
      <c r="H2" s="364"/>
      <c r="I2" s="364"/>
      <c r="J2" s="365"/>
      <c r="K2" s="357" t="str">
        <f>'[1]реквизиты'!$A$3</f>
        <v>March  24 -27.2012       Moscow (Russia)     </v>
      </c>
      <c r="L2" s="358"/>
      <c r="M2" s="358"/>
      <c r="N2" s="358"/>
      <c r="O2" s="358"/>
      <c r="P2" s="359"/>
      <c r="V2" s="103"/>
    </row>
    <row r="3" spans="3:12" ht="19.5" customHeight="1">
      <c r="C3" s="339"/>
      <c r="F3" s="79"/>
      <c r="G3" s="79"/>
      <c r="H3" s="79"/>
      <c r="I3" s="79"/>
      <c r="J3" s="79"/>
      <c r="K3" s="79"/>
      <c r="L3" s="79"/>
    </row>
    <row r="4" ht="12.75" customHeight="1" thickBot="1">
      <c r="C4" s="340" t="s">
        <v>19</v>
      </c>
    </row>
    <row r="5" spans="1:16" ht="12.75" customHeight="1" thickBot="1">
      <c r="A5" s="372" t="s">
        <v>46</v>
      </c>
      <c r="C5" s="323">
        <v>1</v>
      </c>
      <c r="D5" s="333" t="str">
        <f>VLOOKUP(C5,'пр.взв.'!B7:F38,2,FALSE)</f>
        <v>GURTSYEVA Margarita</v>
      </c>
      <c r="E5" s="331" t="str">
        <f>VLOOKUP(C5,'пр.взв.'!B7:F38,3,FALSE)</f>
        <v>1988 ms</v>
      </c>
      <c r="F5" s="335" t="str">
        <f>VLOOKUP(C5,'пр.взв.'!B7:F38,4,FALSE)</f>
        <v>RUS</v>
      </c>
      <c r="G5" s="106"/>
      <c r="H5" s="47"/>
      <c r="I5" s="47"/>
      <c r="J5" s="47"/>
      <c r="K5" s="47"/>
      <c r="L5" s="12"/>
      <c r="M5" s="352">
        <v>1</v>
      </c>
      <c r="N5" s="368">
        <f>K21</f>
        <v>1</v>
      </c>
      <c r="O5" s="370" t="str">
        <f>VLOOKUP(N5,'пр.взв.'!B7:E38,2,FALSE)</f>
        <v>GURTSYEVA Margarita</v>
      </c>
      <c r="P5" s="366" t="str">
        <f>VLOOKUP(N5,'пр.взв.'!B7:F38,4,FALSE)</f>
        <v>RUS</v>
      </c>
    </row>
    <row r="6" spans="1:16" ht="12.75" customHeight="1">
      <c r="A6" s="373"/>
      <c r="C6" s="324"/>
      <c r="D6" s="334">
        <f>'пр.взв.'!C8</f>
        <v>0</v>
      </c>
      <c r="E6" s="332"/>
      <c r="F6" s="336">
        <f>'пр.взв.'!E8</f>
        <v>0</v>
      </c>
      <c r="G6" s="115">
        <v>1</v>
      </c>
      <c r="H6" s="107"/>
      <c r="I6" s="107"/>
      <c r="J6" s="47"/>
      <c r="K6" s="123"/>
      <c r="M6" s="353"/>
      <c r="N6" s="369"/>
      <c r="O6" s="371" t="e">
        <f>VLOOKUP(N6,'пр.взв.'!B7:E38,2,FALSE)</f>
        <v>#N/A</v>
      </c>
      <c r="P6" s="367" t="e">
        <f>VLOOKUP(N6,'пр.взв.'!B7:E38,4,FALSE)</f>
        <v>#N/A</v>
      </c>
    </row>
    <row r="7" spans="1:20" ht="12.75" customHeight="1" thickBot="1">
      <c r="A7" s="373"/>
      <c r="C7" s="327">
        <v>9</v>
      </c>
      <c r="D7" s="343" t="str">
        <f>VLOOKUP(C7,'пр.взв.'!B7:F38,2,FALSE)</f>
        <v>ISMATOVA Gulmira</v>
      </c>
      <c r="E7" s="341" t="str">
        <f>VLOOKUP(C7,'пр.взв.'!B7:F38,3,FALSE)</f>
        <v>1985 msic</v>
      </c>
      <c r="F7" s="375" t="str">
        <f>VLOOKUP(C7,'пр.взв.'!B7:F38,4,FALSE)</f>
        <v>UZB</v>
      </c>
      <c r="G7" s="141" t="s">
        <v>84</v>
      </c>
      <c r="H7" s="108"/>
      <c r="I7" s="107"/>
      <c r="J7" s="47"/>
      <c r="K7" s="123"/>
      <c r="M7" s="350">
        <v>2</v>
      </c>
      <c r="N7" s="369">
        <v>10</v>
      </c>
      <c r="O7" s="371" t="str">
        <f>VLOOKUP(N7,'пр.взв.'!B7:E38,2,FALSE)</f>
        <v>NAMAZAVA Volha</v>
      </c>
      <c r="P7" s="367" t="str">
        <f>VLOOKUP(N7,'пр.взв.'!B7:E38,4,FALSE)</f>
        <v>BLR</v>
      </c>
      <c r="T7" s="7"/>
    </row>
    <row r="8" spans="1:16" ht="12.75" customHeight="1" thickBot="1">
      <c r="A8" s="373"/>
      <c r="C8" s="328"/>
      <c r="D8" s="344">
        <f>'пр.взв.'!C24</f>
        <v>0</v>
      </c>
      <c r="E8" s="342"/>
      <c r="F8" s="376">
        <f>'пр.взв.'!E24</f>
        <v>0</v>
      </c>
      <c r="G8" s="109"/>
      <c r="H8" s="107"/>
      <c r="I8" s="142">
        <v>1</v>
      </c>
      <c r="J8" s="12"/>
      <c r="K8" s="143"/>
      <c r="M8" s="350"/>
      <c r="N8" s="369"/>
      <c r="O8" s="371" t="e">
        <f>VLOOKUP(N8,'пр.взв.'!B1:E40,2,FALSE)</f>
        <v>#N/A</v>
      </c>
      <c r="P8" s="367" t="e">
        <f>VLOOKUP(N8,'пр.взв.'!B2:E40,4,FALSE)</f>
        <v>#N/A</v>
      </c>
    </row>
    <row r="9" spans="1:16" ht="12.75" customHeight="1" thickBot="1">
      <c r="A9" s="373"/>
      <c r="C9" s="323">
        <v>5</v>
      </c>
      <c r="D9" s="333" t="str">
        <f>VLOOKUP(C9,'пр.взв.'!B7:F38,2,FALSE)</f>
        <v>EKHBAT Azzaya</v>
      </c>
      <c r="E9" s="331">
        <f>VLOOKUP(C9,'пр.взв.'!B7:F38,3,FALSE)</f>
        <v>1990</v>
      </c>
      <c r="F9" s="335" t="str">
        <f>VLOOKUP(C9,'пр.взв.'!B7:F38,4,FALSE)</f>
        <v>MNG</v>
      </c>
      <c r="G9" s="106"/>
      <c r="H9" s="107"/>
      <c r="I9" s="144" t="s">
        <v>85</v>
      </c>
      <c r="J9" s="23"/>
      <c r="K9" s="12"/>
      <c r="M9" s="351">
        <v>3</v>
      </c>
      <c r="N9" s="369">
        <f>E44</f>
        <v>4</v>
      </c>
      <c r="O9" s="371" t="str">
        <f>VLOOKUP(N9,'пр.взв.'!B7:E38,2,FALSE)</f>
        <v>KARAUSH Valentina</v>
      </c>
      <c r="P9" s="367" t="str">
        <f>VLOOKUP(N9,'пр.взв.'!B7:E38,4,FALSE)</f>
        <v>MDA</v>
      </c>
    </row>
    <row r="10" spans="1:16" ht="12.75" customHeight="1">
      <c r="A10" s="373"/>
      <c r="C10" s="324"/>
      <c r="D10" s="334">
        <f>'пр.взв.'!C16</f>
        <v>0</v>
      </c>
      <c r="E10" s="332"/>
      <c r="F10" s="336">
        <f>'пр.взв.'!E16</f>
        <v>0</v>
      </c>
      <c r="G10" s="113">
        <v>5</v>
      </c>
      <c r="H10" s="110"/>
      <c r="I10" s="14"/>
      <c r="J10" s="22"/>
      <c r="K10" s="12"/>
      <c r="L10" s="12"/>
      <c r="M10" s="351"/>
      <c r="N10" s="369"/>
      <c r="O10" s="371" t="e">
        <f>VLOOKUP(N10,'пр.взв.'!B1:E42,2,FALSE)</f>
        <v>#N/A</v>
      </c>
      <c r="P10" s="367" t="e">
        <f>VLOOKUP(N10,'пр.взв.'!B1:E42,4,FALSE)</f>
        <v>#N/A</v>
      </c>
    </row>
    <row r="11" spans="1:16" ht="12.75" customHeight="1" thickBot="1">
      <c r="A11" s="373"/>
      <c r="C11" s="327">
        <v>13</v>
      </c>
      <c r="D11" s="337">
        <f>VLOOKUP(C11,'пр.взв.'!B7:F38,2,FALSE)</f>
        <v>0</v>
      </c>
      <c r="E11" s="329">
        <f>VLOOKUP(C11,'пр.взв.'!B7:F38,3,FALSE)</f>
        <v>0</v>
      </c>
      <c r="F11" s="377">
        <f>VLOOKUP(C11,'пр.взв.'!B7:F38,4,FALSE)</f>
        <v>0</v>
      </c>
      <c r="G11" s="114"/>
      <c r="H11" s="107"/>
      <c r="I11" s="14"/>
      <c r="J11" s="22"/>
      <c r="K11" s="145"/>
      <c r="L11" s="26"/>
      <c r="M11" s="325">
        <v>3</v>
      </c>
      <c r="N11" s="369">
        <v>3</v>
      </c>
      <c r="O11" s="371" t="str">
        <f>VLOOKUP(N11,'пр.взв.'!B7:E38,2,FALSE)</f>
        <v>TROPINA Rimma</v>
      </c>
      <c r="P11" s="367" t="str">
        <f>VLOOKUP(N11,'пр.взв.'!B7:E38,4,FALSE)</f>
        <v>RUS</v>
      </c>
    </row>
    <row r="12" spans="1:16" ht="12.75" customHeight="1" thickBot="1">
      <c r="A12" s="374"/>
      <c r="C12" s="328"/>
      <c r="D12" s="338">
        <f>'пр.взв.'!C32</f>
        <v>0</v>
      </c>
      <c r="E12" s="330"/>
      <c r="F12" s="378">
        <f>'пр.взв.'!E32</f>
        <v>0</v>
      </c>
      <c r="G12" s="109"/>
      <c r="H12" s="107"/>
      <c r="I12" s="14"/>
      <c r="J12" s="12"/>
      <c r="K12" s="115">
        <v>1</v>
      </c>
      <c r="L12" s="12"/>
      <c r="M12" s="325"/>
      <c r="N12" s="369"/>
      <c r="O12" s="371" t="e">
        <f>VLOOKUP(N12,'пр.взв.'!B3:E44,2,FALSE)</f>
        <v>#N/A</v>
      </c>
      <c r="P12" s="367" t="e">
        <f>VLOOKUP(N12,'пр.взв.'!B3:E44,4,FALSE)</f>
        <v>#N/A</v>
      </c>
    </row>
    <row r="13" spans="1:20" ht="12.75" customHeight="1" thickBot="1">
      <c r="A13" s="372" t="s">
        <v>47</v>
      </c>
      <c r="C13" s="323">
        <v>3</v>
      </c>
      <c r="D13" s="333" t="str">
        <f>VLOOKUP(C13,'пр.взв.'!B7:F38,2,FALSE)</f>
        <v>TROPINA Rimma</v>
      </c>
      <c r="E13" s="331" t="str">
        <f>VLOOKUP(C13,'пр.взв.'!B7:F38,3,FALSE)</f>
        <v>1990 cms</v>
      </c>
      <c r="F13" s="335" t="str">
        <f>VLOOKUP(C13,'пр.взв.'!B7:F38,4,FALSE)</f>
        <v>RUS</v>
      </c>
      <c r="G13" s="106"/>
      <c r="H13" s="107"/>
      <c r="I13" s="14"/>
      <c r="J13" s="12"/>
      <c r="K13" s="144" t="s">
        <v>86</v>
      </c>
      <c r="L13" s="12"/>
      <c r="M13" s="326" t="s">
        <v>89</v>
      </c>
      <c r="N13" s="369">
        <v>5</v>
      </c>
      <c r="O13" s="371" t="str">
        <f>VLOOKUP(N13,'пр.взв.'!B7:E38,2,FALSE)</f>
        <v>EKHBAT Azzaya</v>
      </c>
      <c r="P13" s="367" t="str">
        <f>VLOOKUP(N13,'пр.взв.'!B7:E38,4,FALSE)</f>
        <v>MNG</v>
      </c>
      <c r="Q13" s="87"/>
      <c r="R13" s="87"/>
      <c r="S13" s="87"/>
      <c r="T13" s="87"/>
    </row>
    <row r="14" spans="1:20" ht="12.75" customHeight="1">
      <c r="A14" s="373"/>
      <c r="C14" s="324"/>
      <c r="D14" s="334">
        <f>'пр.взв.'!C12</f>
        <v>0</v>
      </c>
      <c r="E14" s="332"/>
      <c r="F14" s="336">
        <f>'пр.взв.'!E12</f>
        <v>0</v>
      </c>
      <c r="G14" s="115">
        <v>3</v>
      </c>
      <c r="H14" s="107"/>
      <c r="I14" s="14"/>
      <c r="J14" s="22"/>
      <c r="K14" s="22"/>
      <c r="L14" s="12"/>
      <c r="M14" s="326"/>
      <c r="N14" s="369"/>
      <c r="O14" s="371" t="e">
        <f>VLOOKUP(N14,'пр.взв.'!B1:E46,2,FALSE)</f>
        <v>#N/A</v>
      </c>
      <c r="P14" s="367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73"/>
      <c r="C15" s="327">
        <v>11</v>
      </c>
      <c r="D15" s="337">
        <f>VLOOKUP(C15,'пр.взв.'!B7:F38,2,FALSE)</f>
        <v>0</v>
      </c>
      <c r="E15" s="329">
        <f>VLOOKUP(C15,'пр.взв.'!B7:F38,3,FALSE)</f>
        <v>0</v>
      </c>
      <c r="F15" s="377">
        <f>VLOOKUP(C15,'пр.взв.'!B7:F38,4,FALSE)</f>
        <v>0</v>
      </c>
      <c r="G15" s="116"/>
      <c r="H15" s="108"/>
      <c r="I15" s="14"/>
      <c r="J15" s="22"/>
      <c r="K15" s="22"/>
      <c r="L15" s="12"/>
      <c r="M15" s="326" t="s">
        <v>89</v>
      </c>
      <c r="N15" s="369">
        <v>7</v>
      </c>
      <c r="O15" s="371" t="str">
        <f>VLOOKUP(N15,'пр.взв.'!B7:E38,2,FALSE)</f>
        <v>CHERAR Adriana</v>
      </c>
      <c r="P15" s="367" t="str">
        <f>VLOOKUP(N15,'пр.взв.'!B7:E38,4,FALSE)</f>
        <v>ROU</v>
      </c>
      <c r="Q15" s="87"/>
      <c r="R15" s="87"/>
      <c r="S15" s="87"/>
      <c r="T15" s="87"/>
    </row>
    <row r="16" spans="1:20" ht="12.75" customHeight="1" thickBot="1">
      <c r="A16" s="373"/>
      <c r="C16" s="328"/>
      <c r="D16" s="338">
        <f>'пр.взв.'!C28</f>
        <v>0</v>
      </c>
      <c r="E16" s="330"/>
      <c r="F16" s="378">
        <f>'пр.взв.'!E28</f>
        <v>0</v>
      </c>
      <c r="G16" s="109"/>
      <c r="H16" s="107"/>
      <c r="I16" s="146" t="s">
        <v>79</v>
      </c>
      <c r="J16" s="24"/>
      <c r="K16" s="22"/>
      <c r="L16" s="12"/>
      <c r="M16" s="326"/>
      <c r="N16" s="369"/>
      <c r="O16" s="371" t="e">
        <f>VLOOKUP(N16,'пр.взв.'!B1:E48,2,FALSE)</f>
        <v>#N/A</v>
      </c>
      <c r="P16" s="367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73"/>
      <c r="C17" s="323">
        <v>7</v>
      </c>
      <c r="D17" s="333" t="str">
        <f>VLOOKUP(C17,'пр.взв.'!B7:F38,2,FALSE)</f>
        <v>CHERAR Adriana</v>
      </c>
      <c r="E17" s="331">
        <f>VLOOKUP(C17,'пр.взв.'!B7:F38,3,FALSE)</f>
        <v>1985</v>
      </c>
      <c r="F17" s="335" t="str">
        <f>VLOOKUP(C17,'пр.взв.'!B7:F38,4,FALSE)</f>
        <v>ROU</v>
      </c>
      <c r="G17" s="106"/>
      <c r="H17" s="109"/>
      <c r="I17" s="147" t="s">
        <v>86</v>
      </c>
      <c r="J17" s="9"/>
      <c r="K17" s="36"/>
      <c r="L17" s="9"/>
      <c r="M17" s="326" t="s">
        <v>89</v>
      </c>
      <c r="N17" s="379">
        <v>6</v>
      </c>
      <c r="O17" s="380" t="str">
        <f>VLOOKUP(N17,'пр.взв.'!B7:E38,2,FALSE)</f>
        <v>NAZARENKO Olesya</v>
      </c>
      <c r="P17" s="381" t="str">
        <f>VLOOKUP(N17,'пр.взв.'!B7:E38,4,FALSE)</f>
        <v>RUS-M</v>
      </c>
      <c r="Q17" s="87"/>
      <c r="R17" s="87"/>
      <c r="S17" s="87"/>
      <c r="T17" s="87"/>
    </row>
    <row r="18" spans="1:20" ht="12.75" customHeight="1">
      <c r="A18" s="373"/>
      <c r="C18" s="324"/>
      <c r="D18" s="334">
        <f>'пр.взв.'!C20</f>
        <v>0</v>
      </c>
      <c r="E18" s="332"/>
      <c r="F18" s="336">
        <f>'пр.взв.'!E20</f>
        <v>0</v>
      </c>
      <c r="G18" s="113">
        <v>7</v>
      </c>
      <c r="H18" s="111"/>
      <c r="I18" s="15"/>
      <c r="J18" s="16"/>
      <c r="K18" s="22"/>
      <c r="L18" s="16"/>
      <c r="M18" s="326"/>
      <c r="N18" s="369"/>
      <c r="O18" s="371" t="e">
        <f>VLOOKUP(N18,'пр.взв.'!B1:E50,2,FALSE)</f>
        <v>#N/A</v>
      </c>
      <c r="P18" s="367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73"/>
      <c r="C19" s="327">
        <v>15</v>
      </c>
      <c r="D19" s="337">
        <f>VLOOKUP(C19,'пр.взв.'!B7:F38,2,FALSE)</f>
        <v>0</v>
      </c>
      <c r="E19" s="329">
        <f>VLOOKUP(C19,'пр.взв.'!B7:F38,3,FALSE)</f>
        <v>0</v>
      </c>
      <c r="F19" s="377">
        <f>VLOOKUP(C19,'пр.взв.'!B7:F38,4,FALSE)</f>
        <v>0</v>
      </c>
      <c r="G19" s="114"/>
      <c r="H19" s="109"/>
      <c r="I19" s="15"/>
      <c r="J19" s="16"/>
      <c r="K19" s="22"/>
      <c r="L19" s="16"/>
      <c r="M19" s="326" t="s">
        <v>89</v>
      </c>
      <c r="N19" s="369">
        <v>8</v>
      </c>
      <c r="O19" s="371" t="str">
        <f>VLOOKUP(N19,'пр.взв.'!B7:E38,2,FALSE)</f>
        <v>KORNEEVA Svetlana</v>
      </c>
      <c r="P19" s="367" t="str">
        <f>VLOOKUP(N19,'пр.взв.'!B7:E38,4,FALSE)</f>
        <v>RUS</v>
      </c>
      <c r="Q19" s="87"/>
      <c r="R19" s="87"/>
      <c r="S19" s="87"/>
      <c r="T19" s="87"/>
    </row>
    <row r="20" spans="1:20" ht="12" customHeight="1" thickBot="1">
      <c r="A20" s="374"/>
      <c r="C20" s="328"/>
      <c r="D20" s="338">
        <f>'пр.взв.'!C36</f>
        <v>0</v>
      </c>
      <c r="E20" s="330"/>
      <c r="F20" s="378">
        <f>'пр.взв.'!E36</f>
        <v>0</v>
      </c>
      <c r="G20" s="109"/>
      <c r="H20" s="106"/>
      <c r="I20" s="11"/>
      <c r="J20" s="16"/>
      <c r="K20" s="22"/>
      <c r="L20" s="16"/>
      <c r="M20" s="326"/>
      <c r="N20" s="369"/>
      <c r="O20" s="371" t="e">
        <f>VLOOKUP(N20,'пр.взв.'!B2:E52,2,FALSE)</f>
        <v>#N/A</v>
      </c>
      <c r="P20" s="367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49"/>
      <c r="D21" s="59"/>
      <c r="E21" s="6"/>
      <c r="F21" s="3"/>
      <c r="G21" s="124"/>
      <c r="H21" s="124"/>
      <c r="I21" s="148"/>
      <c r="J21" s="143"/>
      <c r="K21" s="112">
        <v>1</v>
      </c>
      <c r="M21" s="326" t="s">
        <v>90</v>
      </c>
      <c r="N21" s="369">
        <v>9</v>
      </c>
      <c r="O21" s="371" t="str">
        <f>VLOOKUP(N21,'пр.взв.'!B7:E38,2,FALSE)</f>
        <v>ISMATOVA Gulmira</v>
      </c>
      <c r="P21" s="367" t="str">
        <f>VLOOKUP(N21,'пр.взв.'!B7:E38,4,FALSE)</f>
        <v>UZB</v>
      </c>
      <c r="Q21" s="87"/>
      <c r="R21" s="87"/>
      <c r="S21" s="87"/>
      <c r="T21" s="87"/>
    </row>
    <row r="22" spans="3:20" ht="12" customHeight="1" thickBot="1">
      <c r="C22" s="340"/>
      <c r="D22" s="60"/>
      <c r="G22" s="123"/>
      <c r="H22" s="123"/>
      <c r="I22" s="143"/>
      <c r="J22" s="143"/>
      <c r="K22" s="149" t="s">
        <v>85</v>
      </c>
      <c r="L22" s="48"/>
      <c r="M22" s="326"/>
      <c r="N22" s="369"/>
      <c r="O22" s="371" t="e">
        <f>VLOOKUP(N22,'пр.взв.'!B2:E54,2,FALSE)</f>
        <v>#N/A</v>
      </c>
      <c r="P22" s="367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72" t="s">
        <v>48</v>
      </c>
      <c r="C23" s="323">
        <v>2</v>
      </c>
      <c r="D23" s="333" t="str">
        <f>VLOOKUP(C23,'пр.взв.'!B7:F38,2,FALSE)</f>
        <v>ABDILMANAP KYZY Bubysaira</v>
      </c>
      <c r="E23" s="331" t="str">
        <f>VLOOKUP(C23,'пр.взв.'!B7:F38,3,FALSE)</f>
        <v>1992 ms</v>
      </c>
      <c r="F23" s="335" t="str">
        <f>VLOOKUP(C23,'пр.взв.'!B7:F38,4,FALSE)</f>
        <v>KGZ</v>
      </c>
      <c r="G23" s="106"/>
      <c r="H23" s="47"/>
      <c r="I23" s="12"/>
      <c r="J23" s="12"/>
      <c r="K23" s="150"/>
      <c r="M23" s="345" t="s">
        <v>90</v>
      </c>
      <c r="N23" s="369">
        <v>2</v>
      </c>
      <c r="O23" s="371" t="str">
        <f>VLOOKUP(N23,'пр.взв.'!B7:E38,2,FALSE)</f>
        <v>ABDILMANAP KYZY Bubysaira</v>
      </c>
      <c r="P23" s="367" t="str">
        <f>VLOOKUP(N23,'пр.взв.'!B7:E38,4,FALSE)</f>
        <v>KGZ</v>
      </c>
    </row>
    <row r="24" spans="1:16" ht="12" customHeight="1" thickBot="1">
      <c r="A24" s="373"/>
      <c r="C24" s="324"/>
      <c r="D24" s="334">
        <f>'пр.взв.'!C10</f>
        <v>0</v>
      </c>
      <c r="E24" s="332"/>
      <c r="F24" s="336"/>
      <c r="G24" s="115">
        <v>10</v>
      </c>
      <c r="H24" s="107"/>
      <c r="I24" s="14"/>
      <c r="J24" s="12"/>
      <c r="K24" s="151"/>
      <c r="M24" s="346"/>
      <c r="N24" s="382"/>
      <c r="O24" s="383" t="e">
        <f>VLOOKUP(N24,'пр.взв.'!B2:E56,2,FALSE)</f>
        <v>#N/A</v>
      </c>
      <c r="P24" s="384" t="e">
        <f>VLOOKUP(N24,'пр.взв.'!B5:E56,4,FALSE)</f>
        <v>#N/A</v>
      </c>
    </row>
    <row r="25" spans="1:16" ht="12" customHeight="1" thickBot="1">
      <c r="A25" s="373"/>
      <c r="C25" s="327">
        <v>10</v>
      </c>
      <c r="D25" s="343" t="str">
        <f>VLOOKUP(C25,'пр.взв.'!B7:F38,2,FALSE)</f>
        <v>NAMAZAVA Volha</v>
      </c>
      <c r="E25" s="341" t="str">
        <f>VLOOKUP(C25,'пр.взв.'!B7:F38,3,FALSE)</f>
        <v>1991 ms</v>
      </c>
      <c r="F25" s="375" t="str">
        <f>VLOOKUP(C25,'пр.взв.'!B7:F38,4,FALSE)</f>
        <v>BLR</v>
      </c>
      <c r="G25" s="144" t="s">
        <v>87</v>
      </c>
      <c r="H25" s="17"/>
      <c r="I25" s="14"/>
      <c r="J25" s="12"/>
      <c r="K25" s="151"/>
      <c r="M25" s="347"/>
      <c r="N25" s="385"/>
      <c r="O25" s="386"/>
      <c r="P25" s="387"/>
    </row>
    <row r="26" spans="1:16" ht="12" customHeight="1" thickBot="1">
      <c r="A26" s="373"/>
      <c r="C26" s="328"/>
      <c r="D26" s="344">
        <f>'пр.взв.'!C26</f>
        <v>0</v>
      </c>
      <c r="E26" s="342"/>
      <c r="F26" s="376"/>
      <c r="G26" s="15"/>
      <c r="H26" s="14"/>
      <c r="I26" s="142" t="s">
        <v>88</v>
      </c>
      <c r="J26" s="12"/>
      <c r="K26" s="151"/>
      <c r="M26" s="347"/>
      <c r="N26" s="385"/>
      <c r="O26" s="386"/>
      <c r="P26" s="387"/>
    </row>
    <row r="27" spans="1:16" ht="12" customHeight="1" thickBot="1">
      <c r="A27" s="373"/>
      <c r="C27" s="323">
        <v>6</v>
      </c>
      <c r="D27" s="333" t="str">
        <f>VLOOKUP(C27,'пр.взв.'!B7:F38,2,FALSE)</f>
        <v>NAZARENKO Olesya</v>
      </c>
      <c r="E27" s="331" t="str">
        <f>VLOOKUP(C27,'пр.взв.'!B7:F38,3,FALSE)</f>
        <v>1976 ms</v>
      </c>
      <c r="F27" s="335" t="str">
        <f>VLOOKUP(C27,'пр.взв.'!B7:F38,4,FALSE)</f>
        <v>RUS-M</v>
      </c>
      <c r="G27" s="11"/>
      <c r="H27" s="14"/>
      <c r="I27" s="144" t="s">
        <v>87</v>
      </c>
      <c r="J27" s="23"/>
      <c r="K27" s="22"/>
      <c r="M27" s="347"/>
      <c r="N27" s="385"/>
      <c r="O27" s="386"/>
      <c r="P27" s="387"/>
    </row>
    <row r="28" spans="1:16" ht="12" customHeight="1">
      <c r="A28" s="373"/>
      <c r="C28" s="324"/>
      <c r="D28" s="334">
        <f>'пр.взв.'!C18</f>
        <v>0</v>
      </c>
      <c r="E28" s="332"/>
      <c r="F28" s="336"/>
      <c r="G28" s="146">
        <v>6</v>
      </c>
      <c r="H28" s="21"/>
      <c r="I28" s="14"/>
      <c r="J28" s="22"/>
      <c r="K28" s="22"/>
      <c r="L28" s="12"/>
      <c r="M28" s="347"/>
      <c r="N28" s="385"/>
      <c r="O28" s="386"/>
      <c r="P28" s="387"/>
    </row>
    <row r="29" spans="1:18" ht="12" customHeight="1" thickBot="1">
      <c r="A29" s="373"/>
      <c r="C29" s="327">
        <v>14</v>
      </c>
      <c r="D29" s="337">
        <f>VLOOKUP(C29,'пр.взв.'!B7:F38,2,FALSE)</f>
        <v>0</v>
      </c>
      <c r="E29" s="329">
        <f>VLOOKUP(C29,'пр.взв.'!B7:F38,3,FALSE)</f>
        <v>0</v>
      </c>
      <c r="F29" s="377">
        <f>VLOOKUP(C29,'пр.взв.'!B7:F38,4,FALSE)</f>
        <v>0</v>
      </c>
      <c r="G29" s="147"/>
      <c r="H29" s="14"/>
      <c r="I29" s="14"/>
      <c r="J29" s="22"/>
      <c r="K29" s="152"/>
      <c r="L29" s="26"/>
      <c r="M29" s="348"/>
      <c r="N29" s="385"/>
      <c r="O29" s="386"/>
      <c r="P29" s="387"/>
      <c r="Q29" s="87"/>
      <c r="R29" s="87"/>
    </row>
    <row r="30" spans="1:18" ht="12" customHeight="1" thickBot="1">
      <c r="A30" s="374"/>
      <c r="C30" s="328"/>
      <c r="D30" s="338">
        <f>'пр.взв.'!C34</f>
        <v>0</v>
      </c>
      <c r="E30" s="330"/>
      <c r="F30" s="378"/>
      <c r="G30" s="15"/>
      <c r="H30" s="14"/>
      <c r="I30" s="14"/>
      <c r="J30" s="12"/>
      <c r="K30" s="113">
        <v>10</v>
      </c>
      <c r="L30" s="12"/>
      <c r="M30" s="348"/>
      <c r="N30" s="385"/>
      <c r="O30" s="386"/>
      <c r="P30" s="387"/>
      <c r="Q30" s="87"/>
      <c r="R30" s="87"/>
    </row>
    <row r="31" spans="1:18" ht="12" customHeight="1" thickBot="1">
      <c r="A31" s="372" t="s">
        <v>49</v>
      </c>
      <c r="C31" s="323">
        <v>4</v>
      </c>
      <c r="D31" s="333" t="str">
        <f>VLOOKUP(C31,'пр.взв.'!B7:F38,2,FALSE)</f>
        <v>KARAUSH Valentina</v>
      </c>
      <c r="E31" s="331">
        <f>VLOOKUP(C31,'пр.взв.'!B7:F38,3,FALSE)</f>
        <v>1984</v>
      </c>
      <c r="F31" s="335" t="str">
        <f>VLOOKUP(C31,'пр.взв.'!B7:F38,4,FALSE)</f>
        <v>MDA</v>
      </c>
      <c r="G31" s="11"/>
      <c r="H31" s="14"/>
      <c r="I31" s="14"/>
      <c r="J31" s="12"/>
      <c r="K31" s="147"/>
      <c r="L31" s="12"/>
      <c r="M31" s="348"/>
      <c r="N31" s="385"/>
      <c r="O31" s="386"/>
      <c r="P31" s="387"/>
      <c r="Q31" s="87"/>
      <c r="R31" s="87"/>
    </row>
    <row r="32" spans="1:18" ht="12" customHeight="1">
      <c r="A32" s="373"/>
      <c r="C32" s="324"/>
      <c r="D32" s="334">
        <f>'пр.взв.'!C14</f>
        <v>0</v>
      </c>
      <c r="E32" s="332"/>
      <c r="F32" s="336"/>
      <c r="G32" s="142">
        <v>4</v>
      </c>
      <c r="H32" s="14"/>
      <c r="I32" s="14"/>
      <c r="J32" s="22"/>
      <c r="K32" s="12"/>
      <c r="L32" s="12"/>
      <c r="M32" s="348"/>
      <c r="N32" s="385"/>
      <c r="O32" s="386"/>
      <c r="P32" s="387"/>
      <c r="Q32" s="87"/>
      <c r="R32" s="87"/>
    </row>
    <row r="33" spans="1:18" ht="12" customHeight="1" thickBot="1">
      <c r="A33" s="373"/>
      <c r="C33" s="327">
        <v>12</v>
      </c>
      <c r="D33" s="337">
        <f>VLOOKUP(C33,'пр.взв.'!B7:F38,2,FALSE)</f>
        <v>0</v>
      </c>
      <c r="E33" s="329">
        <f>VLOOKUP(C33,'пр.взв.'!B7:F38,3,FALSE)</f>
        <v>0</v>
      </c>
      <c r="F33" s="377">
        <f>VLOOKUP(C33,'пр.взв.'!B7:F38,4,FALSE)</f>
        <v>0</v>
      </c>
      <c r="G33" s="144"/>
      <c r="H33" s="17"/>
      <c r="I33" s="14"/>
      <c r="J33" s="22"/>
      <c r="K33" s="12"/>
      <c r="L33" s="12"/>
      <c r="M33" s="348"/>
      <c r="N33" s="385"/>
      <c r="O33" s="386"/>
      <c r="P33" s="387"/>
      <c r="Q33" s="87"/>
      <c r="R33" s="87"/>
    </row>
    <row r="34" spans="1:18" ht="12" customHeight="1" thickBot="1">
      <c r="A34" s="373"/>
      <c r="C34" s="328"/>
      <c r="D34" s="338">
        <f>'пр.взв.'!C30</f>
        <v>0</v>
      </c>
      <c r="E34" s="330"/>
      <c r="F34" s="378"/>
      <c r="G34" s="15"/>
      <c r="H34" s="14"/>
      <c r="I34" s="146" t="s">
        <v>82</v>
      </c>
      <c r="J34" s="24"/>
      <c r="K34" s="12"/>
      <c r="L34" s="12"/>
      <c r="M34" s="348"/>
      <c r="N34" s="385"/>
      <c r="O34" s="386"/>
      <c r="P34" s="387"/>
      <c r="Q34" s="87"/>
      <c r="R34" s="87"/>
    </row>
    <row r="35" spans="1:18" ht="12" customHeight="1" thickBot="1">
      <c r="A35" s="373"/>
      <c r="C35" s="323">
        <v>8</v>
      </c>
      <c r="D35" s="333" t="str">
        <f>VLOOKUP(C35,'пр.взв.'!B7:F38,2,FALSE)</f>
        <v>KORNEEVA Svetlana</v>
      </c>
      <c r="E35" s="331" t="str">
        <f>VLOOKUP(C35,'пр.взв.'!B7:F38,3,FALSE)</f>
        <v>1980 ms</v>
      </c>
      <c r="F35" s="335" t="str">
        <f>VLOOKUP(C35,'пр.взв.'!B7:F38,4,FALSE)</f>
        <v>RUS</v>
      </c>
      <c r="G35" s="11"/>
      <c r="H35" s="15"/>
      <c r="I35" s="147" t="s">
        <v>87</v>
      </c>
      <c r="J35" s="9"/>
      <c r="K35" s="9"/>
      <c r="L35" s="9"/>
      <c r="M35" s="348"/>
      <c r="N35" s="385"/>
      <c r="O35" s="386"/>
      <c r="P35" s="387"/>
      <c r="Q35" s="87"/>
      <c r="R35" s="87"/>
    </row>
    <row r="36" spans="1:18" ht="14.25" customHeight="1">
      <c r="A36" s="373"/>
      <c r="C36" s="324"/>
      <c r="D36" s="334">
        <f>'пр.взв.'!C22</f>
        <v>0</v>
      </c>
      <c r="E36" s="332"/>
      <c r="F36" s="336"/>
      <c r="G36" s="146">
        <v>8</v>
      </c>
      <c r="H36" s="20"/>
      <c r="I36" s="15"/>
      <c r="J36" s="16"/>
      <c r="K36" s="12"/>
      <c r="L36" s="12"/>
      <c r="M36" s="348"/>
      <c r="N36" s="385"/>
      <c r="O36" s="386"/>
      <c r="P36" s="387"/>
      <c r="Q36" s="69"/>
      <c r="R36" s="69"/>
    </row>
    <row r="37" spans="1:18" ht="13.5" customHeight="1" thickBot="1">
      <c r="A37" s="373"/>
      <c r="C37" s="327">
        <v>16</v>
      </c>
      <c r="D37" s="337">
        <f>VLOOKUP(C37,'пр.взв.'!B7:F38,2,FALSE)</f>
        <v>0</v>
      </c>
      <c r="E37" s="329">
        <f>VLOOKUP(C37,'пр.взв.'!B7:F38,3,FALSE)</f>
        <v>0</v>
      </c>
      <c r="F37" s="377">
        <f>VLOOKUP(C37,'пр.взв.'!B7:F38,4,FALSE)</f>
        <v>0</v>
      </c>
      <c r="G37" s="147"/>
      <c r="H37" s="15"/>
      <c r="I37" s="15"/>
      <c r="J37" s="16"/>
      <c r="K37" s="12"/>
      <c r="L37" s="12"/>
      <c r="M37" s="88"/>
      <c r="N37" s="88"/>
      <c r="O37" s="89"/>
      <c r="P37" s="87"/>
      <c r="Q37" s="90"/>
      <c r="R37" s="69"/>
    </row>
    <row r="38" spans="1:18" ht="13.5" customHeight="1" thickBot="1">
      <c r="A38" s="374"/>
      <c r="C38" s="328"/>
      <c r="D38" s="338">
        <f>'пр.взв.'!C38</f>
        <v>0</v>
      </c>
      <c r="E38" s="330"/>
      <c r="F38" s="378"/>
      <c r="G38" s="15"/>
      <c r="H38" s="11"/>
      <c r="I38" s="11"/>
      <c r="J38" s="16"/>
      <c r="K38" s="12"/>
      <c r="L38" s="16"/>
      <c r="M38" s="88"/>
      <c r="N38" s="88"/>
      <c r="O38" s="91"/>
      <c r="P38" s="87"/>
      <c r="Q38" s="87"/>
      <c r="R38" s="69"/>
    </row>
    <row r="39" spans="3:18" ht="12.75" customHeight="1">
      <c r="C39" s="46"/>
      <c r="I39" s="153"/>
      <c r="J39" s="153"/>
      <c r="K39" s="153"/>
      <c r="P39" s="3"/>
      <c r="R39" s="3"/>
    </row>
    <row r="40" spans="5:18" ht="13.5" customHeight="1">
      <c r="E40" s="10"/>
      <c r="F40" s="118" t="s">
        <v>51</v>
      </c>
      <c r="G40" s="10"/>
      <c r="I40" s="153"/>
      <c r="J40" s="153"/>
      <c r="K40" s="153"/>
      <c r="N40" s="49"/>
      <c r="P40" s="3"/>
      <c r="R40" s="50"/>
    </row>
    <row r="41" ht="12.75" customHeight="1" thickBot="1">
      <c r="R41" s="50"/>
    </row>
    <row r="42" spans="3:19" ht="12.75" customHeight="1">
      <c r="C42" s="390">
        <v>3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91"/>
      <c r="D43" s="119"/>
      <c r="E43" s="120"/>
      <c r="F43" s="10"/>
      <c r="G43" s="10"/>
      <c r="H43" s="7"/>
      <c r="I43" s="7"/>
      <c r="Q43" s="3"/>
      <c r="R43" s="3"/>
    </row>
    <row r="44" spans="3:18" ht="13.5" customHeight="1">
      <c r="C44" s="132"/>
      <c r="D44" s="10"/>
      <c r="E44" s="131">
        <v>4</v>
      </c>
      <c r="F44" s="10"/>
      <c r="G44" s="10"/>
      <c r="H44" s="7"/>
      <c r="I44" s="7"/>
      <c r="Q44" s="53"/>
      <c r="R44" s="54"/>
    </row>
    <row r="45" spans="3:18" ht="16.5" customHeight="1" thickBot="1">
      <c r="C45" s="132"/>
      <c r="D45" s="10"/>
      <c r="E45" s="154" t="s">
        <v>87</v>
      </c>
      <c r="F45" s="126"/>
      <c r="G45" s="126"/>
      <c r="H45" s="126"/>
      <c r="I45" s="126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88">
        <v>4</v>
      </c>
      <c r="D46" s="121"/>
      <c r="E46" s="120"/>
      <c r="F46" s="126"/>
      <c r="G46" s="130"/>
      <c r="H46" s="130"/>
      <c r="I46" s="126"/>
      <c r="O46" s="3"/>
      <c r="P46" s="3"/>
      <c r="Q46" s="3"/>
      <c r="R46" s="3"/>
    </row>
    <row r="47" spans="3:18" ht="15.75" customHeight="1" thickBot="1">
      <c r="C47" s="389"/>
      <c r="D47" s="10"/>
      <c r="E47" s="10"/>
      <c r="F47" s="126"/>
      <c r="G47" s="129"/>
      <c r="H47" s="129"/>
      <c r="I47" s="126"/>
      <c r="J47" s="101"/>
      <c r="K47" s="101"/>
      <c r="L47" s="101"/>
      <c r="O47" s="102"/>
      <c r="P47" s="102"/>
      <c r="Q47" s="3"/>
      <c r="R47" s="3"/>
    </row>
    <row r="48" spans="3:18" ht="15.75">
      <c r="C48" s="7"/>
      <c r="D48" s="7"/>
      <c r="E48" s="109"/>
      <c r="F48" s="126"/>
      <c r="G48" s="126"/>
      <c r="H48" s="126"/>
      <c r="I48" s="126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7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9"/>
      <c r="G51" s="126"/>
      <c r="H51" s="126"/>
      <c r="I51" s="100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26"/>
      <c r="H52" s="126"/>
      <c r="I52" s="117">
        <f>HYPERLINK('[1]реквизиты'!$A$13)</f>
      </c>
      <c r="J52" s="101"/>
      <c r="P52" s="3"/>
      <c r="Q52" s="53"/>
      <c r="R52" s="3"/>
    </row>
    <row r="53" spans="7:18" ht="12.75" customHeight="1">
      <c r="G53" s="126"/>
      <c r="H53" s="126"/>
      <c r="I53" s="122"/>
      <c r="P53" s="3"/>
      <c r="Q53" s="53"/>
      <c r="R53" s="3"/>
    </row>
    <row r="54" spans="15:18" ht="13.5" customHeight="1">
      <c r="O54" s="105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27"/>
      <c r="F55" s="126"/>
      <c r="G55" s="126"/>
      <c r="H55" s="126"/>
      <c r="I55" s="100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28"/>
      <c r="D56" s="126"/>
      <c r="E56" s="126"/>
      <c r="F56" s="126"/>
      <c r="G56" s="129"/>
      <c r="H56" s="129"/>
      <c r="I56" s="7"/>
      <c r="O56" s="3"/>
      <c r="P56" s="104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0">
    <mergeCell ref="C46:C47"/>
    <mergeCell ref="N35:N36"/>
    <mergeCell ref="O35:O36"/>
    <mergeCell ref="P35:P36"/>
    <mergeCell ref="F37:F38"/>
    <mergeCell ref="C42:C43"/>
    <mergeCell ref="E37:E38"/>
    <mergeCell ref="C35:C36"/>
    <mergeCell ref="C37:C38"/>
    <mergeCell ref="D37:D38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P15:P16"/>
    <mergeCell ref="N17:N18"/>
    <mergeCell ref="O17:O18"/>
    <mergeCell ref="P17:P18"/>
    <mergeCell ref="N15:N16"/>
    <mergeCell ref="O15:O16"/>
    <mergeCell ref="P11:P12"/>
    <mergeCell ref="N13:N14"/>
    <mergeCell ref="O13:O14"/>
    <mergeCell ref="P13:P14"/>
    <mergeCell ref="N11:N12"/>
    <mergeCell ref="O11:O12"/>
    <mergeCell ref="N7:N8"/>
    <mergeCell ref="O7:O8"/>
    <mergeCell ref="P7:P8"/>
    <mergeCell ref="N9:N10"/>
    <mergeCell ref="O9:O10"/>
    <mergeCell ref="P9:P10"/>
    <mergeCell ref="F31:F32"/>
    <mergeCell ref="D33:D34"/>
    <mergeCell ref="F33:F34"/>
    <mergeCell ref="D35:D36"/>
    <mergeCell ref="F35:F36"/>
    <mergeCell ref="E33:E34"/>
    <mergeCell ref="E31:E32"/>
    <mergeCell ref="D31:D32"/>
    <mergeCell ref="E35:E36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F15:F16"/>
    <mergeCell ref="D17:D18"/>
    <mergeCell ref="F17:F18"/>
    <mergeCell ref="D19:D20"/>
    <mergeCell ref="F19:F20"/>
    <mergeCell ref="E19:E20"/>
    <mergeCell ref="F7:F8"/>
    <mergeCell ref="D9:D10"/>
    <mergeCell ref="F9:F10"/>
    <mergeCell ref="D11:D12"/>
    <mergeCell ref="F11:F12"/>
    <mergeCell ref="A5:A12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M7:M8"/>
    <mergeCell ref="M19:M20"/>
    <mergeCell ref="M9:M10"/>
    <mergeCell ref="M15:M16"/>
    <mergeCell ref="M17:M18"/>
    <mergeCell ref="M35:M36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33:M34"/>
    <mergeCell ref="M31:M32"/>
    <mergeCell ref="M27:M28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2012-03-26T14:45:51Z</cp:lastPrinted>
  <dcterms:created xsi:type="dcterms:W3CDTF">1996-10-08T23:32:33Z</dcterms:created>
  <dcterms:modified xsi:type="dcterms:W3CDTF">2012-03-26T14:45:57Z</dcterms:modified>
  <cp:category/>
  <cp:version/>
  <cp:contentType/>
  <cp:contentStatus/>
</cp:coreProperties>
</file>