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<sst xmlns="http://schemas.openxmlformats.org/spreadsheetml/2006/main" count="176" uniqueCount="74">
  <si>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</si>
  <si>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</si>
  <si>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</si>
  <si>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</si>
  <si>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</si>
  <si>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</si>
  <si>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</si>
  <si>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</si>
  <si>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</si>
  <si>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</si>
  <si>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</si>
  <si>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</si>
  <si>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</si>
  <si>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</si>
  <si>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</si>
  <si>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</si>
  <si>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</si>
  <si>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</si>
  <si>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</si>
  <si>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</si>
  <si>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</si>
  <si>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</si>
  <si>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</si>
  <si>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</si>
  <si>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</si>
  <si>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</si>
  <si>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</si>
  <si>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</si>
  <si>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</si>
  <si>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</si>
  <si>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</si>
  <si>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</si>
  <si>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</si>
  <si>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</si>
  <si>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</si>
  <si>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</si>
  <si>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</si>
  <si>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</si>
  <si>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</si>
  <si>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</si>
  <si>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</si>
  <si>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</si>
  <si>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</si>
  <si>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</si>
  <si>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>KORMILTSEVA Marina</t>
  </si>
  <si>
    <t>1988 msic</t>
  </si>
  <si>
    <t>RUS</t>
  </si>
  <si>
    <t>AVERUSHKINA Svetlana</t>
  </si>
  <si>
    <t>1979 msic</t>
  </si>
  <si>
    <t>KUZNIEATSOVA Maryia</t>
  </si>
  <si>
    <t>1985 ms</t>
  </si>
  <si>
    <t>BLR</t>
  </si>
  <si>
    <t>GALYANT Svetlana</t>
  </si>
  <si>
    <t>1973 dvms</t>
  </si>
  <si>
    <t>KOVYLINA Ekaterina</t>
  </si>
  <si>
    <t>1991 ms</t>
  </si>
  <si>
    <t>RUS-M</t>
  </si>
  <si>
    <t>MAROZAVA Anzhela</t>
  </si>
  <si>
    <t>ALEKSEEVA Irina</t>
  </si>
  <si>
    <t>1990 ms</t>
  </si>
  <si>
    <t>UMEROVA Elzara</t>
  </si>
  <si>
    <t>UZB</t>
  </si>
  <si>
    <t>Weight category 72W кg.</t>
  </si>
  <si>
    <t xml:space="preserve">Fight for 3rd place </t>
  </si>
  <si>
    <t>1</t>
  </si>
  <si>
    <t>4:0</t>
  </si>
  <si>
    <t>3</t>
  </si>
  <si>
    <t>3:0</t>
  </si>
  <si>
    <t>2</t>
  </si>
  <si>
    <t>4</t>
  </si>
  <si>
    <t>3,5:0,5</t>
  </si>
  <si>
    <t>5-8</t>
  </si>
  <si>
    <t>3;0</t>
  </si>
  <si>
    <t>GAZEEV Andrey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</si>
</sst>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9" fillId="2" borderId="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35" fillId="0" borderId="0" xfId="0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9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1" xfId="0" applyNumberForma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2" borderId="15" xfId="0" applyNumberForma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9" fillId="3" borderId="8" xfId="0" applyNumberFormat="1" applyFont="1" applyFill="1" applyBorder="1" applyAlignment="1">
      <alignment horizontal="center" vertical="center"/>
    </xf>
    <xf numFmtId="0" fontId="28" fillId="4" borderId="25" xfId="15" applyFont="1" applyFill="1" applyBorder="1" applyAlignment="1" applyProtection="1">
      <alignment horizontal="center" vertical="center" wrapText="1"/>
      <protection/>
    </xf>
    <xf numFmtId="0" fontId="28" fillId="4" borderId="10" xfId="15" applyFont="1" applyFill="1" applyBorder="1" applyAlignment="1" applyProtection="1">
      <alignment horizontal="center" vertical="center" wrapText="1"/>
      <protection/>
    </xf>
    <xf numFmtId="0" fontId="28" fillId="4" borderId="26" xfId="15" applyFont="1" applyFill="1" applyBorder="1" applyAlignment="1" applyProtection="1">
      <alignment horizontal="center" vertical="center" wrapText="1"/>
      <protection/>
    </xf>
    <xf numFmtId="0" fontId="0" fillId="0" borderId="23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31" fillId="5" borderId="27" xfId="0" applyFont="1" applyFill="1" applyBorder="1" applyAlignment="1">
      <alignment horizontal="center" vertical="center"/>
    </xf>
    <xf numFmtId="0" fontId="31" fillId="5" borderId="24" xfId="0" applyFont="1" applyFill="1" applyBorder="1" applyAlignment="1">
      <alignment horizontal="center" vertical="center"/>
    </xf>
    <xf numFmtId="0" fontId="30" fillId="6" borderId="0" xfId="15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/>
    </xf>
    <xf numFmtId="0" fontId="31" fillId="6" borderId="27" xfId="0" applyFont="1" applyFill="1" applyBorder="1" applyAlignment="1">
      <alignment horizontal="center" vertical="center"/>
    </xf>
    <xf numFmtId="0" fontId="31" fillId="6" borderId="24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/>
    </xf>
    <xf numFmtId="0" fontId="31" fillId="7" borderId="27" xfId="0" applyFont="1" applyFill="1" applyBorder="1" applyAlignment="1">
      <alignment horizontal="center" vertical="center"/>
    </xf>
    <xf numFmtId="0" fontId="31" fillId="7" borderId="24" xfId="0" applyFont="1" applyFill="1" applyBorder="1" applyAlignment="1">
      <alignment horizontal="center" vertical="center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4" xfId="16" applyFont="1" applyBorder="1" applyAlignment="1">
      <alignment horizontal="center" vertical="center" wrapText="1"/>
    </xf>
    <xf numFmtId="178" fontId="11" fillId="0" borderId="35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1" fillId="0" borderId="36" xfId="16" applyNumberFormat="1" applyFont="1" applyBorder="1" applyAlignment="1">
      <alignment horizontal="center" vertical="center" wrapText="1"/>
    </xf>
    <xf numFmtId="0" fontId="11" fillId="0" borderId="37" xfId="16" applyNumberFormat="1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34" xfId="16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178" fontId="12" fillId="6" borderId="39" xfId="16" applyFont="1" applyFill="1" applyBorder="1" applyAlignment="1">
      <alignment horizontal="center" vertical="center" wrapText="1"/>
    </xf>
    <xf numFmtId="178" fontId="12" fillId="6" borderId="34" xfId="16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left" vertical="center" wrapText="1"/>
    </xf>
    <xf numFmtId="0" fontId="9" fillId="8" borderId="49" xfId="0" applyFont="1" applyFill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5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6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5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6" xfId="15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39" xfId="15" applyFont="1" applyBorder="1" applyAlignment="1">
      <alignment horizontal="left" vertical="center" wrapText="1"/>
    </xf>
    <xf numFmtId="0" fontId="13" fillId="0" borderId="39" xfId="15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6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0" fillId="0" borderId="50" xfId="15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0" fillId="0" borderId="50" xfId="15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0" fillId="0" borderId="49" xfId="15" applyFont="1" applyBorder="1" applyAlignment="1">
      <alignment horizontal="left" vertical="center" wrapText="1"/>
    </xf>
    <xf numFmtId="0" fontId="0" fillId="0" borderId="49" xfId="15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13" fillId="0" borderId="54" xfId="15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textRotation="90"/>
    </xf>
    <xf numFmtId="0" fontId="3" fillId="0" borderId="57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37" fillId="5" borderId="36" xfId="0" applyFont="1" applyFill="1" applyBorder="1" applyAlignment="1">
      <alignment horizontal="center" vertical="center" wrapText="1"/>
    </xf>
    <xf numFmtId="0" fontId="38" fillId="5" borderId="5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7" fillId="5" borderId="13" xfId="0" applyFont="1" applyFill="1" applyBorder="1" applyAlignment="1">
      <alignment horizontal="center" vertical="center" wrapText="1"/>
    </xf>
    <xf numFmtId="0" fontId="38" fillId="5" borderId="1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37" fillId="6" borderId="53" xfId="0" applyFont="1" applyFill="1" applyBorder="1" applyAlignment="1">
      <alignment horizontal="center" vertical="center" wrapText="1"/>
    </xf>
    <xf numFmtId="0" fontId="38" fillId="6" borderId="3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1" fillId="6" borderId="8" xfId="0" applyFont="1" applyFill="1" applyBorder="1" applyAlignment="1">
      <alignment horizontal="center" vertical="center" wrapText="1"/>
    </xf>
    <xf numFmtId="0" fontId="41" fillId="6" borderId="15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 vertical="center" wrapText="1"/>
    </xf>
    <xf numFmtId="0" fontId="41" fillId="5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37" fillId="6" borderId="14" xfId="0" applyFont="1" applyFill="1" applyBorder="1" applyAlignment="1">
      <alignment horizontal="center" vertical="center" wrapText="1"/>
    </xf>
    <xf numFmtId="0" fontId="38" fillId="6" borderId="34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 wrapText="1"/>
    </xf>
    <xf numFmtId="0" fontId="15" fillId="4" borderId="53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 wrapText="1"/>
    </xf>
    <xf numFmtId="0" fontId="15" fillId="3" borderId="53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 vertical="center" wrapText="1"/>
    </xf>
    <xf numFmtId="49" fontId="15" fillId="0" borderId="53" xfId="0" applyNumberFormat="1" applyFont="1" applyFill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6" fillId="0" borderId="53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33" fillId="0" borderId="25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26" xfId="15" applyNumberFormat="1" applyFont="1" applyFill="1" applyBorder="1" applyAlignment="1">
      <alignment horizontal="center" vertical="center" wrapText="1"/>
    </xf>
    <xf numFmtId="0" fontId="3" fillId="9" borderId="25" xfId="15" applyNumberFormat="1" applyFont="1" applyFill="1" applyBorder="1" applyAlignment="1">
      <alignment horizontal="center" vertical="center" wrapText="1"/>
    </xf>
    <xf numFmtId="0" fontId="3" fillId="9" borderId="10" xfId="15" applyNumberFormat="1" applyFont="1" applyFill="1" applyBorder="1" applyAlignment="1">
      <alignment horizontal="center" vertical="center" wrapText="1"/>
    </xf>
    <xf numFmtId="0" fontId="3" fillId="9" borderId="26" xfId="15" applyNumberFormat="1" applyFont="1" applyFill="1" applyBorder="1" applyAlignment="1">
      <alignment horizontal="center" vertical="center" wrapText="1"/>
    </xf>
    <xf numFmtId="0" fontId="4" fillId="0" borderId="25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6" xfId="15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3</xdr:col>
      <xdr:colOff>742950</xdr:colOff>
      <xdr:row>2</xdr:row>
      <xdr:rowOff>66675</xdr:rowOff>
    </xdr:to>
    <xdr:grpSp>
      <xdr:nvGrpSpPr>
        <xdr:cNvPr id="2" name="Group 12"/>
        <xdr:cNvGrpSpPr>
          <a:grpSpLocks/>
        </xdr:cNvGrpSpPr>
      </xdr:nvGrpSpPr>
      <xdr:grpSpPr>
        <a:xfrm>
          <a:off x="38100" y="19050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3" name="Group 13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4" name="Picture 1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5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Picture 1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1;&#1072;&#1088;&#1083;&#1072;&#1084;&#1087;&#1080;&#1077;&#1074;&#1072;%202012%20&#1052;&#1086;&#1089;&#1082;&#1074;&#1072;\&#1078;&#1077;&#1085;&#1097;&#1080;&#1085;&#1099;,%20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24 -27.2012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40" sqref="A1:H40"/>
    </sheetView>
  </sheetViews>
  <sheetFormatPr defaultColWidth="9.140625" defaultRowHeight="12.75"/>
  <sheetData>
    <row r="1" spans="1:8" ht="40.5" customHeight="1" thickBot="1">
      <c r="A1" s="125" t="str">
        <f>'[1]реквизиты'!$A$2</f>
        <v>World Cup stage “Memorial A. Kharlampiev” (M&amp;W, M combat sambo)</v>
      </c>
      <c r="B1" s="126"/>
      <c r="C1" s="126"/>
      <c r="D1" s="126"/>
      <c r="E1" s="126"/>
      <c r="F1" s="126"/>
      <c r="G1" s="126"/>
      <c r="H1" s="127"/>
    </row>
    <row r="2" spans="1:8" ht="12.75">
      <c r="A2" s="128" t="str">
        <f>'[1]реквизиты'!$A$3</f>
        <v>March  24 -27.2012       Moscow (Russia)     </v>
      </c>
      <c r="B2" s="128"/>
      <c r="C2" s="128"/>
      <c r="D2" s="128"/>
      <c r="E2" s="128"/>
      <c r="F2" s="128"/>
      <c r="G2" s="128"/>
      <c r="H2" s="128"/>
    </row>
    <row r="3" spans="1:8" ht="18">
      <c r="A3" s="129" t="s">
        <v>35</v>
      </c>
      <c r="B3" s="129"/>
      <c r="C3" s="129"/>
      <c r="D3" s="129"/>
      <c r="E3" s="129"/>
      <c r="F3" s="129"/>
      <c r="G3" s="129"/>
      <c r="H3" s="129"/>
    </row>
    <row r="4" spans="1:8" ht="45" customHeight="1">
      <c r="A4" s="133" t="str">
        <f>'пр.взв.'!A4</f>
        <v>Weight category 72W кg.</v>
      </c>
      <c r="B4" s="133"/>
      <c r="C4" s="133"/>
      <c r="D4" s="133"/>
      <c r="E4" s="133"/>
      <c r="F4" s="133"/>
      <c r="G4" s="133"/>
      <c r="H4" s="133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30" t="s">
        <v>30</v>
      </c>
      <c r="B6" s="134" t="str">
        <f>VLOOKUP(J6,'пр.взв.'!B7:F22,2,FALSE)</f>
        <v>KORMILTSEVA Marina</v>
      </c>
      <c r="C6" s="134"/>
      <c r="D6" s="134"/>
      <c r="E6" s="134"/>
      <c r="F6" s="134"/>
      <c r="G6" s="134"/>
      <c r="H6" s="136" t="str">
        <f>VLOOKUP(J6,'пр.взв.'!B7:F22,3,FALSE)</f>
        <v>1988 msic</v>
      </c>
      <c r="I6" s="71"/>
      <c r="J6" s="72">
        <f>'пр.хода'!K14</f>
        <v>1</v>
      </c>
    </row>
    <row r="7" spans="1:10" ht="18" customHeight="1">
      <c r="A7" s="131"/>
      <c r="B7" s="135"/>
      <c r="C7" s="135"/>
      <c r="D7" s="135"/>
      <c r="E7" s="135"/>
      <c r="F7" s="135"/>
      <c r="G7" s="135"/>
      <c r="H7" s="137"/>
      <c r="I7" s="71"/>
      <c r="J7" s="72"/>
    </row>
    <row r="8" spans="1:10" ht="18" customHeight="1">
      <c r="A8" s="131"/>
      <c r="B8" s="138" t="str">
        <f>VLOOKUP(J6,'пр.взв.'!B7:F22,4,FALSE)</f>
        <v>RUS</v>
      </c>
      <c r="C8" s="138"/>
      <c r="D8" s="138"/>
      <c r="E8" s="138"/>
      <c r="F8" s="138"/>
      <c r="G8" s="138"/>
      <c r="H8" s="139"/>
      <c r="I8" s="71"/>
      <c r="J8" s="72"/>
    </row>
    <row r="9" spans="1:10" ht="18.75" customHeight="1" thickBot="1">
      <c r="A9" s="132"/>
      <c r="B9" s="140"/>
      <c r="C9" s="140"/>
      <c r="D9" s="140"/>
      <c r="E9" s="140"/>
      <c r="F9" s="140"/>
      <c r="G9" s="140"/>
      <c r="H9" s="141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42" t="s">
        <v>31</v>
      </c>
      <c r="B11" s="134" t="str">
        <f>VLOOKUP(J11,'пр.взв.'!B2:F27,2,FALSE)</f>
        <v>GALYANT Svetlana</v>
      </c>
      <c r="C11" s="134"/>
      <c r="D11" s="134"/>
      <c r="E11" s="134"/>
      <c r="F11" s="134"/>
      <c r="G11" s="134"/>
      <c r="H11" s="136" t="str">
        <f>VLOOKUP(J11,'пр.взв.'!B2:F27,3,FALSE)</f>
        <v>1973 dvms</v>
      </c>
      <c r="I11" s="71"/>
      <c r="J11" s="72">
        <f>'пр.хода'!N8</f>
        <v>4</v>
      </c>
    </row>
    <row r="12" spans="1:10" ht="18" customHeight="1">
      <c r="A12" s="143"/>
      <c r="B12" s="135" t="e">
        <f>VLOOKUP(J12,'пр.взв.'!B3:F28,2,FALSE)</f>
        <v>#N/A</v>
      </c>
      <c r="C12" s="135"/>
      <c r="D12" s="135"/>
      <c r="E12" s="135"/>
      <c r="F12" s="135"/>
      <c r="G12" s="135"/>
      <c r="H12" s="137"/>
      <c r="I12" s="71"/>
      <c r="J12" s="72"/>
    </row>
    <row r="13" spans="1:10" ht="18" customHeight="1">
      <c r="A13" s="143"/>
      <c r="B13" s="138" t="str">
        <f>VLOOKUP(J11,'пр.взв.'!B2:F27,4,FALSE)</f>
        <v>RUS</v>
      </c>
      <c r="C13" s="138"/>
      <c r="D13" s="138"/>
      <c r="E13" s="138"/>
      <c r="F13" s="138"/>
      <c r="G13" s="138"/>
      <c r="H13" s="139"/>
      <c r="I13" s="71"/>
      <c r="J13" s="72"/>
    </row>
    <row r="14" spans="1:10" ht="18.75" customHeight="1" thickBot="1">
      <c r="A14" s="144"/>
      <c r="B14" s="140" t="e">
        <f>VLOOKUP(J12,'пр.взв.'!B3:F28,4,FALSE)</f>
        <v>#N/A</v>
      </c>
      <c r="C14" s="140"/>
      <c r="D14" s="140"/>
      <c r="E14" s="140"/>
      <c r="F14" s="140"/>
      <c r="G14" s="140"/>
      <c r="H14" s="141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47" t="s">
        <v>32</v>
      </c>
      <c r="B16" s="134" t="str">
        <f>VLOOKUP(J16,'пр.взв.'!B1:F32,2,FALSE)</f>
        <v>AVERUSHKINA Svetlana</v>
      </c>
      <c r="C16" s="134"/>
      <c r="D16" s="134"/>
      <c r="E16" s="134"/>
      <c r="F16" s="134"/>
      <c r="G16" s="134"/>
      <c r="H16" s="136" t="str">
        <f>VLOOKUP(J16,'пр.взв.'!B1:F32,3,FALSE)</f>
        <v>1979 msic</v>
      </c>
      <c r="I16" s="71"/>
      <c r="J16" s="72">
        <f>'пр.хода'!E29</f>
        <v>2</v>
      </c>
    </row>
    <row r="17" spans="1:10" ht="18" customHeight="1">
      <c r="A17" s="148"/>
      <c r="B17" s="135" t="e">
        <f>VLOOKUP(J17,'пр.взв.'!B2:F33,2,FALSE)</f>
        <v>#N/A</v>
      </c>
      <c r="C17" s="135"/>
      <c r="D17" s="135"/>
      <c r="E17" s="135"/>
      <c r="F17" s="135"/>
      <c r="G17" s="135"/>
      <c r="H17" s="137"/>
      <c r="I17" s="71"/>
      <c r="J17" s="72"/>
    </row>
    <row r="18" spans="1:10" ht="18" customHeight="1">
      <c r="A18" s="148"/>
      <c r="B18" s="138" t="str">
        <f>VLOOKUP(J16,'пр.взв.'!B1:F32,4,FALSE)</f>
        <v>RUS</v>
      </c>
      <c r="C18" s="138"/>
      <c r="D18" s="138"/>
      <c r="E18" s="138"/>
      <c r="F18" s="138"/>
      <c r="G18" s="138"/>
      <c r="H18" s="139"/>
      <c r="I18" s="71"/>
      <c r="J18" s="72"/>
    </row>
    <row r="19" spans="1:10" ht="18.75" customHeight="1" thickBot="1">
      <c r="A19" s="149"/>
      <c r="B19" s="140" t="e">
        <f>VLOOKUP(J17,'пр.взв.'!B2:F33,4,FALSE)</f>
        <v>#N/A</v>
      </c>
      <c r="C19" s="140"/>
      <c r="D19" s="140"/>
      <c r="E19" s="140"/>
      <c r="F19" s="140"/>
      <c r="G19" s="140"/>
      <c r="H19" s="141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47" t="s">
        <v>32</v>
      </c>
      <c r="B21" s="134" t="str">
        <f>VLOOKUP(J21,'пр.взв.'!B2:F37,2,FALSE)</f>
        <v>KUZNIEATSOVA Maryia</v>
      </c>
      <c r="C21" s="134"/>
      <c r="D21" s="134"/>
      <c r="E21" s="134"/>
      <c r="F21" s="134"/>
      <c r="G21" s="134"/>
      <c r="H21" s="136" t="str">
        <f>VLOOKUP(J21,'пр.взв.'!B2:F37,3,FALSE)</f>
        <v>1985 ms</v>
      </c>
      <c r="I21" s="71"/>
      <c r="J21" s="72">
        <v>3</v>
      </c>
    </row>
    <row r="22" spans="1:10" ht="18" customHeight="1">
      <c r="A22" s="148"/>
      <c r="B22" s="135" t="e">
        <f>VLOOKUP(J22,'пр.взв.'!B3:F38,2,FALSE)</f>
        <v>#N/A</v>
      </c>
      <c r="C22" s="135"/>
      <c r="D22" s="135"/>
      <c r="E22" s="135"/>
      <c r="F22" s="135"/>
      <c r="G22" s="135"/>
      <c r="H22" s="137"/>
      <c r="I22" s="71"/>
      <c r="J22" s="72"/>
    </row>
    <row r="23" spans="1:9" ht="18" customHeight="1">
      <c r="A23" s="148"/>
      <c r="B23" s="138" t="str">
        <f>VLOOKUP(J21,'пр.взв.'!B2:F37,4,FALSE)</f>
        <v>BLR</v>
      </c>
      <c r="C23" s="138"/>
      <c r="D23" s="138"/>
      <c r="E23" s="138"/>
      <c r="F23" s="138"/>
      <c r="G23" s="138"/>
      <c r="H23" s="139"/>
      <c r="I23" s="71"/>
    </row>
    <row r="24" spans="1:9" ht="18.75" customHeight="1" thickBot="1">
      <c r="A24" s="149"/>
      <c r="B24" s="140" t="e">
        <f>VLOOKUP(J22,'пр.взв.'!B3:F38,4,FALSE)</f>
        <v>#N/A</v>
      </c>
      <c r="C24" s="140"/>
      <c r="D24" s="140"/>
      <c r="E24" s="140"/>
      <c r="F24" s="140"/>
      <c r="G24" s="140"/>
      <c r="H24" s="141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45" t="s">
        <v>73</v>
      </c>
      <c r="B28" s="122"/>
      <c r="C28" s="122"/>
      <c r="D28" s="122"/>
      <c r="E28" s="122"/>
      <c r="F28" s="122"/>
      <c r="G28" s="122"/>
      <c r="H28" s="136"/>
    </row>
    <row r="29" spans="1:8" ht="13.5" thickBot="1">
      <c r="A29" s="123"/>
      <c r="B29" s="121"/>
      <c r="C29" s="121"/>
      <c r="D29" s="121"/>
      <c r="E29" s="121"/>
      <c r="F29" s="121"/>
      <c r="G29" s="121"/>
      <c r="H29" s="146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1:H1"/>
    <mergeCell ref="A2:H2"/>
    <mergeCell ref="A3:H3"/>
    <mergeCell ref="A6:A9"/>
    <mergeCell ref="A4:H4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workbookViewId="0" topLeftCell="A1">
      <selection activeCell="A1" sqref="A1:K23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50" t="s">
        <v>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2:11" ht="53.25" customHeight="1">
      <c r="B2" s="86"/>
      <c r="C2" s="86"/>
      <c r="D2" s="179" t="str">
        <f>HYPERLINK('[1]реквизиты'!$A$2)</f>
        <v>World Cup stage “Memorial A. Kharlampiev” (M&amp;W, M combat sambo)</v>
      </c>
      <c r="E2" s="179"/>
      <c r="F2" s="179"/>
      <c r="G2" s="179"/>
      <c r="H2" s="179"/>
      <c r="I2" s="179"/>
      <c r="J2" s="179"/>
      <c r="K2" s="86"/>
    </row>
    <row r="3" spans="1:11" ht="18" customHeight="1">
      <c r="A3" s="181" t="str">
        <f>'пр.взв.'!A4</f>
        <v>Weight category 72W кg.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27.75" customHeight="1" hidden="1" thickBot="1">
      <c r="A4" s="152" t="s">
        <v>63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61"/>
      <c r="B6" s="164">
        <f>'пр.хода'!C27</f>
        <v>3</v>
      </c>
      <c r="C6" s="166" t="s">
        <v>18</v>
      </c>
      <c r="D6" s="168" t="str">
        <f>VLOOKUP(B6,'пр.взв.'!B7:E22,2,FALSE)</f>
        <v>KUZNIEATSOVA Maryia</v>
      </c>
      <c r="E6" s="173" t="str">
        <f>VLOOKUP(B6,'пр.взв.'!B7:E22,3,FALSE)</f>
        <v>1985 ms</v>
      </c>
      <c r="F6" s="178" t="str">
        <f>VLOOKUP(B6,'пр.взв.'!B7:E22,4,FALSE)</f>
        <v>BLR</v>
      </c>
      <c r="G6" s="159"/>
      <c r="H6" s="157"/>
      <c r="I6" s="159"/>
      <c r="J6" s="157"/>
      <c r="K6" s="55" t="s">
        <v>21</v>
      </c>
    </row>
    <row r="7" spans="1:11" ht="19.5" customHeight="1" hidden="1" thickBot="1">
      <c r="A7" s="162"/>
      <c r="B7" s="165"/>
      <c r="C7" s="167"/>
      <c r="D7" s="169"/>
      <c r="E7" s="154"/>
      <c r="F7" s="177"/>
      <c r="G7" s="156"/>
      <c r="H7" s="158"/>
      <c r="I7" s="156"/>
      <c r="J7" s="158"/>
      <c r="K7" s="56" t="s">
        <v>1</v>
      </c>
    </row>
    <row r="8" spans="1:11" ht="19.5" customHeight="1" hidden="1">
      <c r="A8" s="162"/>
      <c r="B8" s="164">
        <f>'пр.хода'!C31</f>
        <v>2</v>
      </c>
      <c r="C8" s="170" t="s">
        <v>19</v>
      </c>
      <c r="D8" s="174" t="str">
        <f>VLOOKUP(B8,'пр.взв.'!B7:E22,2,FALSE)</f>
        <v>AVERUSHKINA Svetlana</v>
      </c>
      <c r="E8" s="153" t="str">
        <f>VLOOKUP(B8,'пр.взв.'!B7:E22,3,FALSE)</f>
        <v>1979 msic</v>
      </c>
      <c r="F8" s="176" t="str">
        <f>VLOOKUP(B8,'пр.взв.'!B7:E22,4,FALSE)</f>
        <v>RUS</v>
      </c>
      <c r="G8" s="155"/>
      <c r="H8" s="157"/>
      <c r="I8" s="159"/>
      <c r="J8" s="157"/>
      <c r="K8" s="56" t="s">
        <v>22</v>
      </c>
    </row>
    <row r="9" spans="1:11" ht="19.5" customHeight="1" hidden="1" thickBot="1">
      <c r="A9" s="163"/>
      <c r="B9" s="165"/>
      <c r="C9" s="171"/>
      <c r="D9" s="175"/>
      <c r="E9" s="154"/>
      <c r="F9" s="177"/>
      <c r="G9" s="156"/>
      <c r="H9" s="158"/>
      <c r="I9" s="156"/>
      <c r="J9" s="158"/>
      <c r="K9" s="57"/>
    </row>
    <row r="10" spans="1:11" ht="24" customHeigh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>
      <c r="A11" s="49"/>
      <c r="B11" s="48"/>
      <c r="C11" s="50"/>
      <c r="D11" s="50"/>
      <c r="E11" s="50"/>
      <c r="F11" s="51"/>
      <c r="G11" s="48"/>
      <c r="H11" s="48"/>
      <c r="I11" s="52"/>
      <c r="J11" s="53"/>
      <c r="K11" s="11"/>
    </row>
    <row r="12" spans="1:11" ht="20.25" customHeight="1" thickBot="1">
      <c r="A12" s="160" t="s">
        <v>20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1" ht="26.25" thickBot="1">
      <c r="A13" s="42" t="s">
        <v>10</v>
      </c>
      <c r="B13" s="41" t="s">
        <v>4</v>
      </c>
      <c r="C13" s="43" t="s">
        <v>11</v>
      </c>
      <c r="D13" s="41" t="s">
        <v>5</v>
      </c>
      <c r="E13" s="44" t="s">
        <v>6</v>
      </c>
      <c r="F13" s="40" t="s">
        <v>12</v>
      </c>
      <c r="G13" s="45" t="s">
        <v>33</v>
      </c>
      <c r="H13" s="45" t="s">
        <v>15</v>
      </c>
      <c r="I13" s="45" t="s">
        <v>16</v>
      </c>
      <c r="J13" s="43" t="s">
        <v>34</v>
      </c>
      <c r="K13" s="45" t="s">
        <v>17</v>
      </c>
    </row>
    <row r="14" spans="1:11" ht="19.5" customHeight="1">
      <c r="A14" s="161"/>
      <c r="B14" s="164">
        <f>'пр.хода'!I9</f>
        <v>1</v>
      </c>
      <c r="C14" s="166" t="s">
        <v>18</v>
      </c>
      <c r="D14" s="168" t="str">
        <f>VLOOKUP(B14,'пр.взв.'!B7:E22,2,FALSE)</f>
        <v>KORMILTSEVA Marina</v>
      </c>
      <c r="E14" s="173" t="str">
        <f>VLOOKUP(B14,'пр.взв.'!B7:E22,3,FALSE)</f>
        <v>1988 msic</v>
      </c>
      <c r="F14" s="173" t="str">
        <f>VLOOKUP(B14,'пр.взв.'!B7:E22,4,FALSE)</f>
        <v>RUS</v>
      </c>
      <c r="G14" s="159"/>
      <c r="H14" s="157"/>
      <c r="I14" s="159"/>
      <c r="J14" s="157"/>
      <c r="K14" s="55" t="s">
        <v>21</v>
      </c>
    </row>
    <row r="15" spans="1:11" ht="19.5" customHeight="1" thickBot="1">
      <c r="A15" s="162"/>
      <c r="B15" s="165"/>
      <c r="C15" s="167"/>
      <c r="D15" s="169"/>
      <c r="E15" s="154"/>
      <c r="F15" s="154"/>
      <c r="G15" s="156"/>
      <c r="H15" s="158"/>
      <c r="I15" s="156"/>
      <c r="J15" s="158"/>
      <c r="K15" s="56" t="s">
        <v>1</v>
      </c>
    </row>
    <row r="16" spans="1:11" ht="19.5" customHeight="1">
      <c r="A16" s="162"/>
      <c r="B16" s="164">
        <f>'пр.хода'!I19</f>
        <v>4</v>
      </c>
      <c r="C16" s="170" t="s">
        <v>19</v>
      </c>
      <c r="D16" s="172" t="str">
        <f>VLOOKUP(B16,'пр.взв.'!B7:E22,2,FALSE)</f>
        <v>GALYANT Svetlana</v>
      </c>
      <c r="E16" s="153" t="str">
        <f>VLOOKUP(B16,'пр.взв.'!B7:E22,3,FALSE)</f>
        <v>1973 dvms</v>
      </c>
      <c r="F16" s="153" t="str">
        <f>VLOOKUP(B16,'пр.взв.'!B7:E22,4,FALSE)</f>
        <v>RUS</v>
      </c>
      <c r="G16" s="155"/>
      <c r="H16" s="157"/>
      <c r="I16" s="159"/>
      <c r="J16" s="157"/>
      <c r="K16" s="56" t="s">
        <v>22</v>
      </c>
    </row>
    <row r="17" spans="1:11" ht="19.5" customHeight="1" thickBot="1">
      <c r="A17" s="163"/>
      <c r="B17" s="165"/>
      <c r="C17" s="171"/>
      <c r="D17" s="169"/>
      <c r="E17" s="154"/>
      <c r="F17" s="154"/>
      <c r="G17" s="156"/>
      <c r="H17" s="158"/>
      <c r="I17" s="156"/>
      <c r="J17" s="158"/>
      <c r="K17" s="57"/>
    </row>
    <row r="18" ht="19.5" customHeight="1"/>
    <row r="19" spans="1:11" ht="19.5" customHeight="1">
      <c r="A19" s="12" t="str">
        <f>'[1]реквизиты'!$A$8</f>
        <v>Chief referee</v>
      </c>
      <c r="B19" s="9"/>
      <c r="C19" s="9"/>
      <c r="D19" s="9"/>
      <c r="E19" s="1"/>
      <c r="F19" s="38"/>
      <c r="H19" s="180" t="str">
        <f>'[1]реквизиты'!$G$8</f>
        <v>Y. Shoya</v>
      </c>
      <c r="I19" s="180"/>
      <c r="J19" s="180"/>
      <c r="K19" t="str">
        <f>'[1]реквизиты'!$G$9</f>
        <v>/RUS/</v>
      </c>
    </row>
    <row r="20" spans="1:8" ht="19.5" customHeight="1">
      <c r="A20" s="9"/>
      <c r="B20" s="9"/>
      <c r="C20" s="9"/>
      <c r="D20" s="9"/>
      <c r="E20" s="1"/>
      <c r="F20" s="76"/>
      <c r="G20" s="1"/>
      <c r="H20" s="77"/>
    </row>
    <row r="21" spans="1:11" ht="15">
      <c r="A21" s="12" t="str">
        <f>'[1]реквизиты'!$A$10</f>
        <v>Chief  secretary</v>
      </c>
      <c r="C21" s="1"/>
      <c r="D21" s="1"/>
      <c r="E21" s="1"/>
      <c r="F21" s="1"/>
      <c r="H21" s="180" t="str">
        <f>'[1]реквизиты'!$G$10</f>
        <v>R. Zakirov</v>
      </c>
      <c r="I21" s="180"/>
      <c r="J21" s="180"/>
      <c r="K21" t="str">
        <f>'[1]реквизиты'!$G$11</f>
        <v>/RUS/</v>
      </c>
    </row>
  </sheetData>
  <mergeCells count="45">
    <mergeCell ref="D2:J2"/>
    <mergeCell ref="H19:J19"/>
    <mergeCell ref="H21:J21"/>
    <mergeCell ref="J16:J17"/>
    <mergeCell ref="H14:H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H8:H9"/>
    <mergeCell ref="B8:B9"/>
    <mergeCell ref="C8:C9"/>
    <mergeCell ref="D8:D9"/>
    <mergeCell ref="E8:E9"/>
    <mergeCell ref="F8:F9"/>
    <mergeCell ref="G8:G9"/>
    <mergeCell ref="C14:C15"/>
    <mergeCell ref="D14:D15"/>
    <mergeCell ref="J14:J15"/>
    <mergeCell ref="B16:B17"/>
    <mergeCell ref="C16:C17"/>
    <mergeCell ref="D16:D17"/>
    <mergeCell ref="I14:I15"/>
    <mergeCell ref="E14:E15"/>
    <mergeCell ref="F14:F15"/>
    <mergeCell ref="G14:G15"/>
    <mergeCell ref="A1:K1"/>
    <mergeCell ref="A4:K4"/>
    <mergeCell ref="F16:F17"/>
    <mergeCell ref="G16:G17"/>
    <mergeCell ref="H16:H17"/>
    <mergeCell ref="E16:E17"/>
    <mergeCell ref="I16:I17"/>
    <mergeCell ref="A12:K12"/>
    <mergeCell ref="A14:A17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F15" sqref="F15:F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1" t="s">
        <v>9</v>
      </c>
      <c r="B1" s="191"/>
      <c r="C1" s="191"/>
      <c r="D1" s="191"/>
      <c r="E1" s="191"/>
      <c r="F1" s="191"/>
    </row>
    <row r="2" spans="1:6" ht="41.25" customHeight="1">
      <c r="A2" s="190" t="str">
        <f>HYPERLINK('[1]реквизиты'!$A$2)</f>
        <v>World Cup stage “Memorial A. Kharlampiev” (M&amp;W, M combat sambo)</v>
      </c>
      <c r="B2" s="190"/>
      <c r="C2" s="190"/>
      <c r="D2" s="190"/>
      <c r="E2" s="190"/>
      <c r="F2" s="190"/>
    </row>
    <row r="3" spans="1:10" ht="26.25" customHeight="1">
      <c r="A3" s="192" t="str">
        <f>HYPERLINK('[1]реквизиты'!$A$3)</f>
        <v>March  24 -27.2012       Moscow (Russia)     </v>
      </c>
      <c r="B3" s="192"/>
      <c r="C3" s="192"/>
      <c r="D3" s="192"/>
      <c r="E3" s="192"/>
      <c r="F3" s="192"/>
      <c r="G3" s="10"/>
      <c r="H3" s="10"/>
      <c r="I3" s="10"/>
      <c r="J3" s="11"/>
    </row>
    <row r="4" spans="1:10" ht="21.75" customHeight="1" thickBot="1">
      <c r="A4" s="185" t="s">
        <v>62</v>
      </c>
      <c r="B4" s="185"/>
      <c r="C4" s="185"/>
      <c r="D4" s="185"/>
      <c r="E4" s="185"/>
      <c r="F4" s="185"/>
      <c r="G4" s="10"/>
      <c r="H4" s="10"/>
      <c r="I4" s="10"/>
      <c r="J4" s="11"/>
    </row>
    <row r="5" spans="1:6" ht="12.75" customHeight="1">
      <c r="A5" s="186" t="s">
        <v>3</v>
      </c>
      <c r="B5" s="188" t="s">
        <v>4</v>
      </c>
      <c r="C5" s="186" t="s">
        <v>5</v>
      </c>
      <c r="D5" s="186" t="s">
        <v>27</v>
      </c>
      <c r="E5" s="186" t="s">
        <v>7</v>
      </c>
      <c r="F5" s="186" t="s">
        <v>8</v>
      </c>
    </row>
    <row r="6" spans="1:6" ht="12.75" customHeight="1" thickBot="1">
      <c r="A6" s="187" t="s">
        <v>3</v>
      </c>
      <c r="B6" s="189"/>
      <c r="C6" s="187" t="s">
        <v>5</v>
      </c>
      <c r="D6" s="187" t="s">
        <v>6</v>
      </c>
      <c r="E6" s="187" t="s">
        <v>7</v>
      </c>
      <c r="F6" s="187" t="s">
        <v>8</v>
      </c>
    </row>
    <row r="7" spans="1:6" ht="12.75" customHeight="1">
      <c r="A7" s="201"/>
      <c r="B7" s="198">
        <v>1</v>
      </c>
      <c r="C7" s="203" t="s">
        <v>44</v>
      </c>
      <c r="D7" s="196" t="s">
        <v>45</v>
      </c>
      <c r="E7" s="196" t="s">
        <v>46</v>
      </c>
      <c r="F7" s="194"/>
    </row>
    <row r="8" spans="1:6" ht="12.75" customHeight="1">
      <c r="A8" s="202"/>
      <c r="B8" s="198"/>
      <c r="C8" s="204"/>
      <c r="D8" s="197"/>
      <c r="E8" s="197"/>
      <c r="F8" s="195"/>
    </row>
    <row r="9" spans="1:6" ht="12.75" customHeight="1">
      <c r="A9" s="183"/>
      <c r="B9" s="198">
        <v>2</v>
      </c>
      <c r="C9" s="199" t="s">
        <v>47</v>
      </c>
      <c r="D9" s="196" t="s">
        <v>48</v>
      </c>
      <c r="E9" s="196" t="s">
        <v>46</v>
      </c>
      <c r="F9" s="184"/>
    </row>
    <row r="10" spans="1:6" ht="12.75" customHeight="1">
      <c r="A10" s="183"/>
      <c r="B10" s="198"/>
      <c r="C10" s="200"/>
      <c r="D10" s="197"/>
      <c r="E10" s="197"/>
      <c r="F10" s="184"/>
    </row>
    <row r="11" spans="1:6" ht="12.75" customHeight="1">
      <c r="A11" s="183"/>
      <c r="B11" s="198">
        <v>3</v>
      </c>
      <c r="C11" s="199" t="s">
        <v>49</v>
      </c>
      <c r="D11" s="196" t="s">
        <v>50</v>
      </c>
      <c r="E11" s="196" t="s">
        <v>51</v>
      </c>
      <c r="F11" s="184"/>
    </row>
    <row r="12" spans="1:6" ht="15" customHeight="1">
      <c r="A12" s="183"/>
      <c r="B12" s="198"/>
      <c r="C12" s="200"/>
      <c r="D12" s="197"/>
      <c r="E12" s="197"/>
      <c r="F12" s="184"/>
    </row>
    <row r="13" spans="1:6" ht="12.75" customHeight="1">
      <c r="A13" s="183"/>
      <c r="B13" s="198">
        <v>4</v>
      </c>
      <c r="C13" s="205" t="s">
        <v>52</v>
      </c>
      <c r="D13" s="206" t="s">
        <v>53</v>
      </c>
      <c r="E13" s="206" t="s">
        <v>46</v>
      </c>
      <c r="F13" s="184"/>
    </row>
    <row r="14" spans="1:6" ht="15" customHeight="1">
      <c r="A14" s="183"/>
      <c r="B14" s="198"/>
      <c r="C14" s="205"/>
      <c r="D14" s="206"/>
      <c r="E14" s="206"/>
      <c r="F14" s="184"/>
    </row>
    <row r="15" spans="1:6" ht="15" customHeight="1">
      <c r="A15" s="183"/>
      <c r="B15" s="198">
        <v>5</v>
      </c>
      <c r="C15" s="205" t="s">
        <v>54</v>
      </c>
      <c r="D15" s="206" t="s">
        <v>55</v>
      </c>
      <c r="E15" s="206" t="s">
        <v>56</v>
      </c>
      <c r="F15" s="184"/>
    </row>
    <row r="16" spans="1:6" ht="15.75" customHeight="1">
      <c r="A16" s="183"/>
      <c r="B16" s="198"/>
      <c r="C16" s="205"/>
      <c r="D16" s="206"/>
      <c r="E16" s="206"/>
      <c r="F16" s="184"/>
    </row>
    <row r="17" spans="1:6" ht="12.75" customHeight="1">
      <c r="A17" s="183"/>
      <c r="B17" s="198">
        <v>6</v>
      </c>
      <c r="C17" s="205" t="s">
        <v>57</v>
      </c>
      <c r="D17" s="206" t="s">
        <v>55</v>
      </c>
      <c r="E17" s="206" t="s">
        <v>51</v>
      </c>
      <c r="F17" s="184"/>
    </row>
    <row r="18" spans="1:6" ht="15" customHeight="1">
      <c r="A18" s="183"/>
      <c r="B18" s="198"/>
      <c r="C18" s="205"/>
      <c r="D18" s="206"/>
      <c r="E18" s="206"/>
      <c r="F18" s="184"/>
    </row>
    <row r="19" spans="1:6" ht="12.75" customHeight="1">
      <c r="A19" s="183"/>
      <c r="B19" s="198">
        <v>7</v>
      </c>
      <c r="C19" s="205" t="s">
        <v>58</v>
      </c>
      <c r="D19" s="206" t="s">
        <v>59</v>
      </c>
      <c r="E19" s="206" t="s">
        <v>46</v>
      </c>
      <c r="F19" s="184"/>
    </row>
    <row r="20" spans="1:6" ht="15" customHeight="1">
      <c r="A20" s="183"/>
      <c r="B20" s="198"/>
      <c r="C20" s="205"/>
      <c r="D20" s="206"/>
      <c r="E20" s="206"/>
      <c r="F20" s="184"/>
    </row>
    <row r="21" spans="1:6" ht="12.75" customHeight="1">
      <c r="A21" s="183"/>
      <c r="B21" s="198">
        <v>8</v>
      </c>
      <c r="C21" s="205" t="s">
        <v>60</v>
      </c>
      <c r="D21" s="206">
        <v>1986</v>
      </c>
      <c r="E21" s="206" t="s">
        <v>61</v>
      </c>
      <c r="F21" s="184"/>
    </row>
    <row r="22" spans="1:6" ht="15" customHeight="1" thickBot="1">
      <c r="A22" s="207"/>
      <c r="B22" s="198"/>
      <c r="C22" s="205"/>
      <c r="D22" s="206"/>
      <c r="E22" s="206"/>
      <c r="F22" s="193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A32" sqref="A1:L3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11" t="str">
        <f>'пр.хода'!K1</f>
        <v>World Cup stage “Memorial A. Kharlampiev” (M&amp;W, M combat sambo)</v>
      </c>
      <c r="D1" s="212"/>
      <c r="E1" s="212"/>
      <c r="F1" s="212"/>
      <c r="G1" s="212"/>
      <c r="H1" s="212"/>
      <c r="I1" s="212"/>
      <c r="J1" s="213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14" t="str">
        <f>'пр.хода'!K2</f>
        <v>March  24 -27.2012       Moscow (Russia)     </v>
      </c>
      <c r="D2" s="214"/>
      <c r="E2" s="214"/>
      <c r="F2" s="214"/>
      <c r="G2" s="214"/>
      <c r="H2" s="214"/>
      <c r="I2" s="214"/>
      <c r="J2" s="214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15" t="str">
        <f>HYPERLINK('пр.взв.'!A4)</f>
        <v>Weight category 72W кg.</v>
      </c>
      <c r="D3" s="216"/>
      <c r="E3" s="216"/>
      <c r="F3" s="216"/>
      <c r="G3" s="216"/>
      <c r="H3" s="216"/>
      <c r="I3" s="216"/>
      <c r="J3" s="217"/>
      <c r="K3" s="37"/>
      <c r="L3" s="37"/>
      <c r="M3" s="37"/>
    </row>
    <row r="4" spans="1:13" ht="16.5" thickBot="1">
      <c r="A4" s="210" t="s">
        <v>0</v>
      </c>
      <c r="B4" s="210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18">
        <v>1</v>
      </c>
      <c r="B5" s="220" t="str">
        <f>VLOOKUP(A5,'пр.взв.'!B7:C22,2,FALSE)</f>
        <v>KORMILTSEVA Marina</v>
      </c>
      <c r="C5" s="222" t="str">
        <f>VLOOKUP(B5,'пр.взв.'!C7:D22,2,FALSE)</f>
        <v>1988 msic</v>
      </c>
      <c r="D5" s="224" t="str">
        <f>VLOOKUP(A5,'пр.взв.'!B5:E20,4,FALSE)</f>
        <v>RUS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19"/>
      <c r="B6" s="221"/>
      <c r="C6" s="223"/>
      <c r="D6" s="225"/>
      <c r="E6" s="208"/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26">
        <v>5</v>
      </c>
      <c r="B7" s="227" t="str">
        <f>VLOOKUP(A7,'пр.взв.'!B9:C24,2,FALSE)</f>
        <v>KOVYLINA Ekaterina</v>
      </c>
      <c r="C7" s="228" t="str">
        <f>VLOOKUP(B7,'пр.взв.'!C9:D24,2,FALSE)</f>
        <v>1991 ms</v>
      </c>
      <c r="D7" s="229" t="str">
        <f>VLOOKUP(A7,'пр.взв.'!B5:E20,4,FALSE)</f>
        <v>RUS-M</v>
      </c>
      <c r="E7" s="209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19"/>
      <c r="B8" s="221"/>
      <c r="C8" s="223"/>
      <c r="D8" s="230"/>
      <c r="E8" s="17"/>
      <c r="F8" s="19"/>
      <c r="G8" s="208"/>
      <c r="H8" s="23"/>
      <c r="I8" s="17"/>
      <c r="J8" s="17"/>
      <c r="K8" s="17"/>
      <c r="L8" s="17"/>
      <c r="M8" s="17"/>
    </row>
    <row r="9" spans="1:13" ht="15" customHeight="1" thickBot="1">
      <c r="A9" s="218">
        <v>3</v>
      </c>
      <c r="B9" s="220" t="str">
        <f>VLOOKUP(A9,'пр.взв.'!B11:C26,2,FALSE)</f>
        <v>KUZNIEATSOVA Maryia</v>
      </c>
      <c r="C9" s="222" t="str">
        <f>VLOOKUP(B9,'пр.взв.'!C11:D26,2,FALSE)</f>
        <v>1985 ms</v>
      </c>
      <c r="D9" s="224" t="str">
        <f>VLOOKUP(A9,'пр.взв.'!B5:E20,4,FALSE)</f>
        <v>BLR</v>
      </c>
      <c r="E9" s="17"/>
      <c r="F9" s="19"/>
      <c r="G9" s="209"/>
      <c r="H9" s="1"/>
      <c r="I9" s="21"/>
      <c r="J9" s="19"/>
      <c r="K9" s="17"/>
      <c r="L9" s="17"/>
      <c r="M9" s="17"/>
    </row>
    <row r="10" spans="1:13" ht="15" customHeight="1">
      <c r="A10" s="219"/>
      <c r="B10" s="221"/>
      <c r="C10" s="223"/>
      <c r="D10" s="225"/>
      <c r="E10" s="208"/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26">
        <v>7</v>
      </c>
      <c r="B11" s="227" t="str">
        <f>VLOOKUP(A11,'пр.взв.'!B13:C28,2,FALSE)</f>
        <v>ALEKSEEVA Irina</v>
      </c>
      <c r="C11" s="228" t="str">
        <f>VLOOKUP(B11,'пр.взв.'!C13:D28,2,FALSE)</f>
        <v>1990 ms</v>
      </c>
      <c r="D11" s="229" t="str">
        <f>VLOOKUP(A11,'пр.взв.'!B5:E20,4,FALSE)</f>
        <v>RUS</v>
      </c>
      <c r="E11" s="209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31"/>
      <c r="B12" s="232"/>
      <c r="C12" s="230"/>
      <c r="D12" s="230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08"/>
      <c r="J14" s="30"/>
      <c r="K14" s="20"/>
      <c r="L14" s="20"/>
      <c r="M14" s="17"/>
    </row>
    <row r="15" spans="1:10" ht="15" customHeight="1" thickBot="1">
      <c r="A15" s="210" t="s">
        <v>2</v>
      </c>
      <c r="B15" s="210"/>
      <c r="C15" s="66"/>
      <c r="D15" s="66"/>
      <c r="E15" s="17"/>
      <c r="F15" s="17"/>
      <c r="G15" s="17"/>
      <c r="H15" s="17"/>
      <c r="I15" s="209"/>
      <c r="J15" s="1"/>
    </row>
    <row r="16" spans="1:10" ht="15" customHeight="1" thickBot="1">
      <c r="A16" s="218">
        <v>2</v>
      </c>
      <c r="B16" s="220" t="str">
        <f>VLOOKUP(A16,'пр.взв.'!B7:C22,2,FALSE)</f>
        <v>AVERUSHKINA Svetlana</v>
      </c>
      <c r="C16" s="222" t="str">
        <f>VLOOKUP(B16,'пр.взв.'!C7:D22,2,FALSE)</f>
        <v>1979 msic</v>
      </c>
      <c r="D16" s="224" t="str">
        <f>VLOOKUP(A16,'пр.взв.'!B6:E21,4,FALSE)</f>
        <v>RUS</v>
      </c>
      <c r="E16" s="17"/>
      <c r="F16" s="17"/>
      <c r="G16" s="17"/>
      <c r="H16" s="17"/>
      <c r="I16" s="27"/>
      <c r="J16" s="1"/>
    </row>
    <row r="17" spans="1:10" ht="15" customHeight="1">
      <c r="A17" s="219"/>
      <c r="B17" s="221"/>
      <c r="C17" s="223"/>
      <c r="D17" s="225"/>
      <c r="E17" s="208"/>
      <c r="F17" s="17"/>
      <c r="G17" s="22"/>
      <c r="H17" s="19"/>
      <c r="I17" s="27"/>
      <c r="J17" s="1"/>
    </row>
    <row r="18" spans="1:10" ht="15" customHeight="1" thickBot="1">
      <c r="A18" s="226">
        <v>6</v>
      </c>
      <c r="B18" s="227" t="str">
        <f>VLOOKUP(A18,'пр.взв.'!B9:C24,2,FALSE)</f>
        <v>MAROZAVA Anzhela</v>
      </c>
      <c r="C18" s="228" t="str">
        <f>VLOOKUP(B18,'пр.взв.'!C9:D24,2,FALSE)</f>
        <v>1991 ms</v>
      </c>
      <c r="D18" s="229" t="str">
        <f>VLOOKUP(A18,'пр.взв.'!B6:E21,4,FALSE)</f>
        <v>BLR</v>
      </c>
      <c r="E18" s="209"/>
      <c r="F18" s="18"/>
      <c r="G18" s="21"/>
      <c r="H18" s="19"/>
      <c r="I18" s="27"/>
      <c r="J18" s="1"/>
    </row>
    <row r="19" spans="1:10" ht="15" customHeight="1" thickBot="1">
      <c r="A19" s="219"/>
      <c r="B19" s="221"/>
      <c r="C19" s="223"/>
      <c r="D19" s="230"/>
      <c r="E19" s="17"/>
      <c r="F19" s="19"/>
      <c r="G19" s="208"/>
      <c r="H19" s="23"/>
      <c r="I19" s="27"/>
      <c r="J19" s="1"/>
    </row>
    <row r="20" spans="1:8" ht="15" customHeight="1" thickBot="1">
      <c r="A20" s="218">
        <v>4</v>
      </c>
      <c r="B20" s="220" t="str">
        <f>VLOOKUP(A20,'пр.взв.'!B11:C26,2,FALSE)</f>
        <v>GALYANT Svetlana</v>
      </c>
      <c r="C20" s="222" t="str">
        <f>VLOOKUP(B20,'пр.взв.'!C11:D26,2,FALSE)</f>
        <v>1973 dvms</v>
      </c>
      <c r="D20" s="224" t="str">
        <f>VLOOKUP(A20,'пр.взв.'!B6:E21,4,FALSE)</f>
        <v>RUS</v>
      </c>
      <c r="E20" s="17"/>
      <c r="F20" s="19"/>
      <c r="G20" s="209"/>
      <c r="H20" s="1"/>
    </row>
    <row r="21" spans="1:8" ht="15" customHeight="1">
      <c r="A21" s="219"/>
      <c r="B21" s="221"/>
      <c r="C21" s="223"/>
      <c r="D21" s="225"/>
      <c r="E21" s="208"/>
      <c r="F21" s="20"/>
      <c r="G21" s="21"/>
      <c r="H21" s="19"/>
    </row>
    <row r="22" spans="1:8" ht="15" customHeight="1" thickBot="1">
      <c r="A22" s="226">
        <v>8</v>
      </c>
      <c r="B22" s="227" t="str">
        <f>VLOOKUP(A22,'пр.взв.'!B13:C28,2,FALSE)</f>
        <v>UMEROVA Elzara</v>
      </c>
      <c r="C22" s="228">
        <f>VLOOKUP(B22,'пр.взв.'!C13:D28,2,FALSE)</f>
        <v>1986</v>
      </c>
      <c r="D22" s="229" t="str">
        <f>VLOOKUP(A22,'пр.взв.'!B6:E21,4,FALSE)</f>
        <v>UZB</v>
      </c>
      <c r="E22" s="209"/>
      <c r="F22" s="17"/>
      <c r="G22" s="22"/>
      <c r="H22" s="19"/>
    </row>
    <row r="23" spans="1:8" ht="15" customHeight="1" thickBot="1">
      <c r="A23" s="231"/>
      <c r="B23" s="232"/>
      <c r="C23" s="230"/>
      <c r="D23" s="230"/>
      <c r="E23" s="17"/>
      <c r="F23" s="17"/>
      <c r="G23" s="22"/>
      <c r="H23" s="19"/>
    </row>
    <row r="26" spans="1:12" ht="12.75">
      <c r="A26" s="8"/>
      <c r="E26" s="1"/>
      <c r="F26" s="1"/>
      <c r="G26" s="9"/>
      <c r="H26" s="1"/>
      <c r="I26" s="1"/>
      <c r="J26" s="1"/>
      <c r="K26" s="1"/>
      <c r="L26" s="1"/>
    </row>
    <row r="27" spans="5:12" ht="12.75">
      <c r="E27" s="1"/>
      <c r="F27" s="1"/>
      <c r="G27" s="1"/>
      <c r="H27" s="1"/>
      <c r="I27" s="1"/>
      <c r="J27" s="1"/>
      <c r="K27" s="1"/>
      <c r="L27" s="1"/>
    </row>
    <row r="28" spans="2:12" ht="12.75">
      <c r="B28" s="24"/>
      <c r="E28" s="1"/>
      <c r="F28" s="1"/>
      <c r="G28" s="1"/>
      <c r="H28" s="1"/>
      <c r="I28" s="1"/>
      <c r="J28" s="1"/>
      <c r="K28" s="1"/>
      <c r="L28" s="1"/>
    </row>
    <row r="29" spans="2:12" ht="12.75">
      <c r="B29" s="25"/>
      <c r="E29" s="1"/>
      <c r="F29" s="1"/>
      <c r="G29" s="1"/>
      <c r="H29" s="1"/>
      <c r="I29" s="1"/>
      <c r="J29" s="1"/>
      <c r="K29" s="1"/>
      <c r="L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2" ht="12.75"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5:12" ht="12.75">
      <c r="E36" s="1"/>
      <c r="F36" s="1"/>
      <c r="G36" s="1"/>
      <c r="H36" s="1"/>
      <c r="I36" s="1"/>
      <c r="J36" s="1"/>
      <c r="K36" s="1"/>
      <c r="L36" s="1"/>
    </row>
    <row r="37" spans="2:12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  <c r="L37" s="1"/>
    </row>
    <row r="38" spans="2:12" ht="12.75"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</row>
    <row r="39" spans="2:12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  <c r="L39" s="1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L41" s="1"/>
      <c r="M41" s="28"/>
    </row>
    <row r="42" spans="5:13" ht="12.75">
      <c r="E42" s="1"/>
      <c r="F42" s="1"/>
      <c r="G42" s="11"/>
      <c r="H42" s="11"/>
      <c r="I42" s="11"/>
      <c r="J42" s="11"/>
      <c r="K42" s="11"/>
      <c r="L42" s="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71" t="s">
        <v>24</v>
      </c>
      <c r="C1" s="271"/>
      <c r="D1" s="271"/>
      <c r="E1" s="271"/>
      <c r="F1" s="271"/>
      <c r="G1" s="271"/>
      <c r="H1" s="271"/>
      <c r="I1" s="271"/>
      <c r="J1" s="58"/>
      <c r="K1" s="271" t="s">
        <v>24</v>
      </c>
      <c r="L1" s="271"/>
      <c r="M1" s="271"/>
      <c r="N1" s="271"/>
      <c r="O1" s="271"/>
      <c r="P1" s="271"/>
      <c r="Q1" s="271"/>
      <c r="R1" s="271"/>
    </row>
    <row r="2" spans="2:18" ht="24.75" customHeight="1">
      <c r="B2" s="233" t="str">
        <f>HYPERLINK('пр.взв.'!A4)</f>
        <v>Weight category 72W кg.</v>
      </c>
      <c r="C2" s="234"/>
      <c r="D2" s="234"/>
      <c r="E2" s="234"/>
      <c r="F2" s="234"/>
      <c r="G2" s="234"/>
      <c r="H2" s="234"/>
      <c r="I2" s="234"/>
      <c r="J2" s="59"/>
      <c r="K2" s="233" t="str">
        <f>HYPERLINK('пр.взв.'!A4)</f>
        <v>Weight category 72W кg.</v>
      </c>
      <c r="L2" s="234"/>
      <c r="M2" s="234"/>
      <c r="N2" s="234"/>
      <c r="O2" s="234"/>
      <c r="P2" s="234"/>
      <c r="Q2" s="234"/>
      <c r="R2" s="234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73" t="s">
        <v>26</v>
      </c>
      <c r="B4" s="260" t="s">
        <v>4</v>
      </c>
      <c r="C4" s="262" t="s">
        <v>5</v>
      </c>
      <c r="D4" s="262" t="s">
        <v>6</v>
      </c>
      <c r="E4" s="262" t="s">
        <v>12</v>
      </c>
      <c r="F4" s="239" t="s">
        <v>13</v>
      </c>
      <c r="G4" s="241" t="s">
        <v>15</v>
      </c>
      <c r="H4" s="257" t="s">
        <v>16</v>
      </c>
      <c r="I4" s="259" t="s">
        <v>14</v>
      </c>
      <c r="J4" s="173" t="s">
        <v>26</v>
      </c>
      <c r="K4" s="260" t="s">
        <v>4</v>
      </c>
      <c r="L4" s="262" t="s">
        <v>5</v>
      </c>
      <c r="M4" s="262" t="s">
        <v>6</v>
      </c>
      <c r="N4" s="262" t="s">
        <v>12</v>
      </c>
      <c r="O4" s="239" t="s">
        <v>13</v>
      </c>
      <c r="P4" s="241" t="s">
        <v>15</v>
      </c>
      <c r="Q4" s="257" t="s">
        <v>16</v>
      </c>
      <c r="R4" s="259" t="s">
        <v>14</v>
      </c>
    </row>
    <row r="5" spans="1:18" ht="12.75" customHeight="1" thickBot="1">
      <c r="A5" s="154"/>
      <c r="B5" s="261" t="s">
        <v>4</v>
      </c>
      <c r="C5" s="240" t="s">
        <v>5</v>
      </c>
      <c r="D5" s="240" t="s">
        <v>6</v>
      </c>
      <c r="E5" s="240" t="s">
        <v>12</v>
      </c>
      <c r="F5" s="240" t="s">
        <v>13</v>
      </c>
      <c r="G5" s="242"/>
      <c r="H5" s="258"/>
      <c r="I5" s="177" t="s">
        <v>14</v>
      </c>
      <c r="J5" s="154"/>
      <c r="K5" s="261" t="s">
        <v>4</v>
      </c>
      <c r="L5" s="240" t="s">
        <v>5</v>
      </c>
      <c r="M5" s="240" t="s">
        <v>6</v>
      </c>
      <c r="N5" s="240" t="s">
        <v>12</v>
      </c>
      <c r="O5" s="240" t="s">
        <v>13</v>
      </c>
      <c r="P5" s="242"/>
      <c r="Q5" s="258"/>
      <c r="R5" s="177" t="s">
        <v>14</v>
      </c>
    </row>
    <row r="6" spans="1:18" ht="12.75" customHeight="1">
      <c r="A6" s="272">
        <v>1</v>
      </c>
      <c r="B6" s="253">
        <v>1</v>
      </c>
      <c r="C6" s="255" t="str">
        <f>VLOOKUP(B6,'пр.взв.'!B7:E22,2,FALSE)</f>
        <v>KORMILTSEVA Marina</v>
      </c>
      <c r="D6" s="256" t="str">
        <f>VLOOKUP(B6,'пр.взв.'!B7:F22,3,FALSE)</f>
        <v>1988 msic</v>
      </c>
      <c r="E6" s="256" t="str">
        <f>VLOOKUP(B6,'пр.взв.'!B7:E22,4,FALSE)</f>
        <v>RUS</v>
      </c>
      <c r="F6" s="236"/>
      <c r="G6" s="238"/>
      <c r="H6" s="250"/>
      <c r="I6" s="244"/>
      <c r="J6" s="272">
        <v>3</v>
      </c>
      <c r="K6" s="253">
        <v>2</v>
      </c>
      <c r="L6" s="255" t="str">
        <f>VLOOKUP(K6,'пр.взв.'!B7:E22,2,FALSE)</f>
        <v>AVERUSHKINA Svetlana</v>
      </c>
      <c r="M6" s="256" t="str">
        <f>VLOOKUP(K6,'пр.взв.'!B7:F22,3,FALSE)</f>
        <v>1979 msic</v>
      </c>
      <c r="N6" s="256" t="str">
        <f>VLOOKUP(K6,'пр.взв.'!B7:E22,4,FALSE)</f>
        <v>RUS</v>
      </c>
      <c r="O6" s="236"/>
      <c r="P6" s="238"/>
      <c r="Q6" s="250"/>
      <c r="R6" s="244"/>
    </row>
    <row r="7" spans="1:18" ht="12.75" customHeight="1">
      <c r="A7" s="273"/>
      <c r="B7" s="254"/>
      <c r="C7" s="248"/>
      <c r="D7" s="237"/>
      <c r="E7" s="237"/>
      <c r="F7" s="237"/>
      <c r="G7" s="237"/>
      <c r="H7" s="251"/>
      <c r="I7" s="252"/>
      <c r="J7" s="273"/>
      <c r="K7" s="254"/>
      <c r="L7" s="248"/>
      <c r="M7" s="237"/>
      <c r="N7" s="237"/>
      <c r="O7" s="237"/>
      <c r="P7" s="237"/>
      <c r="Q7" s="251"/>
      <c r="R7" s="252"/>
    </row>
    <row r="8" spans="1:18" ht="12.75" customHeight="1">
      <c r="A8" s="273"/>
      <c r="B8" s="245">
        <v>5</v>
      </c>
      <c r="C8" s="247" t="str">
        <f>VLOOKUP(B8,'пр.взв.'!B7:E22,2,FALSE)</f>
        <v>KOVYLINA Ekaterina</v>
      </c>
      <c r="D8" s="249" t="str">
        <f>VLOOKUP(B8,'пр.взв.'!B7:F22,3,FALSE)</f>
        <v>1991 ms</v>
      </c>
      <c r="E8" s="249" t="str">
        <f>VLOOKUP(B8,'пр.взв.'!B7:E22,4,FALSE)</f>
        <v>RUS-M</v>
      </c>
      <c r="F8" s="235"/>
      <c r="G8" s="235"/>
      <c r="H8" s="243"/>
      <c r="I8" s="243"/>
      <c r="J8" s="273"/>
      <c r="K8" s="245">
        <v>6</v>
      </c>
      <c r="L8" s="247" t="str">
        <f>VLOOKUP(K8,'пр.взв.'!B7:E22,2,FALSE)</f>
        <v>MAROZAVA Anzhela</v>
      </c>
      <c r="M8" s="249" t="str">
        <f>VLOOKUP(K8,'пр.взв.'!B7:F22,3,FALSE)</f>
        <v>1991 ms</v>
      </c>
      <c r="N8" s="249" t="str">
        <f>VLOOKUP(K8,'пр.взв.'!B7:E22,4,FALSE)</f>
        <v>BLR</v>
      </c>
      <c r="O8" s="235"/>
      <c r="P8" s="235"/>
      <c r="Q8" s="243"/>
      <c r="R8" s="243"/>
    </row>
    <row r="9" spans="1:18" ht="13.5" customHeight="1" thickBot="1">
      <c r="A9" s="275"/>
      <c r="B9" s="268"/>
      <c r="C9" s="269"/>
      <c r="D9" s="270"/>
      <c r="E9" s="270"/>
      <c r="F9" s="266"/>
      <c r="G9" s="266"/>
      <c r="H9" s="267"/>
      <c r="I9" s="267"/>
      <c r="J9" s="275"/>
      <c r="K9" s="268"/>
      <c r="L9" s="269"/>
      <c r="M9" s="270"/>
      <c r="N9" s="270"/>
      <c r="O9" s="266"/>
      <c r="P9" s="266"/>
      <c r="Q9" s="267"/>
      <c r="R9" s="267"/>
    </row>
    <row r="10" spans="1:18" ht="12.75" customHeight="1">
      <c r="A10" s="272">
        <v>2</v>
      </c>
      <c r="B10" s="246">
        <v>3</v>
      </c>
      <c r="C10" s="255" t="str">
        <f>VLOOKUP(B10,'пр.взв.'!B7:E22,2,FALSE)</f>
        <v>KUZNIEATSOVA Maryia</v>
      </c>
      <c r="D10" s="256" t="str">
        <f>VLOOKUP(B10,'пр.взв.'!B7:F22,3,FALSE)</f>
        <v>1985 ms</v>
      </c>
      <c r="E10" s="256" t="str">
        <f>VLOOKUP(B10,'пр.взв.'!B7:E22,4,FALSE)</f>
        <v>BLR</v>
      </c>
      <c r="F10" s="237"/>
      <c r="G10" s="264"/>
      <c r="H10" s="251"/>
      <c r="I10" s="249"/>
      <c r="J10" s="272">
        <v>4</v>
      </c>
      <c r="K10" s="246">
        <v>4</v>
      </c>
      <c r="L10" s="255" t="str">
        <f>VLOOKUP(K10,'пр.взв.'!B7:E22,2,FALSE)</f>
        <v>GALYANT Svetlana</v>
      </c>
      <c r="M10" s="256" t="str">
        <f>VLOOKUP(K10,'пр.взв.'!B7:F22,3,FALSE)</f>
        <v>1973 dvms</v>
      </c>
      <c r="N10" s="256" t="str">
        <f>VLOOKUP(K10,'пр.взв.'!B7:E22,4,FALSE)</f>
        <v>RUS</v>
      </c>
      <c r="O10" s="237"/>
      <c r="P10" s="264"/>
      <c r="Q10" s="251"/>
      <c r="R10" s="249"/>
    </row>
    <row r="11" spans="1:18" ht="12.75" customHeight="1">
      <c r="A11" s="273"/>
      <c r="B11" s="265"/>
      <c r="C11" s="248"/>
      <c r="D11" s="237"/>
      <c r="E11" s="237"/>
      <c r="F11" s="237"/>
      <c r="G11" s="237"/>
      <c r="H11" s="251"/>
      <c r="I11" s="252"/>
      <c r="J11" s="273"/>
      <c r="K11" s="265"/>
      <c r="L11" s="248"/>
      <c r="M11" s="237"/>
      <c r="N11" s="237"/>
      <c r="O11" s="237"/>
      <c r="P11" s="237"/>
      <c r="Q11" s="251"/>
      <c r="R11" s="252"/>
    </row>
    <row r="12" spans="1:18" ht="12.75" customHeight="1">
      <c r="A12" s="273"/>
      <c r="B12" s="245">
        <v>7</v>
      </c>
      <c r="C12" s="247" t="str">
        <f>VLOOKUP(B12,'пр.взв.'!B7:E22,2,FALSE)</f>
        <v>ALEKSEEVA Irina</v>
      </c>
      <c r="D12" s="249" t="str">
        <f>VLOOKUP(B12,'пр.взв.'!B7:F22,3,FALSE)</f>
        <v>1990 ms</v>
      </c>
      <c r="E12" s="249" t="str">
        <f>VLOOKUP(B12,'пр.взв.'!B7:E22,4,FALSE)</f>
        <v>RUS</v>
      </c>
      <c r="F12" s="235"/>
      <c r="G12" s="235"/>
      <c r="H12" s="243"/>
      <c r="I12" s="243"/>
      <c r="J12" s="273"/>
      <c r="K12" s="245">
        <v>8</v>
      </c>
      <c r="L12" s="247" t="str">
        <f>VLOOKUP(K12,'пр.взв.'!B7:E22,2,FALSE)</f>
        <v>UMEROVA Elzara</v>
      </c>
      <c r="M12" s="249">
        <f>VLOOKUP(K12,'пр.взв.'!B7:F22,3,FALSE)</f>
        <v>1986</v>
      </c>
      <c r="N12" s="249" t="str">
        <f>VLOOKUP(K12,'пр.взв.'!B7:E22,4,FALSE)</f>
        <v>UZB</v>
      </c>
      <c r="O12" s="235"/>
      <c r="P12" s="235"/>
      <c r="Q12" s="243"/>
      <c r="R12" s="243"/>
    </row>
    <row r="13" spans="1:18" ht="12.75" customHeight="1">
      <c r="A13" s="274"/>
      <c r="B13" s="246"/>
      <c r="C13" s="248"/>
      <c r="D13" s="237"/>
      <c r="E13" s="237"/>
      <c r="F13" s="236"/>
      <c r="G13" s="236"/>
      <c r="H13" s="244"/>
      <c r="I13" s="244"/>
      <c r="J13" s="274"/>
      <c r="K13" s="246"/>
      <c r="L13" s="248"/>
      <c r="M13" s="237"/>
      <c r="N13" s="237"/>
      <c r="O13" s="236"/>
      <c r="P13" s="236"/>
      <c r="Q13" s="244"/>
      <c r="R13" s="244"/>
    </row>
    <row r="15" spans="2:16" ht="15.75">
      <c r="B15" s="233" t="str">
        <f>B2</f>
        <v>Weight category 72W кg.</v>
      </c>
      <c r="C15" s="234"/>
      <c r="D15" s="234"/>
      <c r="E15" s="234"/>
      <c r="F15" s="234"/>
      <c r="G15" s="234"/>
      <c r="H15" s="234"/>
      <c r="I15" s="234"/>
      <c r="K15" s="233" t="str">
        <f>K2</f>
        <v>Weight category 72W кg.</v>
      </c>
      <c r="L15" s="234"/>
      <c r="M15" s="234"/>
      <c r="N15" s="234"/>
      <c r="O15" s="234"/>
      <c r="P15" s="234"/>
    </row>
    <row r="16" spans="2:18" ht="24.75" customHeight="1" thickBot="1">
      <c r="B16" s="60" t="s">
        <v>1</v>
      </c>
      <c r="C16" s="263" t="s">
        <v>29</v>
      </c>
      <c r="D16" s="263"/>
      <c r="E16" s="263"/>
      <c r="F16" s="263"/>
      <c r="G16" s="263"/>
      <c r="H16" s="263"/>
      <c r="I16" s="263"/>
      <c r="J16" s="69"/>
      <c r="K16" s="60" t="s">
        <v>2</v>
      </c>
      <c r="L16" s="263" t="s">
        <v>29</v>
      </c>
      <c r="M16" s="263"/>
      <c r="N16" s="263"/>
      <c r="O16" s="263"/>
      <c r="P16" s="263"/>
      <c r="Q16" s="263"/>
      <c r="R16" s="263"/>
    </row>
    <row r="17" spans="1:18" ht="12.75" customHeight="1">
      <c r="A17" s="173" t="s">
        <v>26</v>
      </c>
      <c r="B17" s="260" t="s">
        <v>4</v>
      </c>
      <c r="C17" s="262" t="s">
        <v>5</v>
      </c>
      <c r="D17" s="262" t="s">
        <v>6</v>
      </c>
      <c r="E17" s="262" t="s">
        <v>12</v>
      </c>
      <c r="F17" s="239" t="s">
        <v>13</v>
      </c>
      <c r="G17" s="241" t="s">
        <v>15</v>
      </c>
      <c r="H17" s="257" t="s">
        <v>16</v>
      </c>
      <c r="I17" s="259" t="s">
        <v>14</v>
      </c>
      <c r="J17" s="173" t="s">
        <v>26</v>
      </c>
      <c r="K17" s="260" t="s">
        <v>4</v>
      </c>
      <c r="L17" s="262" t="s">
        <v>5</v>
      </c>
      <c r="M17" s="262" t="s">
        <v>6</v>
      </c>
      <c r="N17" s="262" t="s">
        <v>12</v>
      </c>
      <c r="O17" s="239" t="s">
        <v>13</v>
      </c>
      <c r="P17" s="241" t="s">
        <v>15</v>
      </c>
      <c r="Q17" s="257" t="s">
        <v>16</v>
      </c>
      <c r="R17" s="259" t="s">
        <v>14</v>
      </c>
    </row>
    <row r="18" spans="1:18" ht="12.75" customHeight="1" thickBot="1">
      <c r="A18" s="154"/>
      <c r="B18" s="261" t="s">
        <v>4</v>
      </c>
      <c r="C18" s="240" t="s">
        <v>5</v>
      </c>
      <c r="D18" s="240" t="s">
        <v>6</v>
      </c>
      <c r="E18" s="240" t="s">
        <v>12</v>
      </c>
      <c r="F18" s="240" t="s">
        <v>13</v>
      </c>
      <c r="G18" s="242"/>
      <c r="H18" s="258"/>
      <c r="I18" s="177" t="s">
        <v>14</v>
      </c>
      <c r="J18" s="154"/>
      <c r="K18" s="261" t="s">
        <v>4</v>
      </c>
      <c r="L18" s="240" t="s">
        <v>5</v>
      </c>
      <c r="M18" s="240" t="s">
        <v>6</v>
      </c>
      <c r="N18" s="240" t="s">
        <v>12</v>
      </c>
      <c r="O18" s="240" t="s">
        <v>13</v>
      </c>
      <c r="P18" s="242"/>
      <c r="Q18" s="258"/>
      <c r="R18" s="177" t="s">
        <v>14</v>
      </c>
    </row>
    <row r="19" spans="1:18" ht="12.75" customHeight="1">
      <c r="A19" s="272">
        <v>1</v>
      </c>
      <c r="B19" s="253" t="str">
        <f>'пр.хода'!G7</f>
        <v>1</v>
      </c>
      <c r="C19" s="255" t="e">
        <f>VLOOKUP(B19,'пр.взв.'!B7:E22,2,FALSE)</f>
        <v>#N/A</v>
      </c>
      <c r="D19" s="256" t="e">
        <f>VLOOKUP(B19,'пр.взв.'!B7:F22,3,FALSE)</f>
        <v>#N/A</v>
      </c>
      <c r="E19" s="256" t="e">
        <f>VLOOKUP(B19,'пр.взв.'!B7:E22,4,FALSE)</f>
        <v>#N/A</v>
      </c>
      <c r="F19" s="236"/>
      <c r="G19" s="238"/>
      <c r="H19" s="250"/>
      <c r="I19" s="244"/>
      <c r="J19" s="272">
        <v>2</v>
      </c>
      <c r="K19" s="253" t="str">
        <f>'пр.хода'!G17</f>
        <v>2</v>
      </c>
      <c r="L19" s="255" t="e">
        <f>VLOOKUP(K19,'пр.взв.'!B7:E22,2,FALSE)</f>
        <v>#N/A</v>
      </c>
      <c r="M19" s="256" t="e">
        <f>VLOOKUP(K19,'пр.взв.'!B7:F22,3,FALSE)</f>
        <v>#N/A</v>
      </c>
      <c r="N19" s="256" t="e">
        <f>VLOOKUP(K19,'пр.взв.'!B7:E22,4,FALSE)</f>
        <v>#N/A</v>
      </c>
      <c r="O19" s="236"/>
      <c r="P19" s="238"/>
      <c r="Q19" s="250"/>
      <c r="R19" s="244"/>
    </row>
    <row r="20" spans="1:18" ht="12.75" customHeight="1">
      <c r="A20" s="273"/>
      <c r="B20" s="254"/>
      <c r="C20" s="248"/>
      <c r="D20" s="237"/>
      <c r="E20" s="237"/>
      <c r="F20" s="237"/>
      <c r="G20" s="237"/>
      <c r="H20" s="251"/>
      <c r="I20" s="252"/>
      <c r="J20" s="273"/>
      <c r="K20" s="254"/>
      <c r="L20" s="248"/>
      <c r="M20" s="237"/>
      <c r="N20" s="237"/>
      <c r="O20" s="237"/>
      <c r="P20" s="237"/>
      <c r="Q20" s="251"/>
      <c r="R20" s="252"/>
    </row>
    <row r="21" spans="1:18" ht="12.75" customHeight="1">
      <c r="A21" s="273"/>
      <c r="B21" s="245" t="str">
        <f>'пр.хода'!G11</f>
        <v>3</v>
      </c>
      <c r="C21" s="247" t="e">
        <f>VLOOKUP(B21,'пр.взв.'!B7:E22,2,FALSE)</f>
        <v>#N/A</v>
      </c>
      <c r="D21" s="249" t="e">
        <f>VLOOKUP(B21,'пр.взв.'!B7:F22,3,FALSE)</f>
        <v>#N/A</v>
      </c>
      <c r="E21" s="249" t="e">
        <f>VLOOKUP(B21,'пр.взв.'!B7:E22,4,FALSE)</f>
        <v>#N/A</v>
      </c>
      <c r="F21" s="235"/>
      <c r="G21" s="235"/>
      <c r="H21" s="243"/>
      <c r="I21" s="243"/>
      <c r="J21" s="273"/>
      <c r="K21" s="245" t="str">
        <f>'пр.хода'!G21</f>
        <v>4</v>
      </c>
      <c r="L21" s="247" t="e">
        <f>VLOOKUP(K21,'пр.взв.'!B7:E22,2,FALSE)</f>
        <v>#N/A</v>
      </c>
      <c r="M21" s="249" t="e">
        <f>VLOOKUP(K21,'пр.взв.'!B7:F22,3,FALSE)</f>
        <v>#N/A</v>
      </c>
      <c r="N21" s="249" t="e">
        <f>VLOOKUP(K21,'пр.взв.'!B7:E22,4,FALSE)</f>
        <v>#N/A</v>
      </c>
      <c r="O21" s="235"/>
      <c r="P21" s="235"/>
      <c r="Q21" s="243"/>
      <c r="R21" s="243"/>
    </row>
    <row r="22" spans="1:18" ht="12.75" customHeight="1">
      <c r="A22" s="274"/>
      <c r="B22" s="246"/>
      <c r="C22" s="248"/>
      <c r="D22" s="237"/>
      <c r="E22" s="237"/>
      <c r="F22" s="236"/>
      <c r="G22" s="236"/>
      <c r="H22" s="244"/>
      <c r="I22" s="244"/>
      <c r="J22" s="274"/>
      <c r="K22" s="246"/>
      <c r="L22" s="248"/>
      <c r="M22" s="237"/>
      <c r="N22" s="237"/>
      <c r="O22" s="236"/>
      <c r="P22" s="236"/>
      <c r="Q22" s="244"/>
      <c r="R22" s="244"/>
    </row>
    <row r="29" ht="12.75">
      <c r="N29" s="63"/>
    </row>
  </sheetData>
  <mergeCells count="146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A1">
      <selection activeCell="K1" sqref="A1:P41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323" t="s">
        <v>43</v>
      </c>
      <c r="F1" s="324"/>
      <c r="G1" s="324"/>
      <c r="H1" s="324"/>
      <c r="I1" s="324"/>
      <c r="J1" s="325"/>
      <c r="K1" s="326" t="str">
        <f>'[1]реквизиты'!$A$2</f>
        <v>World Cup stage “Memorial A. Kharlampiev” (M&amp;W, M combat sambo)</v>
      </c>
      <c r="L1" s="327"/>
      <c r="M1" s="327"/>
      <c r="N1" s="327"/>
      <c r="O1" s="327"/>
      <c r="P1" s="328"/>
    </row>
    <row r="2" spans="4:20" ht="26.25" customHeight="1" thickBot="1">
      <c r="D2" s="35"/>
      <c r="E2" s="329" t="str">
        <f>HYPERLINK('пр.взв.'!A4)</f>
        <v>Weight category 72W кg.</v>
      </c>
      <c r="F2" s="330"/>
      <c r="G2" s="330"/>
      <c r="H2" s="330"/>
      <c r="I2" s="330"/>
      <c r="J2" s="331"/>
      <c r="K2" s="332" t="str">
        <f>'[1]реквизиты'!$A$3</f>
        <v>March  24 -27.2012       Moscow (Russia)     </v>
      </c>
      <c r="L2" s="333"/>
      <c r="M2" s="333"/>
      <c r="N2" s="333"/>
      <c r="O2" s="333"/>
      <c r="P2" s="334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276" t="s">
        <v>42</v>
      </c>
      <c r="N4" s="276"/>
      <c r="O4" s="276"/>
      <c r="P4" s="276"/>
      <c r="Q4" s="34"/>
    </row>
    <row r="5" spans="3:17" ht="5.25" customHeight="1" thickBot="1">
      <c r="C5" s="68"/>
      <c r="M5" s="91"/>
      <c r="N5" s="91"/>
      <c r="O5" s="91"/>
      <c r="P5" s="91"/>
      <c r="Q5" s="34"/>
    </row>
    <row r="6" spans="1:17" ht="15" customHeight="1" thickBot="1">
      <c r="A6" s="277" t="s">
        <v>38</v>
      </c>
      <c r="B6" s="92"/>
      <c r="C6" s="286">
        <v>1</v>
      </c>
      <c r="D6" s="306" t="str">
        <f>VLOOKUP(C6,'пр.взв.'!B7:F22,2,FALSE)</f>
        <v>KORMILTSEVA Marina</v>
      </c>
      <c r="E6" s="282" t="str">
        <f>VLOOKUP(C6,'пр.взв.'!B7:F22,3,FALSE)</f>
        <v>1988 msic</v>
      </c>
      <c r="F6" s="302" t="str">
        <f>VLOOKUP(C6,'пр.взв.'!B7:F22,4,FALSE)</f>
        <v>RUS</v>
      </c>
      <c r="G6" s="99"/>
      <c r="H6" s="99"/>
      <c r="I6" s="99"/>
      <c r="J6" s="100"/>
      <c r="K6" s="100"/>
      <c r="M6" s="312">
        <v>1</v>
      </c>
      <c r="N6" s="339">
        <f>K14</f>
        <v>1</v>
      </c>
      <c r="O6" s="335" t="str">
        <f>VLOOKUP(N6,'пр.взв.'!B7:E22,2,FALSE)</f>
        <v>KORMILTSEVA Marina</v>
      </c>
      <c r="P6" s="337" t="str">
        <f>VLOOKUP(N6,'пр.взв.'!B7:F22,4,FALSE)</f>
        <v>RUS</v>
      </c>
      <c r="Q6" s="34"/>
    </row>
    <row r="7" spans="1:17" ht="15" customHeight="1">
      <c r="A7" s="278"/>
      <c r="B7" s="92"/>
      <c r="C7" s="287"/>
      <c r="D7" s="307"/>
      <c r="E7" s="283"/>
      <c r="F7" s="303"/>
      <c r="G7" s="101" t="s">
        <v>64</v>
      </c>
      <c r="H7" s="99"/>
      <c r="I7" s="99"/>
      <c r="J7" s="100"/>
      <c r="K7" s="100"/>
      <c r="M7" s="313"/>
      <c r="N7" s="340"/>
      <c r="O7" s="336"/>
      <c r="P7" s="338"/>
      <c r="Q7" s="34"/>
    </row>
    <row r="8" spans="1:17" ht="15" customHeight="1" thickBot="1">
      <c r="A8" s="278"/>
      <c r="B8" s="92"/>
      <c r="C8" s="308">
        <v>5</v>
      </c>
      <c r="D8" s="292" t="str">
        <f>VLOOKUP(C8,'пр.взв.'!B7:F22,2,FALSE)</f>
        <v>KOVYLINA Ekaterina</v>
      </c>
      <c r="E8" s="288" t="str">
        <f>VLOOKUP(C8,'пр.взв.'!B7:F22,3,FALSE)</f>
        <v>1991 ms</v>
      </c>
      <c r="F8" s="304" t="str">
        <f>VLOOKUP(C8,'пр.взв.'!B9:F24,4,FALSE)</f>
        <v>RUS-M</v>
      </c>
      <c r="G8" s="102" t="s">
        <v>65</v>
      </c>
      <c r="H8" s="103"/>
      <c r="I8" s="104"/>
      <c r="J8" s="100"/>
      <c r="K8" s="100"/>
      <c r="M8" s="310">
        <v>2</v>
      </c>
      <c r="N8" s="340">
        <v>4</v>
      </c>
      <c r="O8" s="336" t="str">
        <f>VLOOKUP(N8,'пр.взв.'!B7:F22,2,FALSE)</f>
        <v>GALYANT Svetlana</v>
      </c>
      <c r="P8" s="338" t="str">
        <f>VLOOKUP(N8,'пр.взв.'!B7:E22,4,FALSE)</f>
        <v>RUS</v>
      </c>
      <c r="Q8" s="34"/>
    </row>
    <row r="9" spans="1:17" ht="15" customHeight="1" thickBot="1">
      <c r="A9" s="279"/>
      <c r="B9" s="92"/>
      <c r="C9" s="309"/>
      <c r="D9" s="293"/>
      <c r="E9" s="289"/>
      <c r="F9" s="305"/>
      <c r="G9" s="99"/>
      <c r="H9" s="105"/>
      <c r="I9" s="93">
        <v>1</v>
      </c>
      <c r="J9" s="100"/>
      <c r="K9" s="100"/>
      <c r="M9" s="311"/>
      <c r="N9" s="340"/>
      <c r="O9" s="336" t="e">
        <f>VLOOKUP(N9,'пр.взв.'!B1:E24,2,FALSE)</f>
        <v>#N/A</v>
      </c>
      <c r="P9" s="338" t="e">
        <f>VLOOKUP(N9,'пр.взв.'!B1:E24,4,FALSE)</f>
        <v>#N/A</v>
      </c>
      <c r="Q9" s="34"/>
    </row>
    <row r="10" spans="1:17" ht="15" customHeight="1" thickBot="1">
      <c r="A10" s="277" t="s">
        <v>39</v>
      </c>
      <c r="B10" s="92"/>
      <c r="C10" s="286">
        <v>3</v>
      </c>
      <c r="D10" s="306" t="str">
        <f>VLOOKUP(C10,'пр.взв.'!B7:F22,2,FALSE)</f>
        <v>KUZNIEATSOVA Maryia</v>
      </c>
      <c r="E10" s="282" t="str">
        <f>VLOOKUP(C10,'пр.взв.'!B7:F22,3,FALSE)</f>
        <v>1985 ms</v>
      </c>
      <c r="F10" s="302" t="str">
        <f>VLOOKUP(C10,'пр.взв.'!B11:F26,4,FALSE)</f>
        <v>BLR</v>
      </c>
      <c r="G10" s="99"/>
      <c r="H10" s="105"/>
      <c r="I10" s="107" t="s">
        <v>65</v>
      </c>
      <c r="J10" s="108"/>
      <c r="K10" s="100"/>
      <c r="M10" s="296">
        <v>3</v>
      </c>
      <c r="N10" s="340">
        <f>E29</f>
        <v>2</v>
      </c>
      <c r="O10" s="336" t="str">
        <f>VLOOKUP(N10,'пр.взв.'!B7:F22,2,FALSE)</f>
        <v>AVERUSHKINA Svetlana</v>
      </c>
      <c r="P10" s="338" t="str">
        <f>VLOOKUP(N10,'пр.взв.'!B7:E22,4,FALSE)</f>
        <v>RUS</v>
      </c>
      <c r="Q10" s="34"/>
    </row>
    <row r="11" spans="1:17" ht="15" customHeight="1">
      <c r="A11" s="278"/>
      <c r="B11" s="92"/>
      <c r="C11" s="287"/>
      <c r="D11" s="307">
        <f>'пр.взв.'!C12</f>
        <v>0</v>
      </c>
      <c r="E11" s="283"/>
      <c r="F11" s="303">
        <f>'пр.взв.'!E12</f>
        <v>0</v>
      </c>
      <c r="G11" s="109" t="s">
        <v>66</v>
      </c>
      <c r="H11" s="110"/>
      <c r="I11" s="104"/>
      <c r="J11" s="111"/>
      <c r="K11" s="100"/>
      <c r="M11" s="297"/>
      <c r="N11" s="340"/>
      <c r="O11" s="336" t="e">
        <f>VLOOKUP(N11,'пр.взв.'!B1:E26,2,FALSE)</f>
        <v>#N/A</v>
      </c>
      <c r="P11" s="338" t="e">
        <f>VLOOKUP(N11,'пр.взв.'!B1:E26,4,FALSE)</f>
        <v>#N/A</v>
      </c>
      <c r="Q11" s="34"/>
    </row>
    <row r="12" spans="1:17" ht="15" customHeight="1" thickBot="1">
      <c r="A12" s="278"/>
      <c r="B12" s="92"/>
      <c r="C12" s="308">
        <v>7</v>
      </c>
      <c r="D12" s="292" t="str">
        <f>VLOOKUP(C12,'пр.взв.'!B7:F22,2,FALSE)</f>
        <v>ALEKSEEVA Irina</v>
      </c>
      <c r="E12" s="288" t="str">
        <f>VLOOKUP(C12,'пр.взв.'!B7:F22,3,FALSE)</f>
        <v>1990 ms</v>
      </c>
      <c r="F12" s="304" t="str">
        <f>VLOOKUP(C12,'пр.взв.'!B13:F28,4,FALSE)</f>
        <v>RUS</v>
      </c>
      <c r="G12" s="112" t="s">
        <v>67</v>
      </c>
      <c r="H12" s="99"/>
      <c r="I12" s="105"/>
      <c r="J12" s="111"/>
      <c r="K12" s="100"/>
      <c r="M12" s="321">
        <v>3</v>
      </c>
      <c r="N12" s="340">
        <v>3</v>
      </c>
      <c r="O12" s="336" t="str">
        <f>VLOOKUP(N12,'пр.взв.'!B9:F24,2,FALSE)</f>
        <v>KUZNIEATSOVA Maryia</v>
      </c>
      <c r="P12" s="338" t="str">
        <f>VLOOKUP(N12,'пр.взв.'!B7:E24,4,FALSE)</f>
        <v>BLR</v>
      </c>
      <c r="Q12" s="34"/>
    </row>
    <row r="13" spans="1:17" ht="15" customHeight="1" thickBot="1">
      <c r="A13" s="279"/>
      <c r="B13" s="92"/>
      <c r="C13" s="309"/>
      <c r="D13" s="293">
        <f>'пр.взв.'!C20</f>
        <v>0</v>
      </c>
      <c r="E13" s="289"/>
      <c r="F13" s="305">
        <f>'пр.взв.'!E20</f>
        <v>0</v>
      </c>
      <c r="G13" s="99"/>
      <c r="H13" s="99"/>
      <c r="I13" s="105"/>
      <c r="J13" s="111"/>
      <c r="K13" s="100"/>
      <c r="M13" s="322"/>
      <c r="N13" s="340"/>
      <c r="O13" s="336" t="e">
        <f>VLOOKUP(N13,'пр.взв.'!B3:E28,2,FALSE)</f>
        <v>#N/A</v>
      </c>
      <c r="P13" s="338" t="e">
        <f>VLOOKUP(N13,'пр.взв.'!B3:E28,4,FALSE)</f>
        <v>#N/A</v>
      </c>
      <c r="Q13" s="34"/>
    </row>
    <row r="14" spans="3:17" ht="15" customHeight="1">
      <c r="C14" s="284"/>
      <c r="D14" s="89"/>
      <c r="E14" s="87"/>
      <c r="F14" s="88"/>
      <c r="G14" s="99"/>
      <c r="H14" s="99"/>
      <c r="I14" s="105"/>
      <c r="J14" s="111"/>
      <c r="K14" s="124">
        <v>1</v>
      </c>
      <c r="M14" s="316" t="s">
        <v>71</v>
      </c>
      <c r="N14" s="340">
        <v>5</v>
      </c>
      <c r="O14" s="336" t="str">
        <f>VLOOKUP(N14,'пр.взв.'!B1:F26,2,FALSE)</f>
        <v>KOVYLINA Ekaterina</v>
      </c>
      <c r="P14" s="338" t="str">
        <f>VLOOKUP(N14,'пр.взв.'!B1:E26,4,FALSE)</f>
        <v>RUS-M</v>
      </c>
      <c r="Q14" s="34"/>
    </row>
    <row r="15" spans="3:17" ht="15" customHeight="1" thickBot="1">
      <c r="C15" s="285"/>
      <c r="D15" s="89"/>
      <c r="E15" s="87"/>
      <c r="F15" s="88"/>
      <c r="G15" s="99"/>
      <c r="H15" s="99"/>
      <c r="I15" s="105"/>
      <c r="J15" s="111"/>
      <c r="K15" s="113" t="s">
        <v>72</v>
      </c>
      <c r="M15" s="317"/>
      <c r="N15" s="340"/>
      <c r="O15" s="336" t="e">
        <f>VLOOKUP(N15,'пр.взв.'!B5:E30,2,FALSE)</f>
        <v>#N/A</v>
      </c>
      <c r="P15" s="338" t="e">
        <f>VLOOKUP(N15,'пр.взв.'!B5:E30,4,FALSE)</f>
        <v>#N/A</v>
      </c>
      <c r="Q15" s="34"/>
    </row>
    <row r="16" spans="1:17" ht="15" customHeight="1" thickBot="1">
      <c r="A16" s="277" t="s">
        <v>40</v>
      </c>
      <c r="B16" s="92"/>
      <c r="C16" s="280">
        <v>2</v>
      </c>
      <c r="D16" s="306" t="str">
        <f>VLOOKUP(C16,'пр.взв.'!B7:F22,2,FALSE)</f>
        <v>AVERUSHKINA Svetlana</v>
      </c>
      <c r="E16" s="282" t="str">
        <f>VLOOKUP(C16,'пр.взв.'!B7:F22,3,FALSE)</f>
        <v>1979 msic</v>
      </c>
      <c r="F16" s="302" t="str">
        <f>VLOOKUP(C16,'пр.взв.'!B7:F22,4,FALSE)</f>
        <v>RUS</v>
      </c>
      <c r="G16" s="99"/>
      <c r="H16" s="99"/>
      <c r="I16" s="105"/>
      <c r="J16" s="111"/>
      <c r="K16" s="100"/>
      <c r="M16" s="314" t="s">
        <v>71</v>
      </c>
      <c r="N16" s="340">
        <v>7</v>
      </c>
      <c r="O16" s="336" t="str">
        <f>VLOOKUP(N16,'пр.взв.'!B3:F28,2,FALSE)</f>
        <v>ALEKSEEVA Irina</v>
      </c>
      <c r="P16" s="338" t="str">
        <f>VLOOKUP(N16,'пр.взв.'!B3:E28,4,FALSE)</f>
        <v>RUS</v>
      </c>
      <c r="Q16" s="34"/>
    </row>
    <row r="17" spans="1:17" ht="15" customHeight="1">
      <c r="A17" s="278"/>
      <c r="B17" s="92"/>
      <c r="C17" s="281"/>
      <c r="D17" s="307">
        <f>'пр.взв.'!C10</f>
        <v>0</v>
      </c>
      <c r="E17" s="283"/>
      <c r="F17" s="303">
        <f>'пр.взв.'!E10</f>
        <v>0</v>
      </c>
      <c r="G17" s="106" t="s">
        <v>68</v>
      </c>
      <c r="H17" s="99"/>
      <c r="I17" s="105"/>
      <c r="J17" s="111"/>
      <c r="K17" s="100"/>
      <c r="M17" s="315"/>
      <c r="N17" s="340"/>
      <c r="O17" s="336" t="e">
        <f>VLOOKUP(N17,'пр.взв.'!B7:E32,2,FALSE)</f>
        <v>#N/A</v>
      </c>
      <c r="P17" s="338" t="e">
        <f>VLOOKUP(N17,'пр.взв.'!B7:E32,4,FALSE)</f>
        <v>#N/A</v>
      </c>
      <c r="Q17" s="34"/>
    </row>
    <row r="18" spans="1:17" ht="15" customHeight="1" thickBot="1">
      <c r="A18" s="278"/>
      <c r="B18" s="92"/>
      <c r="C18" s="290">
        <v>6</v>
      </c>
      <c r="D18" s="292" t="str">
        <f>VLOOKUP(C18,'пр.взв.'!B7:F22,2,FALSE)</f>
        <v>MAROZAVA Anzhela</v>
      </c>
      <c r="E18" s="288" t="str">
        <f>VLOOKUP(C18,'пр.взв.'!B7:F22,3,FALSE)</f>
        <v>1991 ms</v>
      </c>
      <c r="F18" s="304" t="str">
        <f>VLOOKUP(C18,'пр.взв.'!B7:F22,4,FALSE)</f>
        <v>BLR</v>
      </c>
      <c r="G18" s="107" t="s">
        <v>67</v>
      </c>
      <c r="H18" s="103"/>
      <c r="I18" s="104"/>
      <c r="J18" s="111"/>
      <c r="K18" s="100"/>
      <c r="M18" s="314" t="s">
        <v>71</v>
      </c>
      <c r="N18" s="340">
        <v>6</v>
      </c>
      <c r="O18" s="336" t="str">
        <f>VLOOKUP(N18,'пр.взв.'!B5:F30,2,FALSE)</f>
        <v>MAROZAVA Anzhela</v>
      </c>
      <c r="P18" s="338" t="str">
        <f>VLOOKUP(N18,'пр.взв.'!B1:E30,4,FALSE)</f>
        <v>BLR</v>
      </c>
      <c r="Q18" s="34"/>
    </row>
    <row r="19" spans="1:17" ht="15" customHeight="1" thickBot="1">
      <c r="A19" s="279"/>
      <c r="B19" s="92"/>
      <c r="C19" s="291"/>
      <c r="D19" s="293">
        <f>'пр.взв.'!C18</f>
        <v>0</v>
      </c>
      <c r="E19" s="289"/>
      <c r="F19" s="305">
        <f>'пр.взв.'!E18</f>
        <v>0</v>
      </c>
      <c r="G19" s="99"/>
      <c r="H19" s="105"/>
      <c r="I19" s="94">
        <v>4</v>
      </c>
      <c r="J19" s="114"/>
      <c r="K19" s="100"/>
      <c r="M19" s="315"/>
      <c r="N19" s="340"/>
      <c r="O19" s="336" t="e">
        <f>VLOOKUP(N19,'пр.взв.'!B1:E34,2,FALSE)</f>
        <v>#N/A</v>
      </c>
      <c r="P19" s="338" t="e">
        <f>VLOOKUP(N19,'пр.взв.'!B3:E34,4,FALSE)</f>
        <v>#N/A</v>
      </c>
      <c r="Q19" s="34"/>
    </row>
    <row r="20" spans="1:17" ht="15" customHeight="1" thickBot="1">
      <c r="A20" s="277" t="s">
        <v>41</v>
      </c>
      <c r="B20" s="92"/>
      <c r="C20" s="280">
        <v>4</v>
      </c>
      <c r="D20" s="306" t="str">
        <f>VLOOKUP(C20,'пр.взв.'!B7:F22,2,FALSE)</f>
        <v>GALYANT Svetlana</v>
      </c>
      <c r="E20" s="282" t="str">
        <f>VLOOKUP(C20,'пр.взв.'!B7:F22,3,FALSE)</f>
        <v>1973 dvms</v>
      </c>
      <c r="F20" s="302" t="str">
        <f>VLOOKUP(C20,'пр.взв.'!B7:F22,4,FALSE)</f>
        <v>RUS</v>
      </c>
      <c r="G20" s="99"/>
      <c r="H20" s="105"/>
      <c r="I20" s="112" t="s">
        <v>67</v>
      </c>
      <c r="J20" s="115"/>
      <c r="K20" s="100"/>
      <c r="M20" s="314" t="s">
        <v>71</v>
      </c>
      <c r="N20" s="340">
        <v>8</v>
      </c>
      <c r="O20" s="336" t="str">
        <f>VLOOKUP(N20,'пр.взв.'!B1:F32,2,FALSE)</f>
        <v>UMEROVA Elzara</v>
      </c>
      <c r="P20" s="338" t="str">
        <f>VLOOKUP(N20,'пр.взв.'!B1:E32,4,FALSE)</f>
        <v>UZB</v>
      </c>
      <c r="Q20" s="34"/>
    </row>
    <row r="21" spans="1:17" ht="15" customHeight="1" thickBot="1">
      <c r="A21" s="278"/>
      <c r="B21" s="92"/>
      <c r="C21" s="281"/>
      <c r="D21" s="307">
        <f>'пр.взв.'!C14</f>
        <v>0</v>
      </c>
      <c r="E21" s="283"/>
      <c r="F21" s="303">
        <f>'пр.взв.'!E14</f>
        <v>0</v>
      </c>
      <c r="G21" s="109" t="s">
        <v>69</v>
      </c>
      <c r="H21" s="110"/>
      <c r="I21" s="104"/>
      <c r="J21" s="115"/>
      <c r="K21" s="100"/>
      <c r="M21" s="318"/>
      <c r="N21" s="341"/>
      <c r="O21" s="342" t="e">
        <f>VLOOKUP(N21,'пр.взв.'!B1:E36,2,FALSE)</f>
        <v>#N/A</v>
      </c>
      <c r="P21" s="343" t="e">
        <f>VLOOKUP(N21,'пр.взв.'!B1:E36,4,FALSE)</f>
        <v>#N/A</v>
      </c>
      <c r="Q21" s="34"/>
    </row>
    <row r="22" spans="1:17" ht="15" customHeight="1" thickBot="1">
      <c r="A22" s="278"/>
      <c r="B22" s="92"/>
      <c r="C22" s="290">
        <v>8</v>
      </c>
      <c r="D22" s="292" t="str">
        <f>VLOOKUP(C22,'пр.взв.'!B7:F22,2,FALSE)</f>
        <v>UMEROVA Elzara</v>
      </c>
      <c r="E22" s="288">
        <f>VLOOKUP(C22,'пр.взв.'!B7:F22,3,FALSE)</f>
        <v>1986</v>
      </c>
      <c r="F22" s="304" t="str">
        <f>VLOOKUP(C22,'пр.взв.'!B7:F22,4,FALSE)</f>
        <v>UZB</v>
      </c>
      <c r="G22" s="112" t="s">
        <v>65</v>
      </c>
      <c r="H22" s="99"/>
      <c r="I22" s="105"/>
      <c r="J22" s="115"/>
      <c r="K22" s="100"/>
      <c r="O22" s="80"/>
      <c r="P22" s="81"/>
      <c r="Q22" s="34"/>
    </row>
    <row r="23" spans="1:17" ht="15" customHeight="1" thickBot="1">
      <c r="A23" s="279"/>
      <c r="B23" s="92"/>
      <c r="C23" s="291"/>
      <c r="D23" s="293">
        <f>'пр.взв.'!C22</f>
        <v>0</v>
      </c>
      <c r="E23" s="289"/>
      <c r="F23" s="305">
        <f>'пр.взв.'!E22</f>
        <v>0</v>
      </c>
      <c r="G23" s="116"/>
      <c r="H23" s="116"/>
      <c r="I23" s="117"/>
      <c r="J23" s="118"/>
      <c r="K23" s="63"/>
      <c r="O23" s="80"/>
      <c r="P23" s="81"/>
      <c r="Q23" s="34"/>
    </row>
    <row r="24" spans="3:10" ht="38.25" customHeight="1">
      <c r="C24" s="298" t="s">
        <v>63</v>
      </c>
      <c r="D24" s="298"/>
      <c r="E24" s="298"/>
      <c r="F24" s="298"/>
      <c r="G24" s="298"/>
      <c r="H24" s="298"/>
      <c r="I24" s="298"/>
      <c r="J24" s="298"/>
    </row>
    <row r="25" spans="3:8" ht="25.5" customHeight="1">
      <c r="C25" s="39"/>
      <c r="H25" s="39"/>
    </row>
    <row r="26" ht="12.75" customHeight="1" thickBot="1"/>
    <row r="27" spans="3:13" ht="13.5" customHeight="1">
      <c r="C27" s="300">
        <v>3</v>
      </c>
      <c r="D27" s="82"/>
      <c r="H27" s="299"/>
      <c r="I27" s="11"/>
      <c r="J27" s="11"/>
      <c r="K27" s="11"/>
      <c r="L27" s="11"/>
      <c r="M27" s="11"/>
    </row>
    <row r="28" spans="3:13" ht="12.75" customHeight="1" thickBot="1">
      <c r="C28" s="301"/>
      <c r="D28" s="83"/>
      <c r="H28" s="299"/>
      <c r="I28" s="11"/>
      <c r="J28" s="11"/>
      <c r="K28" s="11"/>
      <c r="L28" s="11"/>
      <c r="M28" s="11"/>
    </row>
    <row r="29" spans="3:13" ht="15.75" customHeight="1">
      <c r="C29" s="120"/>
      <c r="D29" s="84"/>
      <c r="E29" s="90">
        <v>2</v>
      </c>
      <c r="H29" s="98"/>
      <c r="I29" s="11"/>
      <c r="J29" s="11"/>
      <c r="K29" s="11"/>
      <c r="L29" s="319"/>
      <c r="M29" s="319"/>
    </row>
    <row r="30" spans="3:13" ht="12.75" customHeight="1" thickBot="1">
      <c r="C30" s="120"/>
      <c r="D30" s="84"/>
      <c r="E30" s="119" t="s">
        <v>70</v>
      </c>
      <c r="H30" s="98"/>
      <c r="I30" s="11"/>
      <c r="J30" s="11"/>
      <c r="K30" s="11"/>
      <c r="L30" s="320"/>
      <c r="M30" s="320"/>
    </row>
    <row r="31" spans="3:13" ht="13.5" customHeight="1">
      <c r="C31" s="294">
        <v>2</v>
      </c>
      <c r="D31" s="85"/>
      <c r="H31" s="299"/>
      <c r="I31" s="11"/>
      <c r="J31" s="11"/>
      <c r="K31" s="11"/>
      <c r="L31" s="11"/>
      <c r="M31" s="11"/>
    </row>
    <row r="32" spans="3:13" ht="13.5" thickBot="1">
      <c r="C32" s="295"/>
      <c r="D32" s="82"/>
      <c r="H32" s="299"/>
      <c r="I32" s="11"/>
      <c r="J32" s="11"/>
      <c r="K32" s="11"/>
      <c r="L32" s="11"/>
      <c r="M32" s="11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Chief referee</v>
      </c>
      <c r="D36" s="9"/>
      <c r="E36" s="9"/>
      <c r="F36" s="9"/>
      <c r="G36" s="1"/>
      <c r="H36" s="38"/>
      <c r="J36" s="77" t="str">
        <f>'[1]реквизиты'!$G$8</f>
        <v>Y. Shoya</v>
      </c>
      <c r="L36" s="95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6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Chief  secretary</v>
      </c>
      <c r="E41" s="1"/>
      <c r="F41" s="1"/>
      <c r="G41" s="1"/>
      <c r="H41" s="1"/>
      <c r="J41" s="77" t="str">
        <f>'[1]реквизиты'!$G$10</f>
        <v>R. Zakirov</v>
      </c>
      <c r="L41" s="95"/>
      <c r="M41" t="str">
        <f>'[1]реквизиты'!$G$11</f>
        <v>/RUS/</v>
      </c>
    </row>
    <row r="42" spans="10:13" ht="15">
      <c r="J42" s="78"/>
      <c r="M42" s="97"/>
    </row>
  </sheetData>
  <mergeCells count="81">
    <mergeCell ref="F22:F23"/>
    <mergeCell ref="F16:F17"/>
    <mergeCell ref="D18:D19"/>
    <mergeCell ref="F18:F19"/>
    <mergeCell ref="D20:D21"/>
    <mergeCell ref="F20:F21"/>
    <mergeCell ref="D6:D7"/>
    <mergeCell ref="D8:D9"/>
    <mergeCell ref="F6:F7"/>
    <mergeCell ref="F8:F9"/>
    <mergeCell ref="N18:N19"/>
    <mergeCell ref="O18:O19"/>
    <mergeCell ref="P18:P19"/>
    <mergeCell ref="N20:N21"/>
    <mergeCell ref="O20:O21"/>
    <mergeCell ref="P20:P21"/>
    <mergeCell ref="N14:N15"/>
    <mergeCell ref="O14:O15"/>
    <mergeCell ref="P14:P15"/>
    <mergeCell ref="N16:N17"/>
    <mergeCell ref="O16:O17"/>
    <mergeCell ref="P16:P17"/>
    <mergeCell ref="N10:N11"/>
    <mergeCell ref="O10:O11"/>
    <mergeCell ref="P10:P11"/>
    <mergeCell ref="N12:N13"/>
    <mergeCell ref="O12:O13"/>
    <mergeCell ref="P12:P13"/>
    <mergeCell ref="O6:O7"/>
    <mergeCell ref="P6:P7"/>
    <mergeCell ref="N6:N7"/>
    <mergeCell ref="N8:N9"/>
    <mergeCell ref="O8:O9"/>
    <mergeCell ref="P8:P9"/>
    <mergeCell ref="E1:J1"/>
    <mergeCell ref="K1:P1"/>
    <mergeCell ref="E2:J2"/>
    <mergeCell ref="K2:P2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C8:C9"/>
    <mergeCell ref="C10:C11"/>
    <mergeCell ref="E10:E11"/>
    <mergeCell ref="C12:C13"/>
    <mergeCell ref="E12:E13"/>
    <mergeCell ref="D10:D11"/>
    <mergeCell ref="D12:D1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A20:A23"/>
    <mergeCell ref="C20:C21"/>
    <mergeCell ref="E20:E21"/>
    <mergeCell ref="C22:C23"/>
    <mergeCell ref="E22:E23"/>
    <mergeCell ref="D22:D23"/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2012-03-25T16:16:08Z</cp:lastPrinted>
  <dcterms:created xsi:type="dcterms:W3CDTF">1996-10-08T23:32:33Z</dcterms:created>
  <dcterms:modified xsi:type="dcterms:W3CDTF">2012-03-25T16:16:36Z</dcterms:modified>
  <cp:category/>
  <cp:version/>
  <cp:contentType/>
  <cp:contentStatus/>
</cp:coreProperties>
</file>