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<sst xmlns="http://schemas.openxmlformats.org/spreadsheetml/2006/main" count="230" uniqueCount="85">
  <si>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</si>
  <si>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</si>
  <si>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</si>
  <si>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</si>
  <si>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</si>
  <si>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</si>
  <si>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</si>
  <si>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</si>
  <si>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</si>
  <si>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</si>
  <si>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</si>
  <si>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</si>
  <si>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</si>
  <si>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</si>
  <si>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</si>
  <si>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</si>
  <si>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</si>
  <si>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</si>
  <si>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</si>
  <si>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</si>
  <si>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</si>
  <si>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</si>
  <si>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</si>
  <si>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</si>
  <si>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</si>
  <si>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</si>
  <si>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</si>
  <si>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</si>
  <si>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</si>
  <si>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</si>
  <si>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</si>
  <si>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</si>
  <si>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</si>
  <si>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</si>
  <si>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</si>
  <si>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</si>
  <si>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</si>
  <si>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</si>
  <si>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</si>
  <si>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</si>
  <si>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</si>
  <si>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</si>
  <si>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</si>
  <si>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</si>
  <si>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</si>
  <si>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</si>
  <si>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</si>
  <si>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SHIKALOV  Yuriy</t>
  </si>
  <si>
    <t>1988 ms</t>
  </si>
  <si>
    <t>RUS</t>
  </si>
  <si>
    <t>HANDZHYAN Arsen</t>
  </si>
  <si>
    <t>1989 msik</t>
  </si>
  <si>
    <t>KHARITONOV ALEKSEY</t>
  </si>
  <si>
    <t>1978 zms</t>
  </si>
  <si>
    <t>ANDERSON Eric</t>
  </si>
  <si>
    <t>USA</t>
  </si>
  <si>
    <t>HOJIEV Asomiddin</t>
  </si>
  <si>
    <t>1991 ms</t>
  </si>
  <si>
    <t>UZB</t>
  </si>
  <si>
    <t>JORDAN Valentin</t>
  </si>
  <si>
    <t>FRA</t>
  </si>
  <si>
    <t>VAKAEV SHEYKH-MAGOMED</t>
  </si>
  <si>
    <t>1987 msik</t>
  </si>
  <si>
    <t>STEPANKOV ALEKSEY</t>
  </si>
  <si>
    <t>1986 msik</t>
  </si>
  <si>
    <t>BLR</t>
  </si>
  <si>
    <t>DAKE  Clinton</t>
  </si>
  <si>
    <t>DONIYOROV  Erkin</t>
  </si>
  <si>
    <t>1990 ms</t>
  </si>
  <si>
    <t>HOTAMOV Siroj</t>
  </si>
  <si>
    <t>GYSAROV Andrey</t>
  </si>
  <si>
    <t>OSIPENKO VIKTOR</t>
  </si>
  <si>
    <t>VASILCHUK IVAN</t>
  </si>
  <si>
    <t>1984 msic</t>
  </si>
  <si>
    <t>UKR</t>
  </si>
  <si>
    <t>Weight category 90 кg.</t>
  </si>
  <si>
    <t>1985 ms</t>
  </si>
  <si>
    <t>7</t>
  </si>
  <si>
    <t>8</t>
  </si>
  <si>
    <t xml:space="preserve"> </t>
  </si>
  <si>
    <t>Fight for 3rd place</t>
  </si>
  <si>
    <t>14</t>
  </si>
  <si>
    <t>5-8</t>
  </si>
  <si>
    <t>9-14</t>
  </si>
  <si>
    <t>PORTNOV   SERGEY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</si>
</sst>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8" fontId="21" fillId="33" borderId="22" xfId="43" applyFont="1" applyFill="1" applyBorder="1" applyAlignment="1">
      <alignment horizontal="center" vertical="center" wrapText="1"/>
    </xf>
    <xf numFmtId="178" fontId="21" fillId="33" borderId="42" xfId="43" applyFont="1" applyFill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78" fontId="21" fillId="34" borderId="45" xfId="43" applyFont="1" applyFill="1" applyBorder="1" applyAlignment="1">
      <alignment horizontal="center" vertical="center" wrapText="1"/>
    </xf>
    <xf numFmtId="178" fontId="21" fillId="34" borderId="42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75" fillId="0" borderId="45" xfId="42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>
      <alignment horizontal="center" vertical="center" wrapText="1"/>
    </xf>
    <xf numFmtId="0" fontId="75" fillId="0" borderId="45" xfId="42" applyFont="1" applyBorder="1" applyAlignment="1" applyProtection="1">
      <alignment horizontal="left" vertical="center" wrapText="1"/>
      <protection/>
    </xf>
    <xf numFmtId="0" fontId="75" fillId="0" borderId="4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36" borderId="61" xfId="42" applyFont="1" applyFill="1" applyBorder="1" applyAlignment="1" applyProtection="1">
      <alignment horizontal="center" vertical="center" wrapText="1"/>
      <protection/>
    </xf>
    <xf numFmtId="0" fontId="14" fillId="36" borderId="19" xfId="42" applyFont="1" applyFill="1" applyBorder="1" applyAlignment="1" applyProtection="1">
      <alignment horizontal="center" vertical="center" wrapText="1"/>
      <protection/>
    </xf>
    <xf numFmtId="0" fontId="14" fillId="36" borderId="62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37" borderId="18" xfId="0" applyFont="1" applyFill="1" applyBorder="1" applyAlignment="1">
      <alignment horizontal="center" vertical="center"/>
    </xf>
    <xf numFmtId="0" fontId="27" fillId="37" borderId="64" xfId="0" applyFont="1" applyFill="1" applyBorder="1" applyAlignment="1">
      <alignment horizontal="center" vertical="center"/>
    </xf>
    <xf numFmtId="0" fontId="27" fillId="37" borderId="6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31" fillId="34" borderId="0" xfId="42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center" wrapText="1"/>
    </xf>
    <xf numFmtId="0" fontId="75" fillId="0" borderId="44" xfId="0" applyFont="1" applyFill="1" applyBorder="1" applyAlignment="1">
      <alignment horizontal="left" vertical="center" wrapText="1"/>
    </xf>
    <xf numFmtId="0" fontId="76" fillId="0" borderId="70" xfId="0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2" fillId="39" borderId="43" xfId="0" applyFont="1" applyFill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 vertical="center" wrapText="1"/>
    </xf>
    <xf numFmtId="0" fontId="30" fillId="0" borderId="6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2" xfId="42" applyNumberFormat="1" applyFont="1" applyFill="1" applyBorder="1" applyAlignment="1" applyProtection="1">
      <alignment horizontal="center" vertical="center" wrapText="1"/>
      <protection/>
    </xf>
    <xf numFmtId="0" fontId="1" fillId="0" borderId="6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2" xfId="42" applyNumberFormat="1" applyFont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5" fillId="40" borderId="61" xfId="42" applyNumberFormat="1" applyFont="1" applyFill="1" applyBorder="1" applyAlignment="1" applyProtection="1">
      <alignment horizontal="center" vertical="center" wrapText="1"/>
      <protection/>
    </xf>
    <xf numFmtId="0" fontId="5" fillId="40" borderId="19" xfId="42" applyNumberFormat="1" applyFont="1" applyFill="1" applyBorder="1" applyAlignment="1" applyProtection="1">
      <alignment horizontal="center" vertical="center" wrapText="1"/>
      <protection/>
    </xf>
    <xf numFmtId="0" fontId="5" fillId="40" borderId="62" xfId="42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5" fillId="0" borderId="70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49" fontId="33" fillId="34" borderId="24" xfId="0" applyNumberFormat="1" applyFont="1" applyFill="1" applyBorder="1" applyAlignment="1">
      <alignment horizontal="center" vertical="center" wrapText="1"/>
    </xf>
    <xf numFmtId="49" fontId="33" fillId="34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" fillId="38" borderId="17" xfId="0" applyNumberFormat="1" applyFont="1" applyFill="1" applyBorder="1" applyAlignment="1">
      <alignment horizontal="center" vertical="center"/>
    </xf>
    <xf numFmtId="0" fontId="3" fillId="38" borderId="2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39" borderId="24" xfId="0" applyNumberFormat="1" applyFont="1" applyFill="1" applyBorder="1" applyAlignment="1">
      <alignment horizontal="center" vertical="center" wrapText="1"/>
    </xf>
    <xf numFmtId="0" fontId="1" fillId="39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9" t="s">
        <v>24</v>
      </c>
      <c r="C1" s="139"/>
      <c r="D1" s="139"/>
      <c r="E1" s="139"/>
      <c r="F1" s="139"/>
      <c r="G1" s="139"/>
      <c r="H1" s="139"/>
      <c r="I1" s="139"/>
      <c r="J1" s="78"/>
      <c r="K1" s="139" t="s">
        <v>24</v>
      </c>
      <c r="L1" s="139"/>
      <c r="M1" s="139"/>
      <c r="N1" s="139"/>
      <c r="O1" s="139"/>
      <c r="P1" s="139"/>
      <c r="Q1" s="139"/>
      <c r="R1" s="139"/>
    </row>
    <row r="2" spans="2:18" ht="15.75">
      <c r="B2" s="140" t="str">
        <f>'пр.взв.'!A4</f>
        <v>Weight category 90 кg.</v>
      </c>
      <c r="C2" s="141"/>
      <c r="D2" s="141"/>
      <c r="E2" s="141"/>
      <c r="F2" s="141"/>
      <c r="G2" s="141"/>
      <c r="H2" s="141"/>
      <c r="I2" s="141"/>
      <c r="J2" s="79"/>
      <c r="K2" s="140" t="str">
        <f>B2</f>
        <v>Weight category 90 кg.</v>
      </c>
      <c r="L2" s="141"/>
      <c r="M2" s="141"/>
      <c r="N2" s="141"/>
      <c r="O2" s="141"/>
      <c r="P2" s="141"/>
      <c r="Q2" s="141"/>
      <c r="R2" s="141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1" t="s">
        <v>28</v>
      </c>
      <c r="B4" s="135" t="s">
        <v>2</v>
      </c>
      <c r="C4" s="137" t="s">
        <v>3</v>
      </c>
      <c r="D4" s="137" t="s">
        <v>4</v>
      </c>
      <c r="E4" s="137" t="s">
        <v>11</v>
      </c>
      <c r="F4" s="142" t="s">
        <v>12</v>
      </c>
      <c r="G4" s="143" t="s">
        <v>14</v>
      </c>
      <c r="H4" s="145" t="s">
        <v>15</v>
      </c>
      <c r="I4" s="147" t="s">
        <v>13</v>
      </c>
      <c r="J4" s="151" t="s">
        <v>28</v>
      </c>
      <c r="K4" s="149" t="s">
        <v>2</v>
      </c>
      <c r="L4" s="137" t="s">
        <v>3</v>
      </c>
      <c r="M4" s="137" t="s">
        <v>4</v>
      </c>
      <c r="N4" s="137" t="s">
        <v>11</v>
      </c>
      <c r="O4" s="142" t="s">
        <v>12</v>
      </c>
      <c r="P4" s="143" t="s">
        <v>14</v>
      </c>
      <c r="Q4" s="145" t="s">
        <v>15</v>
      </c>
      <c r="R4" s="147" t="s">
        <v>13</v>
      </c>
    </row>
    <row r="5" spans="1:18" ht="13.5" customHeight="1" thickBot="1">
      <c r="A5" s="152"/>
      <c r="B5" s="136" t="s">
        <v>2</v>
      </c>
      <c r="C5" s="138" t="s">
        <v>3</v>
      </c>
      <c r="D5" s="138" t="s">
        <v>4</v>
      </c>
      <c r="E5" s="138" t="s">
        <v>11</v>
      </c>
      <c r="F5" s="138" t="s">
        <v>12</v>
      </c>
      <c r="G5" s="144"/>
      <c r="H5" s="146"/>
      <c r="I5" s="148" t="s">
        <v>13</v>
      </c>
      <c r="J5" s="152"/>
      <c r="K5" s="150" t="s">
        <v>2</v>
      </c>
      <c r="L5" s="138" t="s">
        <v>3</v>
      </c>
      <c r="M5" s="138" t="s">
        <v>4</v>
      </c>
      <c r="N5" s="138" t="s">
        <v>11</v>
      </c>
      <c r="O5" s="138" t="s">
        <v>12</v>
      </c>
      <c r="P5" s="144"/>
      <c r="Q5" s="146"/>
      <c r="R5" s="148" t="s">
        <v>13</v>
      </c>
    </row>
    <row r="6" spans="1:18" ht="12.75" customHeight="1">
      <c r="A6" s="185">
        <v>1</v>
      </c>
      <c r="B6" s="160">
        <v>1</v>
      </c>
      <c r="C6" s="162" t="str">
        <f>VLOOKUP(B6,'пр.взв.'!B7:E38,2,FALSE)</f>
        <v>SHIKALOV  Yuriy</v>
      </c>
      <c r="D6" s="164" t="str">
        <f>VLOOKUP(B6,'пр.взв.'!B7:F38,3,FALSE)</f>
        <v>1985 ms</v>
      </c>
      <c r="E6" s="164" t="str">
        <f>VLOOKUP(B6,'пр.взв.'!B7:G38,4,FALSE)</f>
        <v>RUS</v>
      </c>
      <c r="F6" s="153"/>
      <c r="G6" s="155"/>
      <c r="H6" s="156"/>
      <c r="I6" s="158"/>
      <c r="J6" s="193">
        <v>5</v>
      </c>
      <c r="K6" s="160">
        <v>2</v>
      </c>
      <c r="L6" s="162" t="str">
        <f>VLOOKUP(K6,'пр.взв.'!B7:E38,2,FALSE)</f>
        <v>HANDZHYAN Arsen</v>
      </c>
      <c r="M6" s="164" t="str">
        <f>VLOOKUP(K6,'пр.взв.'!B7:F38,3,FALSE)</f>
        <v>1989 msik</v>
      </c>
      <c r="N6" s="164" t="str">
        <f>VLOOKUP(K6,'пр.взв.'!B7:G38,4,FALSE)</f>
        <v>RUS</v>
      </c>
      <c r="O6" s="153"/>
      <c r="P6" s="155"/>
      <c r="Q6" s="156"/>
      <c r="R6" s="158"/>
    </row>
    <row r="7" spans="1:18" ht="12.75" customHeight="1">
      <c r="A7" s="186"/>
      <c r="B7" s="161"/>
      <c r="C7" s="163"/>
      <c r="D7" s="154"/>
      <c r="E7" s="154"/>
      <c r="F7" s="154"/>
      <c r="G7" s="154"/>
      <c r="H7" s="157"/>
      <c r="I7" s="159"/>
      <c r="J7" s="194"/>
      <c r="K7" s="161"/>
      <c r="L7" s="163"/>
      <c r="M7" s="154"/>
      <c r="N7" s="154"/>
      <c r="O7" s="154"/>
      <c r="P7" s="154"/>
      <c r="Q7" s="157"/>
      <c r="R7" s="159"/>
    </row>
    <row r="8" spans="1:18" ht="12.75" customHeight="1">
      <c r="A8" s="186"/>
      <c r="B8" s="161">
        <v>9</v>
      </c>
      <c r="C8" s="170" t="str">
        <f>VLOOKUP(B8,'пр.взв.'!B7:E38,2,FALSE)</f>
        <v>DAKE  Clinton</v>
      </c>
      <c r="D8" s="172">
        <f>VLOOKUP(B8,'пр.взв.'!B7:F38,3,FALSE)</f>
        <v>1984</v>
      </c>
      <c r="E8" s="172" t="str">
        <f>VLOOKUP(B8,'пр.взв.'!B7:G38,4,FALSE)</f>
        <v>USA</v>
      </c>
      <c r="F8" s="165"/>
      <c r="G8" s="165"/>
      <c r="H8" s="167"/>
      <c r="I8" s="167"/>
      <c r="J8" s="194"/>
      <c r="K8" s="161">
        <v>10</v>
      </c>
      <c r="L8" s="170" t="str">
        <f>VLOOKUP(K8,'пр.взв.'!B7:E38,2,FALSE)</f>
        <v>DONIYOROV  Erkin</v>
      </c>
      <c r="M8" s="172" t="str">
        <f>VLOOKUP(K8,'пр.взв.'!B7:F38,3,FALSE)</f>
        <v>1990 ms</v>
      </c>
      <c r="N8" s="164" t="str">
        <f>VLOOKUP(K8,'пр.взв.'!B7:G40,4,FALSE)</f>
        <v>UZB</v>
      </c>
      <c r="O8" s="165"/>
      <c r="P8" s="165"/>
      <c r="Q8" s="167"/>
      <c r="R8" s="167"/>
    </row>
    <row r="9" spans="1:18" ht="13.5" customHeight="1" thickBot="1">
      <c r="A9" s="187"/>
      <c r="B9" s="169"/>
      <c r="C9" s="171"/>
      <c r="D9" s="173"/>
      <c r="E9" s="173"/>
      <c r="F9" s="166"/>
      <c r="G9" s="166"/>
      <c r="H9" s="168"/>
      <c r="I9" s="168"/>
      <c r="J9" s="195"/>
      <c r="K9" s="169"/>
      <c r="L9" s="171"/>
      <c r="M9" s="173"/>
      <c r="N9" s="154"/>
      <c r="O9" s="166"/>
      <c r="P9" s="166"/>
      <c r="Q9" s="168"/>
      <c r="R9" s="168"/>
    </row>
    <row r="10" spans="1:18" ht="12.75" customHeight="1">
      <c r="A10" s="185">
        <v>2</v>
      </c>
      <c r="B10" s="160">
        <v>5</v>
      </c>
      <c r="C10" s="178" t="str">
        <f>VLOOKUP(B10,'пр.взв.'!B7:E38,2,FALSE)</f>
        <v>HOJIEV Asomiddin</v>
      </c>
      <c r="D10" s="177" t="str">
        <f>VLOOKUP(B10,'пр.взв.'!B7:F38,3,FALSE)</f>
        <v>1991 ms</v>
      </c>
      <c r="E10" s="177" t="str">
        <f>VLOOKUP(B10,'пр.взв.'!B7:G38,4,FALSE)</f>
        <v>UZB</v>
      </c>
      <c r="F10" s="174"/>
      <c r="G10" s="175"/>
      <c r="H10" s="176"/>
      <c r="I10" s="177"/>
      <c r="J10" s="193">
        <v>6</v>
      </c>
      <c r="K10" s="160">
        <v>6</v>
      </c>
      <c r="L10" s="178" t="str">
        <f>VLOOKUP(K10,'пр.взв.'!B7:E38,2,FALSE)</f>
        <v>JORDAN Valentin</v>
      </c>
      <c r="M10" s="177">
        <f>VLOOKUP(K10,'пр.взв.'!B7:F38,3,FALSE)</f>
        <v>1990</v>
      </c>
      <c r="N10" s="177" t="str">
        <f>VLOOKUP(K10,'пр.взв.'!B7:G42,4,FALSE)</f>
        <v>FRA</v>
      </c>
      <c r="O10" s="174"/>
      <c r="P10" s="175"/>
      <c r="Q10" s="176"/>
      <c r="R10" s="177"/>
    </row>
    <row r="11" spans="1:18" ht="12.75" customHeight="1">
      <c r="A11" s="186"/>
      <c r="B11" s="161"/>
      <c r="C11" s="163"/>
      <c r="D11" s="154"/>
      <c r="E11" s="154"/>
      <c r="F11" s="154"/>
      <c r="G11" s="154"/>
      <c r="H11" s="157"/>
      <c r="I11" s="159"/>
      <c r="J11" s="194"/>
      <c r="K11" s="161"/>
      <c r="L11" s="163"/>
      <c r="M11" s="154"/>
      <c r="N11" s="154"/>
      <c r="O11" s="154"/>
      <c r="P11" s="154"/>
      <c r="Q11" s="157"/>
      <c r="R11" s="159"/>
    </row>
    <row r="12" spans="1:18" ht="12.75" customHeight="1">
      <c r="A12" s="186"/>
      <c r="B12" s="161">
        <v>13</v>
      </c>
      <c r="C12" s="170" t="str">
        <f>VLOOKUP(B12,'пр.взв.'!B7:E38,2,FALSE)</f>
        <v>OSIPENKO VIKTOR</v>
      </c>
      <c r="D12" s="172" t="str">
        <f>VLOOKUP(B12,'пр.взв.'!B7:F38,3,FALSE)</f>
        <v>1991 ms</v>
      </c>
      <c r="E12" s="172" t="str">
        <f>VLOOKUP(B12,'пр.взв.'!B7:G38,4,FALSE)</f>
        <v>RUS</v>
      </c>
      <c r="F12" s="165"/>
      <c r="G12" s="165"/>
      <c r="H12" s="167"/>
      <c r="I12" s="167"/>
      <c r="J12" s="194"/>
      <c r="K12" s="161">
        <v>14</v>
      </c>
      <c r="L12" s="170" t="str">
        <f>VLOOKUP(K12,'пр.взв.'!B7:E38,2,FALSE)</f>
        <v>VASILCHUK IVAN</v>
      </c>
      <c r="M12" s="172" t="str">
        <f>VLOOKUP(K12,'пр.взв.'!B7:F38,3,FALSE)</f>
        <v>1984 msic</v>
      </c>
      <c r="N12" s="172" t="str">
        <f>VLOOKUP(K12,'пр.взв.'!B7:G44,4,FALSE)</f>
        <v>UKR</v>
      </c>
      <c r="O12" s="165"/>
      <c r="P12" s="165"/>
      <c r="Q12" s="167"/>
      <c r="R12" s="167"/>
    </row>
    <row r="13" spans="1:18" ht="12.75" customHeight="1" thickBot="1">
      <c r="A13" s="187"/>
      <c r="B13" s="169"/>
      <c r="C13" s="171"/>
      <c r="D13" s="173"/>
      <c r="E13" s="173"/>
      <c r="F13" s="166"/>
      <c r="G13" s="166"/>
      <c r="H13" s="168"/>
      <c r="I13" s="168"/>
      <c r="J13" s="195"/>
      <c r="K13" s="169"/>
      <c r="L13" s="171"/>
      <c r="M13" s="173"/>
      <c r="N13" s="173"/>
      <c r="O13" s="166"/>
      <c r="P13" s="166"/>
      <c r="Q13" s="168"/>
      <c r="R13" s="168"/>
    </row>
    <row r="14" spans="1:18" ht="12.75" customHeight="1">
      <c r="A14" s="185">
        <v>3</v>
      </c>
      <c r="B14" s="160">
        <v>3</v>
      </c>
      <c r="C14" s="162" t="str">
        <f>VLOOKUP(B14,'пр.взв.'!B7:E38,2,FALSE)</f>
        <v>KHARITONOV ALEKSEY</v>
      </c>
      <c r="D14" s="164" t="str">
        <f>VLOOKUP(B14,'пр.взв.'!B7:F38,3,FALSE)</f>
        <v>1978 zms</v>
      </c>
      <c r="E14" s="164" t="str">
        <f>VLOOKUP(B14,'пр.взв.'!B7:G38,4,FALSE)</f>
        <v>RUS</v>
      </c>
      <c r="F14" s="153"/>
      <c r="G14" s="155"/>
      <c r="H14" s="156"/>
      <c r="I14" s="158"/>
      <c r="J14" s="193">
        <v>7</v>
      </c>
      <c r="K14" s="160">
        <v>4</v>
      </c>
      <c r="L14" s="162" t="str">
        <f>VLOOKUP(K14,'пр.взв.'!B7:E38,2,FALSE)</f>
        <v>ANDERSON Eric</v>
      </c>
      <c r="M14" s="164">
        <f>VLOOKUP(K14,'пр.взв.'!B7:F38,3,FALSE)</f>
        <v>1986</v>
      </c>
      <c r="N14" s="177" t="str">
        <f>VLOOKUP(K14,'пр.взв.'!B7:G46,4,FALSE)</f>
        <v>USA</v>
      </c>
      <c r="O14" s="153"/>
      <c r="P14" s="155"/>
      <c r="Q14" s="156"/>
      <c r="R14" s="158"/>
    </row>
    <row r="15" spans="1:18" ht="12.75" customHeight="1">
      <c r="A15" s="186"/>
      <c r="B15" s="161"/>
      <c r="C15" s="163"/>
      <c r="D15" s="154"/>
      <c r="E15" s="154"/>
      <c r="F15" s="154"/>
      <c r="G15" s="154"/>
      <c r="H15" s="157"/>
      <c r="I15" s="159"/>
      <c r="J15" s="194"/>
      <c r="K15" s="161"/>
      <c r="L15" s="163"/>
      <c r="M15" s="154"/>
      <c r="N15" s="154"/>
      <c r="O15" s="154"/>
      <c r="P15" s="154"/>
      <c r="Q15" s="157"/>
      <c r="R15" s="159"/>
    </row>
    <row r="16" spans="1:18" ht="12.75" customHeight="1">
      <c r="A16" s="186"/>
      <c r="B16" s="161">
        <v>11</v>
      </c>
      <c r="C16" s="170" t="str">
        <f>VLOOKUP(B16,'пр.взв.'!B15:E30,2,FALSE)</f>
        <v>HOTAMOV Siroj</v>
      </c>
      <c r="D16" s="172" t="str">
        <f>VLOOKUP(B16,'пр.взв.'!B15:F30,3,FALSE)</f>
        <v>1990 ms</v>
      </c>
      <c r="E16" s="172" t="str">
        <f>VLOOKUP(B16,'пр.взв.'!B15:G30,4,FALSE)</f>
        <v>UZB</v>
      </c>
      <c r="F16" s="165"/>
      <c r="G16" s="165"/>
      <c r="H16" s="167"/>
      <c r="I16" s="167"/>
      <c r="J16" s="194"/>
      <c r="K16" s="161">
        <v>12</v>
      </c>
      <c r="L16" s="170" t="str">
        <f>VLOOKUP(K16,'пр.взв.'!B7:E38,2,FALSE)</f>
        <v>GYSAROV Andrey</v>
      </c>
      <c r="M16" s="172" t="str">
        <f>VLOOKUP(K16,'пр.взв.'!B7:F38,3,FALSE)</f>
        <v>1988 ms</v>
      </c>
      <c r="N16" s="172" t="str">
        <f>VLOOKUP(K16,'пр.взв.'!B7:G48,4,FALSE)</f>
        <v>RUS</v>
      </c>
      <c r="O16" s="165"/>
      <c r="P16" s="165"/>
      <c r="Q16" s="167"/>
      <c r="R16" s="167"/>
    </row>
    <row r="17" spans="1:18" ht="13.5" customHeight="1" thickBot="1">
      <c r="A17" s="187"/>
      <c r="B17" s="169"/>
      <c r="C17" s="171"/>
      <c r="D17" s="173"/>
      <c r="E17" s="173"/>
      <c r="F17" s="166"/>
      <c r="G17" s="166"/>
      <c r="H17" s="168"/>
      <c r="I17" s="168"/>
      <c r="J17" s="195"/>
      <c r="K17" s="169"/>
      <c r="L17" s="171"/>
      <c r="M17" s="173"/>
      <c r="N17" s="173"/>
      <c r="O17" s="166"/>
      <c r="P17" s="166"/>
      <c r="Q17" s="168"/>
      <c r="R17" s="168"/>
    </row>
    <row r="18" spans="1:18" ht="12.75" customHeight="1">
      <c r="A18" s="185">
        <v>4</v>
      </c>
      <c r="B18" s="160">
        <v>7</v>
      </c>
      <c r="C18" s="162" t="str">
        <f>VLOOKUP(B18,'пр.взв.'!B15:E30,2,FALSE)</f>
        <v>VAKAEV SHEYKH-MAGOMED</v>
      </c>
      <c r="D18" s="164" t="str">
        <f>VLOOKUP(B18,'пр.взв.'!B15:F30,3,FALSE)</f>
        <v>1987 msik</v>
      </c>
      <c r="E18" s="164" t="str">
        <f>VLOOKUP(B18,'пр.взв.'!B15:G30,4,FALSE)</f>
        <v>RUS</v>
      </c>
      <c r="F18" s="154"/>
      <c r="G18" s="179"/>
      <c r="H18" s="157"/>
      <c r="I18" s="172"/>
      <c r="J18" s="193">
        <v>8</v>
      </c>
      <c r="K18" s="160">
        <v>8</v>
      </c>
      <c r="L18" s="162" t="str">
        <f>VLOOKUP(K18,'пр.взв.'!B7:E38,2,FALSE)</f>
        <v>STEPANKOV ALEKSEY</v>
      </c>
      <c r="M18" s="164" t="str">
        <f>VLOOKUP(K18,'пр.взв.'!B7:F38,3,FALSE)</f>
        <v>1986 msik</v>
      </c>
      <c r="N18" s="177" t="str">
        <f>VLOOKUP(K18,'пр.взв.'!B7:G50,4,FALSE)</f>
        <v>BLR</v>
      </c>
      <c r="O18" s="154"/>
      <c r="P18" s="179"/>
      <c r="Q18" s="157"/>
      <c r="R18" s="172"/>
    </row>
    <row r="19" spans="1:18" ht="12.75" customHeight="1">
      <c r="A19" s="186"/>
      <c r="B19" s="161"/>
      <c r="C19" s="163"/>
      <c r="D19" s="154"/>
      <c r="E19" s="154"/>
      <c r="F19" s="154"/>
      <c r="G19" s="154"/>
      <c r="H19" s="157"/>
      <c r="I19" s="159"/>
      <c r="J19" s="194"/>
      <c r="K19" s="161"/>
      <c r="L19" s="163"/>
      <c r="M19" s="154"/>
      <c r="N19" s="154"/>
      <c r="O19" s="154"/>
      <c r="P19" s="154"/>
      <c r="Q19" s="157"/>
      <c r="R19" s="159"/>
    </row>
    <row r="20" spans="1:18" ht="12.75" customHeight="1">
      <c r="A20" s="186"/>
      <c r="B20" s="161">
        <v>15</v>
      </c>
      <c r="C20" s="170">
        <f>VLOOKUP(B20,'пр.взв.'!B7:E38,2,FALSE)</f>
        <v>0</v>
      </c>
      <c r="D20" s="172">
        <f>VLOOKUP(B20,'пр.взв.'!B7:F38,3,FALSE)</f>
        <v>0</v>
      </c>
      <c r="E20" s="172">
        <f>VLOOKUP(B20,'пр.взв.'!B7:G38,4,FALSE)</f>
        <v>0</v>
      </c>
      <c r="F20" s="165"/>
      <c r="G20" s="165"/>
      <c r="H20" s="167"/>
      <c r="I20" s="167"/>
      <c r="J20" s="194"/>
      <c r="K20" s="161">
        <v>16</v>
      </c>
      <c r="L20" s="170">
        <f>VLOOKUP(K20,'пр.взв.'!B7:E38,2,FALSE)</f>
        <v>0</v>
      </c>
      <c r="M20" s="172">
        <f>VLOOKUP(K20,'пр.взв.'!B7:F38,3,FALSE)</f>
        <v>0</v>
      </c>
      <c r="N20" s="172">
        <f>VLOOKUP(K20,'пр.взв.'!B7:G52,4,FALSE)</f>
        <v>0</v>
      </c>
      <c r="O20" s="165"/>
      <c r="P20" s="165"/>
      <c r="Q20" s="167"/>
      <c r="R20" s="167"/>
    </row>
    <row r="21" spans="1:18" ht="12.75" customHeight="1">
      <c r="A21" s="188"/>
      <c r="B21" s="161"/>
      <c r="C21" s="163"/>
      <c r="D21" s="154"/>
      <c r="E21" s="154"/>
      <c r="F21" s="153"/>
      <c r="G21" s="153"/>
      <c r="H21" s="158"/>
      <c r="I21" s="158"/>
      <c r="J21" s="196"/>
      <c r="K21" s="161"/>
      <c r="L21" s="163"/>
      <c r="M21" s="154"/>
      <c r="N21" s="154"/>
      <c r="O21" s="153"/>
      <c r="P21" s="153"/>
      <c r="Q21" s="158"/>
      <c r="R21" s="158"/>
    </row>
    <row r="22" spans="2:18" ht="22.5" customHeight="1">
      <c r="B22" s="140" t="str">
        <f>B2</f>
        <v>Weight category 90 кg.</v>
      </c>
      <c r="C22" s="141"/>
      <c r="D22" s="141"/>
      <c r="E22" s="141"/>
      <c r="F22" s="141"/>
      <c r="G22" s="141"/>
      <c r="H22" s="141"/>
      <c r="I22" s="141"/>
      <c r="K22" s="140" t="str">
        <f>B22</f>
        <v>Weight category 90 кg.</v>
      </c>
      <c r="L22" s="141"/>
      <c r="M22" s="141"/>
      <c r="N22" s="141"/>
      <c r="O22" s="141"/>
      <c r="P22" s="141"/>
      <c r="Q22" s="141"/>
      <c r="R22" s="141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1" t="s">
        <v>28</v>
      </c>
      <c r="B24" s="135" t="s">
        <v>2</v>
      </c>
      <c r="C24" s="137" t="s">
        <v>3</v>
      </c>
      <c r="D24" s="137" t="s">
        <v>4</v>
      </c>
      <c r="E24" s="137" t="s">
        <v>11</v>
      </c>
      <c r="F24" s="142" t="s">
        <v>12</v>
      </c>
      <c r="G24" s="143" t="s">
        <v>14</v>
      </c>
      <c r="H24" s="145" t="s">
        <v>15</v>
      </c>
      <c r="I24" s="147" t="s">
        <v>13</v>
      </c>
      <c r="J24" s="151" t="s">
        <v>28</v>
      </c>
      <c r="K24" s="135" t="s">
        <v>2</v>
      </c>
      <c r="L24" s="137" t="s">
        <v>3</v>
      </c>
      <c r="M24" s="137" t="s">
        <v>4</v>
      </c>
      <c r="N24" s="137" t="s">
        <v>11</v>
      </c>
      <c r="O24" s="142" t="s">
        <v>12</v>
      </c>
      <c r="P24" s="143" t="s">
        <v>14</v>
      </c>
      <c r="Q24" s="145" t="s">
        <v>15</v>
      </c>
      <c r="R24" s="147" t="s">
        <v>13</v>
      </c>
    </row>
    <row r="25" spans="1:18" ht="13.5" customHeight="1" thickBot="1">
      <c r="A25" s="152"/>
      <c r="B25" s="136" t="s">
        <v>2</v>
      </c>
      <c r="C25" s="138" t="s">
        <v>3</v>
      </c>
      <c r="D25" s="138" t="s">
        <v>4</v>
      </c>
      <c r="E25" s="138" t="s">
        <v>11</v>
      </c>
      <c r="F25" s="138" t="s">
        <v>12</v>
      </c>
      <c r="G25" s="144"/>
      <c r="H25" s="146"/>
      <c r="I25" s="148" t="s">
        <v>13</v>
      </c>
      <c r="J25" s="152"/>
      <c r="K25" s="136" t="s">
        <v>2</v>
      </c>
      <c r="L25" s="138" t="s">
        <v>3</v>
      </c>
      <c r="M25" s="138" t="s">
        <v>4</v>
      </c>
      <c r="N25" s="138" t="s">
        <v>11</v>
      </c>
      <c r="O25" s="138" t="s">
        <v>12</v>
      </c>
      <c r="P25" s="144"/>
      <c r="Q25" s="146"/>
      <c r="R25" s="148" t="s">
        <v>13</v>
      </c>
    </row>
    <row r="26" spans="1:18" ht="12.75" customHeight="1">
      <c r="A26" s="193">
        <v>9</v>
      </c>
      <c r="B26" s="180">
        <f>'пр.хода'!G6</f>
        <v>1</v>
      </c>
      <c r="C26" s="162" t="str">
        <f>VLOOKUP(B26,'пр.взв.'!B7:E38,2,FALSE)</f>
        <v>SHIKALOV  Yuriy</v>
      </c>
      <c r="D26" s="164" t="str">
        <f>VLOOKUP(B26,'пр.взв.'!B7:F50,3,FALSE)</f>
        <v>1985 ms</v>
      </c>
      <c r="E26" s="164" t="str">
        <f>VLOOKUP(B26,'пр.взв.'!B7:G50,4,FALSE)</f>
        <v>RUS</v>
      </c>
      <c r="F26" s="153"/>
      <c r="G26" s="155"/>
      <c r="H26" s="156"/>
      <c r="I26" s="158"/>
      <c r="J26" s="193">
        <v>11</v>
      </c>
      <c r="K26" s="180">
        <f>'пр.хода'!G24</f>
        <v>10</v>
      </c>
      <c r="L26" s="162" t="str">
        <f>VLOOKUP(K26,'пр.взв.'!B7:E50,2,FALSE)</f>
        <v>DONIYOROV  Erkin</v>
      </c>
      <c r="M26" s="164" t="str">
        <f>VLOOKUP(K26,'пр.взв.'!B7:F50,3,FALSE)</f>
        <v>1990 ms</v>
      </c>
      <c r="N26" s="177" t="str">
        <f>VLOOKUP(K26,'пр.взв.'!B7:G58,4,FALSE)</f>
        <v>UZB</v>
      </c>
      <c r="O26" s="153"/>
      <c r="P26" s="155"/>
      <c r="Q26" s="156"/>
      <c r="R26" s="158"/>
    </row>
    <row r="27" spans="1:18" ht="12.75" customHeight="1">
      <c r="A27" s="194"/>
      <c r="B27" s="181"/>
      <c r="C27" s="163"/>
      <c r="D27" s="154"/>
      <c r="E27" s="154"/>
      <c r="F27" s="154"/>
      <c r="G27" s="154"/>
      <c r="H27" s="157"/>
      <c r="I27" s="159"/>
      <c r="J27" s="194"/>
      <c r="K27" s="181"/>
      <c r="L27" s="163"/>
      <c r="M27" s="154"/>
      <c r="N27" s="154"/>
      <c r="O27" s="154"/>
      <c r="P27" s="154"/>
      <c r="Q27" s="157"/>
      <c r="R27" s="159"/>
    </row>
    <row r="28" spans="1:18" ht="12.75" customHeight="1">
      <c r="A28" s="194"/>
      <c r="B28" s="182">
        <f>'пр.хода'!G10</f>
        <v>13</v>
      </c>
      <c r="C28" s="170" t="str">
        <f>VLOOKUP(B28,'пр.взв.'!B7:E38,2,FALSE)</f>
        <v>OSIPENKO VIKTOR</v>
      </c>
      <c r="D28" s="172" t="str">
        <f>VLOOKUP(B28,'пр.взв.'!B7:F42,3,FALSE)</f>
        <v>1991 ms</v>
      </c>
      <c r="E28" s="172" t="str">
        <f>VLOOKUP(B28,'пр.взв.'!B7:G42,4,FALSE)</f>
        <v>RUS</v>
      </c>
      <c r="F28" s="165"/>
      <c r="G28" s="165"/>
      <c r="H28" s="167"/>
      <c r="I28" s="167"/>
      <c r="J28" s="194"/>
      <c r="K28" s="182">
        <f>'пр.хода'!G28</f>
        <v>14</v>
      </c>
      <c r="L28" s="170" t="str">
        <f>VLOOKUP(K28,'пр.взв.'!B7:E50,2,FALSE)</f>
        <v>VASILCHUK IVAN</v>
      </c>
      <c r="M28" s="172" t="str">
        <f>VLOOKUP(K28,'пр.взв.'!B7:F50,3,FALSE)</f>
        <v>1984 msic</v>
      </c>
      <c r="N28" s="172" t="str">
        <f>VLOOKUP(K28,'пр.взв.'!B7:G60,4,FALSE)</f>
        <v>UKR</v>
      </c>
      <c r="O28" s="165"/>
      <c r="P28" s="165"/>
      <c r="Q28" s="167"/>
      <c r="R28" s="167"/>
    </row>
    <row r="29" spans="1:18" ht="13.5" customHeight="1" thickBot="1">
      <c r="A29" s="195"/>
      <c r="B29" s="183"/>
      <c r="C29" s="171"/>
      <c r="D29" s="173"/>
      <c r="E29" s="173"/>
      <c r="F29" s="166"/>
      <c r="G29" s="166"/>
      <c r="H29" s="168"/>
      <c r="I29" s="168"/>
      <c r="J29" s="195"/>
      <c r="K29" s="183"/>
      <c r="L29" s="171"/>
      <c r="M29" s="173"/>
      <c r="N29" s="173"/>
      <c r="O29" s="166"/>
      <c r="P29" s="166"/>
      <c r="Q29" s="168"/>
      <c r="R29" s="168"/>
    </row>
    <row r="30" spans="1:18" ht="12.75" customHeight="1">
      <c r="A30" s="193">
        <v>10</v>
      </c>
      <c r="B30" s="190" t="e">
        <f>'пр.хода'!#REF!</f>
        <v>#REF!</v>
      </c>
      <c r="C30" s="162" t="e">
        <f>VLOOKUP(B30,'пр.взв.'!B7:E38,2,FALSE)</f>
        <v>#REF!</v>
      </c>
      <c r="D30" s="164" t="e">
        <f>VLOOKUP(B30,'пр.взв.'!B7:F42,3,FALSE)</f>
        <v>#REF!</v>
      </c>
      <c r="E30" s="164" t="e">
        <f>VLOOKUP(B30,'пр.взв.'!B7:G42,4,FALSE)</f>
        <v>#REF!</v>
      </c>
      <c r="F30" s="174"/>
      <c r="G30" s="175"/>
      <c r="H30" s="176"/>
      <c r="I30" s="177"/>
      <c r="J30" s="193">
        <v>12</v>
      </c>
      <c r="K30" s="190">
        <f>'пр.хода'!G32</f>
        <v>12</v>
      </c>
      <c r="L30" s="162" t="str">
        <f>VLOOKUP(K30,'пр.взв.'!B7:E50,2,FALSE)</f>
        <v>GYSAROV Andrey</v>
      </c>
      <c r="M30" s="164" t="str">
        <f>VLOOKUP(K30,'пр.взв.'!B7:F50,3,FALSE)</f>
        <v>1988 ms</v>
      </c>
      <c r="N30" s="177" t="str">
        <f>VLOOKUP(K30,'пр.взв.'!B7:G62,4,FALSE)</f>
        <v>RUS</v>
      </c>
      <c r="O30" s="174"/>
      <c r="P30" s="175"/>
      <c r="Q30" s="176"/>
      <c r="R30" s="177"/>
    </row>
    <row r="31" spans="1:18" ht="12.75" customHeight="1">
      <c r="A31" s="194"/>
      <c r="B31" s="192"/>
      <c r="C31" s="163"/>
      <c r="D31" s="154"/>
      <c r="E31" s="154"/>
      <c r="F31" s="154"/>
      <c r="G31" s="154"/>
      <c r="H31" s="157"/>
      <c r="I31" s="159"/>
      <c r="J31" s="194"/>
      <c r="K31" s="192"/>
      <c r="L31" s="163"/>
      <c r="M31" s="154"/>
      <c r="N31" s="154"/>
      <c r="O31" s="154"/>
      <c r="P31" s="154"/>
      <c r="Q31" s="157"/>
      <c r="R31" s="159"/>
    </row>
    <row r="32" spans="1:18" ht="12.75" customHeight="1">
      <c r="A32" s="194"/>
      <c r="B32" s="182">
        <f>'пр.хода'!G18</f>
        <v>7</v>
      </c>
      <c r="C32" s="170" t="str">
        <f>VLOOKUP(B32,'пр.взв.'!B7:E38,2,FALSE)</f>
        <v>VAKAEV SHEYKH-MAGOMED</v>
      </c>
      <c r="D32" s="172" t="str">
        <f>VLOOKUP(B32,'пр.взв.'!B7:F50,3,FALSE)</f>
        <v>1987 msik</v>
      </c>
      <c r="E32" s="172" t="str">
        <f>VLOOKUP(B32,'пр.взв.'!B7:G50,4,FALSE)</f>
        <v>RUS</v>
      </c>
      <c r="F32" s="165"/>
      <c r="G32" s="165"/>
      <c r="H32" s="167"/>
      <c r="I32" s="167"/>
      <c r="J32" s="194"/>
      <c r="K32" s="182">
        <f>'пр.хода'!G36</f>
        <v>8</v>
      </c>
      <c r="L32" s="170" t="str">
        <f>VLOOKUP(K32,'пр.взв.'!B7:E50,2,FALSE)</f>
        <v>STEPANKOV ALEKSEY</v>
      </c>
      <c r="M32" s="172" t="str">
        <f>VLOOKUP(K32,'пр.взв.'!B7:F50,3,FALSE)</f>
        <v>1986 msik</v>
      </c>
      <c r="N32" s="172" t="str">
        <f>VLOOKUP(K32,'пр.взв.'!B7:G64,4,FALSE)</f>
        <v>BLR</v>
      </c>
      <c r="O32" s="165"/>
      <c r="P32" s="165"/>
      <c r="Q32" s="167"/>
      <c r="R32" s="167"/>
    </row>
    <row r="33" spans="1:18" ht="12.75" customHeight="1">
      <c r="A33" s="196"/>
      <c r="B33" s="184"/>
      <c r="C33" s="163"/>
      <c r="D33" s="154"/>
      <c r="E33" s="154"/>
      <c r="F33" s="153"/>
      <c r="G33" s="153"/>
      <c r="H33" s="158"/>
      <c r="I33" s="158"/>
      <c r="J33" s="196"/>
      <c r="K33" s="184"/>
      <c r="L33" s="163"/>
      <c r="M33" s="154"/>
      <c r="N33" s="154"/>
      <c r="O33" s="153"/>
      <c r="P33" s="153"/>
      <c r="Q33" s="158"/>
      <c r="R33" s="158"/>
    </row>
    <row r="34" spans="2:18" ht="27.75" customHeight="1">
      <c r="B34" s="140" t="str">
        <f>B22</f>
        <v>Weight category 90 кg.</v>
      </c>
      <c r="C34" s="141"/>
      <c r="D34" s="141"/>
      <c r="E34" s="141"/>
      <c r="F34" s="141"/>
      <c r="G34" s="141"/>
      <c r="H34" s="141"/>
      <c r="I34" s="141"/>
      <c r="K34" s="140" t="str">
        <f>K22</f>
        <v>Weight category 90 кg.</v>
      </c>
      <c r="L34" s="141"/>
      <c r="M34" s="141"/>
      <c r="N34" s="141"/>
      <c r="O34" s="141"/>
      <c r="P34" s="141"/>
      <c r="Q34" s="141"/>
      <c r="R34" s="141"/>
    </row>
    <row r="35" spans="3:18" ht="15">
      <c r="C35" s="189" t="s">
        <v>29</v>
      </c>
      <c r="D35" s="189"/>
      <c r="E35" s="189"/>
      <c r="F35" s="189"/>
      <c r="G35" s="189"/>
      <c r="H35" s="189"/>
      <c r="I35" s="189"/>
      <c r="L35" s="189" t="s">
        <v>29</v>
      </c>
      <c r="M35" s="189"/>
      <c r="N35" s="189"/>
      <c r="O35" s="189"/>
      <c r="P35" s="189"/>
      <c r="Q35" s="189"/>
      <c r="R35" s="189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1" t="s">
        <v>28</v>
      </c>
      <c r="B37" s="190" t="s">
        <v>2</v>
      </c>
      <c r="C37" s="137" t="s">
        <v>3</v>
      </c>
      <c r="D37" s="137" t="s">
        <v>4</v>
      </c>
      <c r="E37" s="137" t="s">
        <v>11</v>
      </c>
      <c r="F37" s="142" t="s">
        <v>12</v>
      </c>
      <c r="G37" s="143" t="s">
        <v>14</v>
      </c>
      <c r="H37" s="145" t="s">
        <v>15</v>
      </c>
      <c r="I37" s="147" t="s">
        <v>13</v>
      </c>
      <c r="J37" s="151" t="s">
        <v>28</v>
      </c>
      <c r="K37" s="190" t="s">
        <v>2</v>
      </c>
      <c r="L37" s="137" t="s">
        <v>3</v>
      </c>
      <c r="M37" s="137" t="s">
        <v>4</v>
      </c>
      <c r="N37" s="137" t="s">
        <v>11</v>
      </c>
      <c r="O37" s="142" t="s">
        <v>12</v>
      </c>
      <c r="P37" s="143" t="s">
        <v>14</v>
      </c>
      <c r="Q37" s="145" t="s">
        <v>15</v>
      </c>
      <c r="R37" s="147" t="s">
        <v>13</v>
      </c>
    </row>
    <row r="38" spans="1:18" ht="13.5" customHeight="1" thickBot="1">
      <c r="A38" s="152"/>
      <c r="B38" s="191" t="s">
        <v>2</v>
      </c>
      <c r="C38" s="138" t="s">
        <v>3</v>
      </c>
      <c r="D38" s="138" t="s">
        <v>4</v>
      </c>
      <c r="E38" s="138" t="s">
        <v>11</v>
      </c>
      <c r="F38" s="138" t="s">
        <v>12</v>
      </c>
      <c r="G38" s="144"/>
      <c r="H38" s="146"/>
      <c r="I38" s="148" t="s">
        <v>13</v>
      </c>
      <c r="J38" s="152"/>
      <c r="K38" s="191" t="s">
        <v>2</v>
      </c>
      <c r="L38" s="138" t="s">
        <v>3</v>
      </c>
      <c r="M38" s="138" t="s">
        <v>4</v>
      </c>
      <c r="N38" s="138" t="s">
        <v>11</v>
      </c>
      <c r="O38" s="138" t="s">
        <v>12</v>
      </c>
      <c r="P38" s="144"/>
      <c r="Q38" s="146"/>
      <c r="R38" s="148" t="s">
        <v>13</v>
      </c>
    </row>
    <row r="39" spans="1:18" ht="12.75" customHeight="1">
      <c r="A39" s="193">
        <v>1</v>
      </c>
      <c r="B39" s="180">
        <f>'пр.хода'!I8</f>
        <v>13</v>
      </c>
      <c r="C39" s="162" t="str">
        <f>VLOOKUP(B39,'пр.взв.'!B7:E38,2,FALSE)</f>
        <v>OSIPENKO VIKTOR</v>
      </c>
      <c r="D39" s="164" t="str">
        <f>VLOOKUP(B39,'пр.взв.'!B7:F51,3,FALSE)</f>
        <v>1991 ms</v>
      </c>
      <c r="E39" s="164" t="str">
        <f>VLOOKUP(B39,'пр.взв.'!B7:G51,4,FALSE)</f>
        <v>RUS</v>
      </c>
      <c r="F39" s="153"/>
      <c r="G39" s="155"/>
      <c r="H39" s="156"/>
      <c r="I39" s="158"/>
      <c r="J39" s="193">
        <v>2</v>
      </c>
      <c r="K39" s="180">
        <f>'пр.хода'!I26</f>
        <v>14</v>
      </c>
      <c r="L39" s="162" t="str">
        <f>VLOOKUP(K39,'пр.взв.'!B7:E38,2,FALSE)</f>
        <v>VASILCHUK IVAN</v>
      </c>
      <c r="M39" s="164" t="str">
        <f>VLOOKUP(K39,'пр.взв.'!B7:F59,3,FALSE)</f>
        <v>1984 msic</v>
      </c>
      <c r="N39" s="177" t="str">
        <f>VLOOKUP(K39,'пр.взв.'!B7:G71,4,FALSE)</f>
        <v>UKR</v>
      </c>
      <c r="O39" s="153"/>
      <c r="P39" s="155"/>
      <c r="Q39" s="156"/>
      <c r="R39" s="158"/>
    </row>
    <row r="40" spans="1:18" ht="12.75" customHeight="1">
      <c r="A40" s="194"/>
      <c r="B40" s="181"/>
      <c r="C40" s="163"/>
      <c r="D40" s="154"/>
      <c r="E40" s="154"/>
      <c r="F40" s="154"/>
      <c r="G40" s="154"/>
      <c r="H40" s="157"/>
      <c r="I40" s="159"/>
      <c r="J40" s="194"/>
      <c r="K40" s="181"/>
      <c r="L40" s="163"/>
      <c r="M40" s="154"/>
      <c r="N40" s="154"/>
      <c r="O40" s="154"/>
      <c r="P40" s="154"/>
      <c r="Q40" s="157"/>
      <c r="R40" s="159"/>
    </row>
    <row r="41" spans="1:18" ht="12.75" customHeight="1">
      <c r="A41" s="194"/>
      <c r="B41" s="182">
        <f>'пр.хода'!I16</f>
        <v>3</v>
      </c>
      <c r="C41" s="170" t="str">
        <f>VLOOKUP(B41,'пр.взв.'!B7:E38,2,FALSE)</f>
        <v>KHARITONOV ALEKSEY</v>
      </c>
      <c r="D41" s="172" t="str">
        <f>VLOOKUP(B41,'пр.взв.'!B7:F59,3,FALSE)</f>
        <v>1978 zms</v>
      </c>
      <c r="E41" s="172" t="str">
        <f>VLOOKUP(B41,'пр.взв.'!B7:G59,4,FALSE)</f>
        <v>RUS</v>
      </c>
      <c r="F41" s="165"/>
      <c r="G41" s="165"/>
      <c r="H41" s="167"/>
      <c r="I41" s="167"/>
      <c r="J41" s="194"/>
      <c r="K41" s="182">
        <f>'пр.хода'!I34</f>
        <v>12</v>
      </c>
      <c r="L41" s="170" t="str">
        <f>VLOOKUP(K41,'пр.взв.'!B7:E38,2,FALSE)</f>
        <v>GYSAROV Andrey</v>
      </c>
      <c r="M41" s="172" t="str">
        <f>VLOOKUP(K41,'пр.взв.'!B7:F59,3,FALSE)</f>
        <v>1988 ms</v>
      </c>
      <c r="N41" s="172" t="str">
        <f>VLOOKUP(K41,'пр.взв.'!B7:G73,4,FALSE)</f>
        <v>RUS</v>
      </c>
      <c r="O41" s="165"/>
      <c r="P41" s="165"/>
      <c r="Q41" s="167"/>
      <c r="R41" s="167"/>
    </row>
    <row r="42" spans="1:18" ht="12.75" customHeight="1">
      <c r="A42" s="196"/>
      <c r="B42" s="184"/>
      <c r="C42" s="163"/>
      <c r="D42" s="154"/>
      <c r="E42" s="154"/>
      <c r="F42" s="153"/>
      <c r="G42" s="153"/>
      <c r="H42" s="158"/>
      <c r="I42" s="158"/>
      <c r="J42" s="196"/>
      <c r="K42" s="184"/>
      <c r="L42" s="163"/>
      <c r="M42" s="154"/>
      <c r="N42" s="154"/>
      <c r="O42" s="153"/>
      <c r="P42" s="153"/>
      <c r="Q42" s="158"/>
      <c r="R42" s="158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J37:J38"/>
    <mergeCell ref="J6:J9"/>
    <mergeCell ref="J10:J13"/>
    <mergeCell ref="J14:J17"/>
    <mergeCell ref="J18:J21"/>
    <mergeCell ref="J24:J25"/>
    <mergeCell ref="L32:L33"/>
    <mergeCell ref="L28:L29"/>
    <mergeCell ref="L24:L25"/>
    <mergeCell ref="J26:J29"/>
    <mergeCell ref="J30:J33"/>
    <mergeCell ref="K28:K29"/>
    <mergeCell ref="K24:K25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7:L38"/>
    <mergeCell ref="R28:R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G39:G40"/>
    <mergeCell ref="H39:H40"/>
    <mergeCell ref="I39:I40"/>
    <mergeCell ref="O24:O25"/>
    <mergeCell ref="P24:P25"/>
    <mergeCell ref="Q24:Q25"/>
    <mergeCell ref="K26:K27"/>
    <mergeCell ref="L26:L27"/>
    <mergeCell ref="O26:O27"/>
    <mergeCell ref="Q37:Q38"/>
    <mergeCell ref="I28:I29"/>
    <mergeCell ref="B28:B29"/>
    <mergeCell ref="C28:C29"/>
    <mergeCell ref="D28:D29"/>
    <mergeCell ref="E28:E29"/>
    <mergeCell ref="F41:F42"/>
    <mergeCell ref="G41:G42"/>
    <mergeCell ref="H41:H42"/>
    <mergeCell ref="I41:I42"/>
    <mergeCell ref="F39:F40"/>
    <mergeCell ref="D32:D33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Q6:Q7"/>
    <mergeCell ref="R6:R7"/>
    <mergeCell ref="K6:K7"/>
    <mergeCell ref="L6:L7"/>
    <mergeCell ref="M6:M7"/>
    <mergeCell ref="N6:N7"/>
    <mergeCell ref="B6:B7"/>
    <mergeCell ref="C6:C7"/>
    <mergeCell ref="D6:D7"/>
    <mergeCell ref="E6:E7"/>
    <mergeCell ref="O6:O7"/>
    <mergeCell ref="P6:P7"/>
    <mergeCell ref="O4:O5"/>
    <mergeCell ref="P4:P5"/>
    <mergeCell ref="J4:J5"/>
    <mergeCell ref="F6:F7"/>
    <mergeCell ref="G6:G7"/>
    <mergeCell ref="H6:H7"/>
    <mergeCell ref="I6:I7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2" sqref="A1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9" t="s">
        <v>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4.75" customHeight="1">
      <c r="A2" s="219" t="str">
        <f>HYPERLINK('[1]реквизиты'!$A$2)</f>
        <v>World Cup stage “Memorial A. Kharlampiev” (M&amp;W, M combat sambo)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7.75" customHeight="1">
      <c r="A3" s="221" t="str">
        <f>'пр.взв.'!A4</f>
        <v>Weight category 90 кg.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7.75" customHeight="1" hidden="1" thickBot="1">
      <c r="A4" s="223" t="s">
        <v>80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6.25" hidden="1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 hidden="1">
      <c r="A6" s="214"/>
      <c r="B6" s="199" t="e">
        <f>'пр.хода'!#REF!</f>
        <v>#REF!</v>
      </c>
      <c r="C6" s="197" t="s">
        <v>17</v>
      </c>
      <c r="D6" s="203" t="e">
        <f>VLOOKUP(B6,'пр.взв.'!C7:E38,2,FALSE)</f>
        <v>#REF!</v>
      </c>
      <c r="E6" s="205" t="e">
        <f>VLOOKUP(B6,'пр.взв.'!B7:E38,3,FALSE)</f>
        <v>#REF!</v>
      </c>
      <c r="F6" s="151" t="e">
        <f>VLOOKUP(B6,'пр.взв.'!B7:E38,4,FALSE)</f>
        <v>#REF!</v>
      </c>
      <c r="G6" s="209"/>
      <c r="H6" s="211"/>
      <c r="I6" s="209"/>
      <c r="J6" s="211"/>
      <c r="K6" s="64" t="s">
        <v>18</v>
      </c>
    </row>
    <row r="7" spans="1:11" ht="19.5" customHeight="1" hidden="1" thickBot="1">
      <c r="A7" s="215"/>
      <c r="B7" s="200"/>
      <c r="C7" s="198"/>
      <c r="D7" s="204"/>
      <c r="E7" s="206"/>
      <c r="F7" s="152"/>
      <c r="G7" s="208"/>
      <c r="H7" s="212"/>
      <c r="I7" s="208"/>
      <c r="J7" s="212"/>
      <c r="K7" s="65" t="s">
        <v>19</v>
      </c>
    </row>
    <row r="8" spans="1:11" ht="19.5" customHeight="1" hidden="1">
      <c r="A8" s="215"/>
      <c r="B8" s="199">
        <f>'пр.хода'!$E$48</f>
        <v>0</v>
      </c>
      <c r="C8" s="201" t="s">
        <v>20</v>
      </c>
      <c r="D8" s="217" t="e">
        <f>VLOOKUP(B8,'пр.взв.'!B7:E38,2,FALSE)</f>
        <v>#N/A</v>
      </c>
      <c r="E8" s="205" t="e">
        <f>VLOOKUP(B8,'пр.взв.'!B7:E38,3,FALSE)</f>
        <v>#N/A</v>
      </c>
      <c r="F8" s="205" t="e">
        <f>VLOOKUP(B8,'пр.взв.'!B7:F38,4,FALSE)</f>
        <v>#N/A</v>
      </c>
      <c r="G8" s="207"/>
      <c r="H8" s="211"/>
      <c r="I8" s="209"/>
      <c r="J8" s="211"/>
      <c r="K8" s="65" t="s">
        <v>21</v>
      </c>
    </row>
    <row r="9" spans="1:11" ht="19.5" customHeight="1" hidden="1" thickBot="1">
      <c r="A9" s="216"/>
      <c r="B9" s="200"/>
      <c r="C9" s="202"/>
      <c r="D9" s="218"/>
      <c r="E9" s="206"/>
      <c r="F9" s="206"/>
      <c r="G9" s="208"/>
      <c r="H9" s="212"/>
      <c r="I9" s="208"/>
      <c r="J9" s="212"/>
      <c r="K9" s="66"/>
    </row>
    <row r="10" spans="1:11" ht="12.75" hidden="1">
      <c r="A10" s="67"/>
      <c r="B10" s="67"/>
      <c r="C10" s="68"/>
      <c r="D10" s="67"/>
      <c r="E10" s="69" t="s">
        <v>80</v>
      </c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3" t="s">
        <v>22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14">
        <v>90</v>
      </c>
      <c r="B14" s="199">
        <f>'пр.хода'!$K$12</f>
        <v>13</v>
      </c>
      <c r="C14" s="197" t="s">
        <v>17</v>
      </c>
      <c r="D14" s="203" t="str">
        <f>VLOOKUP(B14,'пр.взв.'!B7:E38,2,FALSE)</f>
        <v>OSIPENKO VIKTOR</v>
      </c>
      <c r="E14" s="205" t="str">
        <f>VLOOKUP(B14,'пр.взв.'!B7:E38,3,FALSE)</f>
        <v>1991 ms</v>
      </c>
      <c r="F14" s="151" t="str">
        <f>VLOOKUP(B14,'пр.взв.'!B7:E38,4,FALSE)</f>
        <v>RUS</v>
      </c>
      <c r="G14" s="209"/>
      <c r="H14" s="211"/>
      <c r="I14" s="209"/>
      <c r="J14" s="211"/>
      <c r="K14" s="64" t="s">
        <v>18</v>
      </c>
    </row>
    <row r="15" spans="1:11" ht="19.5" customHeight="1" thickBot="1">
      <c r="A15" s="215"/>
      <c r="B15" s="200"/>
      <c r="C15" s="198"/>
      <c r="D15" s="204"/>
      <c r="E15" s="206"/>
      <c r="F15" s="152"/>
      <c r="G15" s="208"/>
      <c r="H15" s="212"/>
      <c r="I15" s="208"/>
      <c r="J15" s="212"/>
      <c r="K15" s="65" t="s">
        <v>19</v>
      </c>
    </row>
    <row r="16" spans="1:11" ht="19.5" customHeight="1">
      <c r="A16" s="215"/>
      <c r="B16" s="199">
        <f>'пр.хода'!$K$30</f>
        <v>12</v>
      </c>
      <c r="C16" s="201" t="s">
        <v>20</v>
      </c>
      <c r="D16" s="203" t="str">
        <f>VLOOKUP(B16,'пр.взв.'!B7:E38,2,FALSE)</f>
        <v>GYSAROV Andrey</v>
      </c>
      <c r="E16" s="151" t="str">
        <f>VLOOKUP(B16,'пр.взв.'!B7:E38,3,FALSE)</f>
        <v>1988 ms</v>
      </c>
      <c r="F16" s="205" t="str">
        <f>VLOOKUP(B16,'пр.взв.'!B7:E38,4,FALSE)</f>
        <v>RUS</v>
      </c>
      <c r="G16" s="207"/>
      <c r="H16" s="211"/>
      <c r="I16" s="209"/>
      <c r="J16" s="211"/>
      <c r="K16" s="65" t="s">
        <v>21</v>
      </c>
    </row>
    <row r="17" spans="1:11" ht="19.5" customHeight="1" thickBot="1">
      <c r="A17" s="216"/>
      <c r="B17" s="200"/>
      <c r="C17" s="202"/>
      <c r="D17" s="204"/>
      <c r="E17" s="152"/>
      <c r="F17" s="206"/>
      <c r="G17" s="208"/>
      <c r="H17" s="212"/>
      <c r="I17" s="208"/>
      <c r="J17" s="212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10" t="str">
        <f>'[1]реквизиты'!$G$8</f>
        <v>Y. Shoya</v>
      </c>
      <c r="I19" s="210"/>
      <c r="J19" s="210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10" t="str">
        <f>'[1]реквизиты'!$G$10</f>
        <v>R. Zakirov</v>
      </c>
      <c r="I21" s="210"/>
      <c r="J21" s="210"/>
      <c r="K21" t="str">
        <f>'[1]реквизиты'!$G$11</f>
        <v>/RUS/</v>
      </c>
    </row>
  </sheetData>
  <sheetProtection/>
  <mergeCells count="45"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B8:B9"/>
    <mergeCell ref="D14:D15"/>
    <mergeCell ref="C8:C9"/>
    <mergeCell ref="D8:D9"/>
    <mergeCell ref="I6:I7"/>
    <mergeCell ref="J6:J7"/>
    <mergeCell ref="E8:E9"/>
    <mergeCell ref="F8:F9"/>
    <mergeCell ref="G8:G9"/>
    <mergeCell ref="H8:H9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G16:G17"/>
    <mergeCell ref="E14:E15"/>
    <mergeCell ref="F14:F15"/>
    <mergeCell ref="G14:G15"/>
    <mergeCell ref="H19:J19"/>
    <mergeCell ref="J8:J9"/>
    <mergeCell ref="I8:I9"/>
    <mergeCell ref="C14:C15"/>
    <mergeCell ref="B16:B17"/>
    <mergeCell ref="C16:C17"/>
    <mergeCell ref="D16:D17"/>
    <mergeCell ref="E16:E17"/>
    <mergeCell ref="F16:F17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C7" sqref="C7:C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4" t="s">
        <v>8</v>
      </c>
      <c r="B1" s="244"/>
      <c r="C1" s="244"/>
      <c r="D1" s="244"/>
      <c r="E1" s="244"/>
      <c r="F1" s="244"/>
    </row>
    <row r="2" spans="1:6" ht="35.25" customHeight="1">
      <c r="A2" s="243" t="str">
        <f>HYPERLINK('[1]реквизиты'!$A$2)</f>
        <v>World Cup stage “Memorial A. Kharlampiev” (M&amp;W, M combat sambo)</v>
      </c>
      <c r="B2" s="243"/>
      <c r="C2" s="243"/>
      <c r="D2" s="243"/>
      <c r="E2" s="243"/>
      <c r="F2" s="243"/>
    </row>
    <row r="3" spans="1:6" ht="23.25" customHeight="1">
      <c r="A3" s="245" t="str">
        <f>HYPERLINK('[1]реквизиты'!$A$3)</f>
        <v>Mart  24 -27.2012            Moscow (Russia)     </v>
      </c>
      <c r="B3" s="245"/>
      <c r="C3" s="245"/>
      <c r="D3" s="245"/>
      <c r="E3" s="245"/>
      <c r="F3" s="245"/>
    </row>
    <row r="4" spans="1:6" ht="27.75" customHeight="1" thickBot="1">
      <c r="A4" s="242" t="s">
        <v>75</v>
      </c>
      <c r="B4" s="242"/>
      <c r="C4" s="242"/>
      <c r="D4" s="242"/>
      <c r="E4" s="242"/>
      <c r="F4" s="242"/>
    </row>
    <row r="5" spans="1:6" ht="12.75" customHeight="1">
      <c r="A5" s="232" t="s">
        <v>7</v>
      </c>
      <c r="B5" s="235" t="s">
        <v>2</v>
      </c>
      <c r="C5" s="232" t="s">
        <v>3</v>
      </c>
      <c r="D5" s="232" t="s">
        <v>31</v>
      </c>
      <c r="E5" s="232" t="s">
        <v>5</v>
      </c>
      <c r="F5" s="232" t="s">
        <v>6</v>
      </c>
    </row>
    <row r="6" spans="1:6" ht="12.75" customHeight="1" thickBot="1">
      <c r="A6" s="233" t="s">
        <v>7</v>
      </c>
      <c r="B6" s="236"/>
      <c r="C6" s="233" t="s">
        <v>3</v>
      </c>
      <c r="D6" s="233" t="s">
        <v>4</v>
      </c>
      <c r="E6" s="233" t="s">
        <v>5</v>
      </c>
      <c r="F6" s="233" t="s">
        <v>6</v>
      </c>
    </row>
    <row r="7" spans="1:6" ht="12.75" customHeight="1">
      <c r="A7" s="234"/>
      <c r="B7" s="225">
        <v>1</v>
      </c>
      <c r="C7" s="226" t="s">
        <v>47</v>
      </c>
      <c r="D7" s="229" t="s">
        <v>76</v>
      </c>
      <c r="E7" s="229" t="s">
        <v>49</v>
      </c>
      <c r="F7" s="227"/>
    </row>
    <row r="8" spans="1:6" ht="12.75" customHeight="1">
      <c r="A8" s="230"/>
      <c r="B8" s="225"/>
      <c r="C8" s="226"/>
      <c r="D8" s="229"/>
      <c r="E8" s="229"/>
      <c r="F8" s="228"/>
    </row>
    <row r="9" spans="1:6" ht="12.75" customHeight="1">
      <c r="A9" s="224"/>
      <c r="B9" s="225">
        <v>2</v>
      </c>
      <c r="C9" s="226" t="s">
        <v>50</v>
      </c>
      <c r="D9" s="229" t="s">
        <v>51</v>
      </c>
      <c r="E9" s="229" t="s">
        <v>49</v>
      </c>
      <c r="F9" s="231"/>
    </row>
    <row r="10" spans="1:6" ht="12.75" customHeight="1">
      <c r="A10" s="224"/>
      <c r="B10" s="225"/>
      <c r="C10" s="226"/>
      <c r="D10" s="229"/>
      <c r="E10" s="229"/>
      <c r="F10" s="231"/>
    </row>
    <row r="11" spans="1:6" ht="15" customHeight="1">
      <c r="A11" s="224"/>
      <c r="B11" s="225">
        <v>3</v>
      </c>
      <c r="C11" s="226" t="s">
        <v>52</v>
      </c>
      <c r="D11" s="229" t="s">
        <v>53</v>
      </c>
      <c r="E11" s="229" t="s">
        <v>49</v>
      </c>
      <c r="F11" s="231"/>
    </row>
    <row r="12" spans="1:6" ht="12.75" customHeight="1">
      <c r="A12" s="224"/>
      <c r="B12" s="225"/>
      <c r="C12" s="226"/>
      <c r="D12" s="229"/>
      <c r="E12" s="229"/>
      <c r="F12" s="231"/>
    </row>
    <row r="13" spans="1:6" ht="15" customHeight="1">
      <c r="A13" s="224"/>
      <c r="B13" s="225">
        <v>4</v>
      </c>
      <c r="C13" s="226" t="s">
        <v>54</v>
      </c>
      <c r="D13" s="229">
        <v>1986</v>
      </c>
      <c r="E13" s="229" t="s">
        <v>55</v>
      </c>
      <c r="F13" s="231"/>
    </row>
    <row r="14" spans="1:6" ht="15" customHeight="1">
      <c r="A14" s="224"/>
      <c r="B14" s="225"/>
      <c r="C14" s="226"/>
      <c r="D14" s="229"/>
      <c r="E14" s="229"/>
      <c r="F14" s="231"/>
    </row>
    <row r="15" spans="1:6" ht="15.75" customHeight="1">
      <c r="A15" s="224"/>
      <c r="B15" s="225">
        <v>5</v>
      </c>
      <c r="C15" s="226" t="s">
        <v>56</v>
      </c>
      <c r="D15" s="229" t="s">
        <v>57</v>
      </c>
      <c r="E15" s="229" t="s">
        <v>58</v>
      </c>
      <c r="F15" s="231"/>
    </row>
    <row r="16" spans="1:6" ht="12.75" customHeight="1">
      <c r="A16" s="224"/>
      <c r="B16" s="225"/>
      <c r="C16" s="226"/>
      <c r="D16" s="229"/>
      <c r="E16" s="229"/>
      <c r="F16" s="231"/>
    </row>
    <row r="17" spans="1:6" ht="15" customHeight="1">
      <c r="A17" s="224"/>
      <c r="B17" s="225">
        <v>6</v>
      </c>
      <c r="C17" s="226" t="s">
        <v>59</v>
      </c>
      <c r="D17" s="229">
        <v>1990</v>
      </c>
      <c r="E17" s="229" t="s">
        <v>60</v>
      </c>
      <c r="F17" s="231"/>
    </row>
    <row r="18" spans="1:6" ht="12.75" customHeight="1">
      <c r="A18" s="224"/>
      <c r="B18" s="225"/>
      <c r="C18" s="226"/>
      <c r="D18" s="229"/>
      <c r="E18" s="229"/>
      <c r="F18" s="231"/>
    </row>
    <row r="19" spans="1:6" ht="15" customHeight="1">
      <c r="A19" s="224"/>
      <c r="B19" s="225">
        <v>7</v>
      </c>
      <c r="C19" s="226" t="s">
        <v>61</v>
      </c>
      <c r="D19" s="229" t="s">
        <v>62</v>
      </c>
      <c r="E19" s="229" t="s">
        <v>49</v>
      </c>
      <c r="F19" s="231"/>
    </row>
    <row r="20" spans="1:6" ht="12.75" customHeight="1">
      <c r="A20" s="224"/>
      <c r="B20" s="225"/>
      <c r="C20" s="226"/>
      <c r="D20" s="229"/>
      <c r="E20" s="229"/>
      <c r="F20" s="231"/>
    </row>
    <row r="21" spans="1:6" ht="15" customHeight="1">
      <c r="A21" s="224"/>
      <c r="B21" s="225">
        <v>8</v>
      </c>
      <c r="C21" s="226" t="s">
        <v>63</v>
      </c>
      <c r="D21" s="229" t="s">
        <v>64</v>
      </c>
      <c r="E21" s="229" t="s">
        <v>65</v>
      </c>
      <c r="F21" s="231"/>
    </row>
    <row r="22" spans="1:6" ht="12.75" customHeight="1">
      <c r="A22" s="224"/>
      <c r="B22" s="225"/>
      <c r="C22" s="226"/>
      <c r="D22" s="229"/>
      <c r="E22" s="229"/>
      <c r="F22" s="231"/>
    </row>
    <row r="23" spans="1:6" ht="15" customHeight="1">
      <c r="A23" s="230"/>
      <c r="B23" s="225">
        <v>9</v>
      </c>
      <c r="C23" s="226" t="s">
        <v>66</v>
      </c>
      <c r="D23" s="229">
        <v>1984</v>
      </c>
      <c r="E23" s="229" t="s">
        <v>55</v>
      </c>
      <c r="F23" s="237"/>
    </row>
    <row r="24" spans="1:6" ht="12.75" customHeight="1">
      <c r="A24" s="230"/>
      <c r="B24" s="247"/>
      <c r="C24" s="226"/>
      <c r="D24" s="229"/>
      <c r="E24" s="229"/>
      <c r="F24" s="228"/>
    </row>
    <row r="25" spans="1:6" ht="15" customHeight="1">
      <c r="A25" s="224"/>
      <c r="B25" s="225">
        <v>10</v>
      </c>
      <c r="C25" s="226" t="s">
        <v>67</v>
      </c>
      <c r="D25" s="229" t="s">
        <v>68</v>
      </c>
      <c r="E25" s="229" t="s">
        <v>58</v>
      </c>
      <c r="F25" s="231"/>
    </row>
    <row r="26" spans="1:6" ht="12.75" customHeight="1">
      <c r="A26" s="224"/>
      <c r="B26" s="241"/>
      <c r="C26" s="226"/>
      <c r="D26" s="229"/>
      <c r="E26" s="229"/>
      <c r="F26" s="231"/>
    </row>
    <row r="27" spans="1:6" ht="15" customHeight="1">
      <c r="A27" s="224"/>
      <c r="B27" s="225">
        <v>11</v>
      </c>
      <c r="C27" s="226" t="s">
        <v>69</v>
      </c>
      <c r="D27" s="229" t="s">
        <v>68</v>
      </c>
      <c r="E27" s="229" t="s">
        <v>58</v>
      </c>
      <c r="F27" s="231"/>
    </row>
    <row r="28" spans="1:6" ht="12.75" customHeight="1">
      <c r="A28" s="224"/>
      <c r="B28" s="241"/>
      <c r="C28" s="226"/>
      <c r="D28" s="229"/>
      <c r="E28" s="229"/>
      <c r="F28" s="231"/>
    </row>
    <row r="29" spans="1:6" ht="15" customHeight="1">
      <c r="A29" s="224"/>
      <c r="B29" s="225">
        <v>12</v>
      </c>
      <c r="C29" s="226" t="s">
        <v>70</v>
      </c>
      <c r="D29" s="229" t="s">
        <v>48</v>
      </c>
      <c r="E29" s="229" t="s">
        <v>49</v>
      </c>
      <c r="F29" s="231"/>
    </row>
    <row r="30" spans="1:6" ht="12.75" customHeight="1">
      <c r="A30" s="224"/>
      <c r="B30" s="241"/>
      <c r="C30" s="226"/>
      <c r="D30" s="229"/>
      <c r="E30" s="229"/>
      <c r="F30" s="231"/>
    </row>
    <row r="31" spans="1:6" ht="15" customHeight="1">
      <c r="A31" s="224"/>
      <c r="B31" s="225">
        <v>13</v>
      </c>
      <c r="C31" s="226" t="s">
        <v>71</v>
      </c>
      <c r="D31" s="229" t="s">
        <v>57</v>
      </c>
      <c r="E31" s="229" t="s">
        <v>49</v>
      </c>
      <c r="F31" s="231"/>
    </row>
    <row r="32" spans="1:6" ht="15.75" customHeight="1">
      <c r="A32" s="224"/>
      <c r="B32" s="241"/>
      <c r="C32" s="226"/>
      <c r="D32" s="229"/>
      <c r="E32" s="229"/>
      <c r="F32" s="231"/>
    </row>
    <row r="33" spans="1:6" ht="15" customHeight="1">
      <c r="A33" s="224"/>
      <c r="B33" s="225">
        <v>14</v>
      </c>
      <c r="C33" s="254" t="s">
        <v>72</v>
      </c>
      <c r="D33" s="229" t="s">
        <v>73</v>
      </c>
      <c r="E33" s="229" t="s">
        <v>74</v>
      </c>
      <c r="F33" s="231"/>
    </row>
    <row r="34" spans="1:6" ht="12.75" customHeight="1">
      <c r="A34" s="224"/>
      <c r="B34" s="241"/>
      <c r="C34" s="226"/>
      <c r="D34" s="229"/>
      <c r="E34" s="229"/>
      <c r="F34" s="231"/>
    </row>
    <row r="35" spans="1:6" ht="15" customHeight="1">
      <c r="A35" s="224"/>
      <c r="B35" s="248">
        <v>15</v>
      </c>
      <c r="C35" s="250"/>
      <c r="D35" s="239"/>
      <c r="E35" s="252"/>
      <c r="F35" s="231"/>
    </row>
    <row r="36" spans="1:6" ht="12.75" customHeight="1">
      <c r="A36" s="224"/>
      <c r="B36" s="248" t="s">
        <v>40</v>
      </c>
      <c r="C36" s="250"/>
      <c r="D36" s="239"/>
      <c r="E36" s="252"/>
      <c r="F36" s="231"/>
    </row>
    <row r="37" spans="1:6" ht="15" customHeight="1">
      <c r="A37" s="224"/>
      <c r="B37" s="248">
        <v>16</v>
      </c>
      <c r="C37" s="250"/>
      <c r="D37" s="239"/>
      <c r="E37" s="252"/>
      <c r="F37" s="231"/>
    </row>
    <row r="38" spans="1:6" ht="12.75" customHeight="1" thickBot="1">
      <c r="A38" s="238"/>
      <c r="B38" s="249" t="s">
        <v>41</v>
      </c>
      <c r="C38" s="251"/>
      <c r="D38" s="240"/>
      <c r="E38" s="253"/>
      <c r="F38" s="246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9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5" t="str">
        <f>'пр.хода'!K1</f>
        <v>World Cup stage “Memorial A. Kharlampiev” (M&amp;W, M combat sambo)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39"/>
      <c r="M1" s="39"/>
      <c r="N1" s="39"/>
      <c r="O1" s="39"/>
      <c r="P1" s="39"/>
    </row>
    <row r="2" spans="1:19" ht="12.75" customHeight="1">
      <c r="A2" s="256" t="str">
        <f>'пр.хода'!K2</f>
        <v>Mart  24 -27.2012            Moscow (Russia)     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40"/>
      <c r="M2" s="40"/>
      <c r="N2" s="40"/>
      <c r="O2" s="40"/>
      <c r="P2" s="40"/>
      <c r="S2" s="8"/>
    </row>
    <row r="3" spans="1:12" ht="15.75">
      <c r="A3" s="257" t="str">
        <f>HYPERLINK('пр.взв.'!A4)</f>
        <v>Weight category 90 кg.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41"/>
    </row>
    <row r="4" spans="1:3" ht="16.5" thickBot="1">
      <c r="A4" s="271" t="s">
        <v>0</v>
      </c>
      <c r="B4" s="271"/>
      <c r="C4" s="4"/>
    </row>
    <row r="5" spans="1:13" ht="12.75" customHeight="1" thickBot="1">
      <c r="A5" s="267">
        <v>1</v>
      </c>
      <c r="B5" s="269" t="str">
        <f>VLOOKUP(A5,'пр.взв.'!B6:F37,2,FALSE)</f>
        <v>SHIKALOV  Yuriy</v>
      </c>
      <c r="C5" s="259" t="str">
        <f>VLOOKUP(A5,'пр.взв.'!B6:F37,3,FALSE)</f>
        <v>1985 ms</v>
      </c>
      <c r="D5" s="259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3"/>
      <c r="B6" s="270"/>
      <c r="C6" s="260"/>
      <c r="D6" s="260"/>
      <c r="E6" s="261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3">
        <v>9</v>
      </c>
      <c r="B7" s="272" t="str">
        <f>VLOOKUP(A7,'пр.взв.'!B6:F37,2,FALSE)</f>
        <v>DAKE  Clinton</v>
      </c>
      <c r="C7" s="260">
        <f>VLOOKUP(A7,'пр.взв.'!B6:F37,3,FALSE)</f>
        <v>1984</v>
      </c>
      <c r="D7" s="260" t="str">
        <f>VLOOKUP(A7,'пр.взв.'!B6:F37,4,FALSE)</f>
        <v>USA</v>
      </c>
      <c r="E7" s="262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4"/>
      <c r="B8" s="273"/>
      <c r="C8" s="268"/>
      <c r="D8" s="268"/>
      <c r="E8" s="15"/>
      <c r="F8" s="18"/>
      <c r="G8" s="261"/>
      <c r="H8" s="12"/>
      <c r="I8" s="12"/>
      <c r="J8" s="38"/>
      <c r="K8" s="38"/>
      <c r="L8" s="38"/>
      <c r="M8" s="13"/>
    </row>
    <row r="9" spans="1:13" ht="12.75" customHeight="1" thickBot="1">
      <c r="A9" s="267">
        <v>5</v>
      </c>
      <c r="B9" s="269" t="str">
        <f>VLOOKUP(A9,'пр.взв.'!B6:F37,2,FALSE)</f>
        <v>HOJIEV Asomiddin</v>
      </c>
      <c r="C9" s="265" t="str">
        <f>VLOOKUP(A9,'пр.взв.'!B6:F37,3,FALSE)</f>
        <v>1991 ms</v>
      </c>
      <c r="D9" s="265" t="str">
        <f>VLOOKUP(A9,'пр.взв.'!B6:F37,4,FALSE)</f>
        <v>UZB</v>
      </c>
      <c r="E9" s="11"/>
      <c r="F9" s="18"/>
      <c r="G9" s="262"/>
      <c r="H9" s="23"/>
      <c r="I9" s="12"/>
      <c r="J9" s="38"/>
      <c r="K9" s="38"/>
      <c r="L9" s="38"/>
      <c r="M9" s="13"/>
    </row>
    <row r="10" spans="1:13" ht="12.75" customHeight="1">
      <c r="A10" s="263"/>
      <c r="B10" s="270"/>
      <c r="C10" s="266"/>
      <c r="D10" s="266"/>
      <c r="E10" s="261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3">
        <v>13</v>
      </c>
      <c r="B11" s="272" t="str">
        <f>VLOOKUP(A11,'пр.взв.'!B6:F37,2,FALSE)</f>
        <v>OSIPENKO VIKTOR</v>
      </c>
      <c r="C11" s="260" t="str">
        <f>VLOOKUP(A11,'пр.взв.'!B6:F37,3,FALSE)</f>
        <v>1991 ms</v>
      </c>
      <c r="D11" s="260" t="str">
        <f>VLOOKUP(A11,'пр.взв.'!B6:F37,4,FALSE)</f>
        <v>RUS</v>
      </c>
      <c r="E11" s="262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4"/>
      <c r="B12" s="273"/>
      <c r="C12" s="268"/>
      <c r="D12" s="268"/>
      <c r="E12" s="15"/>
      <c r="F12" s="279"/>
      <c r="G12" s="279"/>
      <c r="H12" s="22"/>
      <c r="I12" s="261"/>
      <c r="J12" s="12"/>
      <c r="K12" s="12"/>
      <c r="L12" s="12"/>
    </row>
    <row r="13" spans="1:12" ht="12.75" customHeight="1" thickBot="1">
      <c r="A13" s="267">
        <v>3</v>
      </c>
      <c r="B13" s="269" t="str">
        <f>VLOOKUP(A13,'пр.взв.'!B6:F37,2,FALSE)</f>
        <v>KHARITONOV ALEKSEY</v>
      </c>
      <c r="C13" s="265" t="str">
        <f>VLOOKUP(A13,'пр.взв.'!B6:F37,3,FALSE)</f>
        <v>1978 zms</v>
      </c>
      <c r="D13" s="265" t="str">
        <f>VLOOKUP(A13,'пр.взв.'!B6:F37,4,FALSE)</f>
        <v>RUS</v>
      </c>
      <c r="E13" s="11"/>
      <c r="F13" s="14"/>
      <c r="G13" s="14"/>
      <c r="H13" s="22"/>
      <c r="I13" s="262"/>
      <c r="J13" s="37"/>
      <c r="K13" s="23"/>
      <c r="L13" s="12"/>
    </row>
    <row r="14" spans="1:13" ht="12.75" customHeight="1">
      <c r="A14" s="263"/>
      <c r="B14" s="270"/>
      <c r="C14" s="266"/>
      <c r="D14" s="266"/>
      <c r="E14" s="261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3">
        <v>11</v>
      </c>
      <c r="B15" s="272" t="str">
        <f>VLOOKUP(A15,'пр.взв.'!B6:F37,2,FALSE)</f>
        <v>HOTAMOV Siroj</v>
      </c>
      <c r="C15" s="260" t="str">
        <f>VLOOKUP(A15,'пр.взв.'!B6:F37,3,FALSE)</f>
        <v>1990 ms</v>
      </c>
      <c r="D15" s="260" t="str">
        <f>VLOOKUP(A15,'пр.взв.'!B6:F37,4,FALSE)</f>
        <v>UZB</v>
      </c>
      <c r="E15" s="262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4"/>
      <c r="B16" s="273"/>
      <c r="C16" s="268"/>
      <c r="D16" s="268"/>
      <c r="E16" s="15"/>
      <c r="F16" s="18"/>
      <c r="G16" s="261"/>
      <c r="H16" s="24"/>
      <c r="I16" s="12"/>
      <c r="J16" s="12"/>
      <c r="K16" s="22"/>
      <c r="L16" s="12"/>
      <c r="M16" s="13"/>
    </row>
    <row r="17" spans="1:13" ht="12.75" customHeight="1" thickBot="1">
      <c r="A17" s="267">
        <v>7</v>
      </c>
      <c r="B17" s="269" t="str">
        <f>VLOOKUP(A17,'пр.взв.'!B6:F37,2,FALSE)</f>
        <v>VAKAEV SHEYKH-MAGOMED</v>
      </c>
      <c r="C17" s="265" t="str">
        <f>VLOOKUP(A17,'пр.взв.'!B6:F37,3,FALSE)</f>
        <v>1987 msik</v>
      </c>
      <c r="D17" s="265" t="str">
        <f>VLOOKUP(A17,'пр.взв.'!B6:F37,4,FALSE)</f>
        <v>RUS</v>
      </c>
      <c r="E17" s="11"/>
      <c r="F17" s="19"/>
      <c r="G17" s="262"/>
      <c r="H17" s="9"/>
      <c r="I17" s="9"/>
      <c r="J17" s="9"/>
      <c r="K17" s="36"/>
      <c r="L17" s="9"/>
      <c r="M17" s="13"/>
    </row>
    <row r="18" spans="1:13" ht="12.75" customHeight="1">
      <c r="A18" s="263"/>
      <c r="B18" s="270"/>
      <c r="C18" s="266"/>
      <c r="D18" s="266"/>
      <c r="E18" s="261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3">
        <v>15</v>
      </c>
      <c r="B19" s="276">
        <f>VLOOKUP(A19,'пр.взв.'!B6:F37,2,FALSE)</f>
        <v>0</v>
      </c>
      <c r="C19" s="274">
        <f>VLOOKUP(A19,'пр.взв.'!B6:F37,3,FALSE)</f>
        <v>0</v>
      </c>
      <c r="D19" s="274">
        <f>VLOOKUP(A19,'пр.взв.'!B6:F37,4,FALSE)</f>
        <v>0</v>
      </c>
      <c r="E19" s="262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4"/>
      <c r="B20" s="277"/>
      <c r="C20" s="275"/>
      <c r="D20" s="275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1"/>
      <c r="M21" s="10"/>
    </row>
    <row r="22" spans="1:11" ht="16.5" thickBot="1">
      <c r="A22" s="267">
        <v>2</v>
      </c>
      <c r="B22" s="269" t="str">
        <f>VLOOKUP(A22,'пр.взв.'!B5:F36,2,FALSE)</f>
        <v>HANDZHYAN Arsen</v>
      </c>
      <c r="C22" s="259" t="str">
        <f>VLOOKUP(A22,'пр.взв.'!B5:F36,3,FALSE)</f>
        <v>1989 msik</v>
      </c>
      <c r="D22" s="259" t="str">
        <f>VLOOKUP(A22,'пр.взв.'!B5:F36,4,FALSE)</f>
        <v>RUS</v>
      </c>
      <c r="E22" s="11"/>
      <c r="F22" s="12"/>
      <c r="G22" s="12"/>
      <c r="H22" s="12"/>
      <c r="I22" s="12"/>
      <c r="J22" s="3"/>
      <c r="K22" s="262"/>
    </row>
    <row r="23" spans="1:11" ht="12.75">
      <c r="A23" s="263"/>
      <c r="B23" s="270"/>
      <c r="C23" s="260"/>
      <c r="D23" s="260"/>
      <c r="E23" s="261"/>
      <c r="F23" s="14"/>
      <c r="G23" s="14"/>
      <c r="H23" s="12"/>
      <c r="I23" s="12"/>
      <c r="J23" s="3"/>
      <c r="K23" s="28"/>
    </row>
    <row r="24" spans="1:11" ht="13.5" thickBot="1">
      <c r="A24" s="263">
        <v>10</v>
      </c>
      <c r="B24" s="272" t="str">
        <f>VLOOKUP(A24,'пр.взв.'!B5:F36,2,FALSE)</f>
        <v>DONIYOROV  Erkin</v>
      </c>
      <c r="C24" s="260" t="str">
        <f>VLOOKUP(A24,'пр.взв.'!B5:F36,3,FALSE)</f>
        <v>1990 ms</v>
      </c>
      <c r="D24" s="260" t="str">
        <f>VLOOKUP(A24,'пр.взв.'!B5:F36,4,FALSE)</f>
        <v>UZB</v>
      </c>
      <c r="E24" s="262"/>
      <c r="F24" s="17"/>
      <c r="G24" s="14"/>
      <c r="H24" s="12"/>
      <c r="I24" s="12"/>
      <c r="J24" s="3"/>
      <c r="K24" s="28"/>
    </row>
    <row r="25" spans="1:11" ht="16.5" thickBot="1">
      <c r="A25" s="264"/>
      <c r="B25" s="273"/>
      <c r="C25" s="268"/>
      <c r="D25" s="268"/>
      <c r="E25" s="15"/>
      <c r="F25" s="18"/>
      <c r="G25" s="261"/>
      <c r="H25" s="12"/>
      <c r="I25" s="12"/>
      <c r="J25" s="3"/>
      <c r="K25" s="28"/>
    </row>
    <row r="26" spans="1:11" ht="16.5" thickBot="1">
      <c r="A26" s="267">
        <v>6</v>
      </c>
      <c r="B26" s="269" t="str">
        <f>VLOOKUP(A26,'пр.взв.'!B5:F36,2,FALSE)</f>
        <v>JORDAN Valentin</v>
      </c>
      <c r="C26" s="265">
        <f>VLOOKUP(A26,'пр.взв.'!B5:F36,3,FALSE)</f>
        <v>1990</v>
      </c>
      <c r="D26" s="265" t="str">
        <f>VLOOKUP(A26,'пр.взв.'!B5:F36,4,FALSE)</f>
        <v>FRA</v>
      </c>
      <c r="E26" s="11"/>
      <c r="F26" s="18"/>
      <c r="G26" s="262"/>
      <c r="H26" s="23"/>
      <c r="I26" s="12"/>
      <c r="J26" s="3"/>
      <c r="K26" s="28"/>
    </row>
    <row r="27" spans="1:11" ht="12.75">
      <c r="A27" s="263"/>
      <c r="B27" s="270"/>
      <c r="C27" s="266"/>
      <c r="D27" s="266"/>
      <c r="E27" s="261"/>
      <c r="F27" s="21"/>
      <c r="G27" s="14"/>
      <c r="H27" s="22"/>
      <c r="I27" s="12"/>
      <c r="J27" s="3"/>
      <c r="K27" s="28"/>
    </row>
    <row r="28" spans="1:11" ht="13.5" thickBot="1">
      <c r="A28" s="263">
        <v>14</v>
      </c>
      <c r="B28" s="272" t="str">
        <f>VLOOKUP(A28,'пр.взв.'!B5:F36,2,FALSE)</f>
        <v>VASILCHUK IVAN</v>
      </c>
      <c r="C28" s="260" t="str">
        <f>VLOOKUP(A28,'пр.взв.'!B5:F36,3,FALSE)</f>
        <v>1984 msic</v>
      </c>
      <c r="D28" s="260" t="str">
        <f>VLOOKUP(A28,'пр.взв.'!B5:F36,4,FALSE)</f>
        <v>UKR</v>
      </c>
      <c r="E28" s="262"/>
      <c r="F28" s="14"/>
      <c r="G28" s="14"/>
      <c r="H28" s="22"/>
      <c r="I28" s="25"/>
      <c r="J28" s="3"/>
      <c r="K28" s="28"/>
    </row>
    <row r="29" spans="1:11" ht="16.5" thickBot="1">
      <c r="A29" s="264"/>
      <c r="B29" s="273"/>
      <c r="C29" s="268"/>
      <c r="D29" s="268"/>
      <c r="E29" s="15"/>
      <c r="F29" s="279"/>
      <c r="G29" s="279"/>
      <c r="H29" s="22"/>
      <c r="I29" s="261"/>
      <c r="J29" s="2"/>
      <c r="K29" s="27"/>
    </row>
    <row r="30" spans="1:9" ht="16.5" thickBot="1">
      <c r="A30" s="267">
        <v>4</v>
      </c>
      <c r="B30" s="269" t="str">
        <f>VLOOKUP(A30,'пр.взв.'!B5:F36,2,FALSE)</f>
        <v>ANDERSON Eric</v>
      </c>
      <c r="C30" s="265">
        <f>VLOOKUP(A30,'пр.взв.'!B5:F36,3,FALSE)</f>
        <v>1986</v>
      </c>
      <c r="D30" s="265" t="str">
        <f>VLOOKUP(A30,'пр.взв.'!B5:F36,4,FALSE)</f>
        <v>USA</v>
      </c>
      <c r="E30" s="11"/>
      <c r="F30" s="14"/>
      <c r="G30" s="14"/>
      <c r="H30" s="22"/>
      <c r="I30" s="262"/>
    </row>
    <row r="31" spans="1:9" ht="12.75">
      <c r="A31" s="263"/>
      <c r="B31" s="270"/>
      <c r="C31" s="266"/>
      <c r="D31" s="266"/>
      <c r="E31" s="261"/>
      <c r="F31" s="14"/>
      <c r="G31" s="14"/>
      <c r="H31" s="22"/>
      <c r="I31" s="12"/>
    </row>
    <row r="32" spans="1:9" ht="13.5" thickBot="1">
      <c r="A32" s="263">
        <v>12</v>
      </c>
      <c r="B32" s="272" t="str">
        <f>VLOOKUP(A32,'пр.взв.'!B5:F36,2,FALSE)</f>
        <v>GYSAROV Andrey</v>
      </c>
      <c r="C32" s="260" t="str">
        <f>VLOOKUP(A32,'пр.взв.'!B5:F36,3,FALSE)</f>
        <v>1988 ms</v>
      </c>
      <c r="D32" s="260" t="str">
        <f>VLOOKUP(A32,'пр.взв.'!B5:F36,4,FALSE)</f>
        <v>RUS</v>
      </c>
      <c r="E32" s="262"/>
      <c r="F32" s="17"/>
      <c r="G32" s="14"/>
      <c r="H32" s="22"/>
      <c r="I32" s="12"/>
    </row>
    <row r="33" spans="1:9" ht="16.5" thickBot="1">
      <c r="A33" s="264"/>
      <c r="B33" s="273"/>
      <c r="C33" s="268"/>
      <c r="D33" s="268"/>
      <c r="E33" s="15"/>
      <c r="F33" s="18"/>
      <c r="G33" s="261"/>
      <c r="H33" s="24"/>
      <c r="I33" s="12"/>
    </row>
    <row r="34" spans="1:9" ht="16.5" thickBot="1">
      <c r="A34" s="267">
        <v>8</v>
      </c>
      <c r="B34" s="269" t="str">
        <f>VLOOKUP(A34,'пр.взв.'!B5:F36,2,FALSE)</f>
        <v>STEPANKOV ALEKSEY</v>
      </c>
      <c r="C34" s="265" t="str">
        <f>VLOOKUP(A34,'пр.взв.'!B5:F36,3,FALSE)</f>
        <v>1986 msik</v>
      </c>
      <c r="D34" s="265" t="str">
        <f>VLOOKUP(A34,'пр.взв.'!B5:F36,4,FALSE)</f>
        <v>BLR</v>
      </c>
      <c r="E34" s="11"/>
      <c r="F34" s="19"/>
      <c r="G34" s="262"/>
      <c r="H34" s="9"/>
      <c r="I34" s="9"/>
    </row>
    <row r="35" spans="1:9" ht="15.75">
      <c r="A35" s="263"/>
      <c r="B35" s="270"/>
      <c r="C35" s="266"/>
      <c r="D35" s="266"/>
      <c r="E35" s="261" t="s">
        <v>78</v>
      </c>
      <c r="F35" s="20"/>
      <c r="G35" s="15"/>
      <c r="H35" s="16"/>
      <c r="I35" s="16"/>
    </row>
    <row r="36" spans="1:9" ht="16.5" thickBot="1">
      <c r="A36" s="263">
        <v>16</v>
      </c>
      <c r="B36" s="276" t="e">
        <f>VLOOKUP(A36,'пр.взв.'!B5:F36,2,FALSE)</f>
        <v>#N/A</v>
      </c>
      <c r="C36" s="274" t="e">
        <f>VLOOKUP(A36,'пр.взв.'!B5:F36,3,FALSE)</f>
        <v>#N/A</v>
      </c>
      <c r="D36" s="274" t="e">
        <f>VLOOKUP(A36,'пр.взв.'!B5:F36,4,FALSE)</f>
        <v>#N/A</v>
      </c>
      <c r="E36" s="262"/>
      <c r="F36" s="15"/>
      <c r="G36" s="15"/>
      <c r="H36" s="16"/>
      <c r="I36" s="16"/>
    </row>
    <row r="37" spans="1:9" ht="16.5" thickBot="1">
      <c r="A37" s="264"/>
      <c r="B37" s="277"/>
      <c r="C37" s="275"/>
      <c r="D37" s="275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80" t="s">
        <v>79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80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78" t="s">
        <v>79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78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25">
      <selection activeCell="A40" sqref="A1:I40"/>
    </sheetView>
  </sheetViews>
  <sheetFormatPr defaultColWidth="9.140625" defaultRowHeight="12.75"/>
  <sheetData>
    <row r="1" spans="1:8" ht="30.75" customHeight="1" thickBot="1">
      <c r="A1" s="281" t="str">
        <f>'[1]реквизиты'!$A$2</f>
        <v>World Cup stage “Memorial A. Kharlampiev” (M&amp;W, M combat sambo)</v>
      </c>
      <c r="B1" s="282"/>
      <c r="C1" s="282"/>
      <c r="D1" s="282"/>
      <c r="E1" s="282"/>
      <c r="F1" s="282"/>
      <c r="G1" s="282"/>
      <c r="H1" s="283"/>
    </row>
    <row r="2" spans="1:8" ht="12.75">
      <c r="A2" s="284" t="str">
        <f>'[1]реквизиты'!$A$3</f>
        <v>Mart  24 -27.2012            Moscow (Russia)     </v>
      </c>
      <c r="B2" s="284"/>
      <c r="C2" s="284"/>
      <c r="D2" s="284"/>
      <c r="E2" s="284"/>
      <c r="F2" s="284"/>
      <c r="G2" s="284"/>
      <c r="H2" s="284"/>
    </row>
    <row r="3" spans="1:8" ht="18">
      <c r="A3" s="285" t="s">
        <v>37</v>
      </c>
      <c r="B3" s="285"/>
      <c r="C3" s="285"/>
      <c r="D3" s="285"/>
      <c r="E3" s="285"/>
      <c r="F3" s="285"/>
      <c r="G3" s="285"/>
      <c r="H3" s="285"/>
    </row>
    <row r="4" spans="1:8" ht="34.5" customHeight="1">
      <c r="A4" s="309" t="str">
        <f>'пр.взв.'!A4</f>
        <v>Weight category 90 кg.</v>
      </c>
      <c r="B4" s="309"/>
      <c r="C4" s="309"/>
      <c r="D4" s="309"/>
      <c r="E4" s="309"/>
      <c r="F4" s="309"/>
      <c r="G4" s="309"/>
      <c r="H4" s="309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86" t="s">
        <v>32</v>
      </c>
      <c r="B6" s="304" t="str">
        <f>VLOOKUP(J6,'пр.взв.'!B7:F38,2,FALSE)</f>
        <v>OSIPENKO VIKTOR</v>
      </c>
      <c r="C6" s="304"/>
      <c r="D6" s="304"/>
      <c r="E6" s="304"/>
      <c r="F6" s="304"/>
      <c r="G6" s="304"/>
      <c r="H6" s="289" t="str">
        <f>VLOOKUP(J6,'пр.взв.'!B7:E38,3,FALSE)</f>
        <v>1991 ms</v>
      </c>
      <c r="I6" s="92"/>
      <c r="J6" s="93">
        <v>13</v>
      </c>
    </row>
    <row r="7" spans="1:10" ht="18" customHeight="1">
      <c r="A7" s="287"/>
      <c r="B7" s="305" t="e">
        <f>VLOOKUP(J7,'пр.взв.'!B8:F39,2,FALSE)</f>
        <v>#N/A</v>
      </c>
      <c r="C7" s="305"/>
      <c r="D7" s="305"/>
      <c r="E7" s="305"/>
      <c r="F7" s="305"/>
      <c r="G7" s="305"/>
      <c r="H7" s="290"/>
      <c r="I7" s="92"/>
      <c r="J7" s="93"/>
    </row>
    <row r="8" spans="1:10" ht="18">
      <c r="A8" s="287"/>
      <c r="B8" s="300" t="str">
        <f>VLOOKUP(J6,'пр.взв.'!B7:E38,4,FALSE)</f>
        <v>RUS</v>
      </c>
      <c r="C8" s="300"/>
      <c r="D8" s="300"/>
      <c r="E8" s="300"/>
      <c r="F8" s="300"/>
      <c r="G8" s="300"/>
      <c r="H8" s="301"/>
      <c r="I8" s="92"/>
      <c r="J8" s="93"/>
    </row>
    <row r="9" spans="1:10" ht="18.75" thickBot="1">
      <c r="A9" s="288"/>
      <c r="B9" s="302" t="e">
        <f>VLOOKUP("пр.взв.!",'пр.взв.'!B8:F39,4,FALSE)</f>
        <v>#N/A</v>
      </c>
      <c r="C9" s="302"/>
      <c r="D9" s="302"/>
      <c r="E9" s="302"/>
      <c r="F9" s="302"/>
      <c r="G9" s="302"/>
      <c r="H9" s="303"/>
      <c r="I9" s="92"/>
      <c r="J9" s="93"/>
    </row>
    <row r="10" spans="1:10" ht="18.75" thickBot="1">
      <c r="A10" s="92"/>
      <c r="B10" s="124"/>
      <c r="C10" s="124"/>
      <c r="D10" s="124"/>
      <c r="E10" s="124"/>
      <c r="F10" s="124"/>
      <c r="G10" s="124"/>
      <c r="H10" s="124"/>
      <c r="I10" s="92"/>
      <c r="J10" s="93"/>
    </row>
    <row r="11" spans="1:10" ht="18" customHeight="1">
      <c r="A11" s="306" t="s">
        <v>33</v>
      </c>
      <c r="B11" s="304" t="str">
        <f>VLOOKUP(J11,'пр.взв.'!B2:F43,2,FALSE)</f>
        <v>GYSAROV Andrey</v>
      </c>
      <c r="C11" s="304"/>
      <c r="D11" s="304"/>
      <c r="E11" s="304"/>
      <c r="F11" s="304"/>
      <c r="G11" s="304"/>
      <c r="H11" s="289" t="str">
        <f>VLOOKUP(J11,'пр.взв.'!B1:E43,3,FALSE)</f>
        <v>1988 ms</v>
      </c>
      <c r="I11" s="92"/>
      <c r="J11" s="93">
        <f>'пр.хода'!N7</f>
        <v>12</v>
      </c>
    </row>
    <row r="12" spans="1:10" ht="18" customHeight="1">
      <c r="A12" s="307"/>
      <c r="B12" s="305" t="e">
        <f>VLOOKUP(J12,'пр.взв.'!B3:F44,2,FALSE)</f>
        <v>#N/A</v>
      </c>
      <c r="C12" s="305"/>
      <c r="D12" s="305"/>
      <c r="E12" s="305"/>
      <c r="F12" s="305"/>
      <c r="G12" s="305"/>
      <c r="H12" s="290"/>
      <c r="I12" s="92"/>
      <c r="J12" s="93"/>
    </row>
    <row r="13" spans="1:10" ht="18">
      <c r="A13" s="307"/>
      <c r="B13" s="300" t="str">
        <f>VLOOKUP(J11,'пр.взв.'!B7:E38,4,FALSE)</f>
        <v>RUS</v>
      </c>
      <c r="C13" s="300"/>
      <c r="D13" s="300"/>
      <c r="E13" s="300"/>
      <c r="F13" s="300"/>
      <c r="G13" s="300"/>
      <c r="H13" s="301"/>
      <c r="I13" s="92"/>
      <c r="J13" s="93"/>
    </row>
    <row r="14" spans="1:10" ht="18.75" thickBot="1">
      <c r="A14" s="308"/>
      <c r="B14" s="302" t="e">
        <f>VLOOKUP("пр.взв.!",'пр.взв.'!B3:F44,4,FALSE)</f>
        <v>#N/A</v>
      </c>
      <c r="C14" s="302"/>
      <c r="D14" s="302"/>
      <c r="E14" s="302"/>
      <c r="F14" s="302"/>
      <c r="G14" s="302"/>
      <c r="H14" s="303"/>
      <c r="I14" s="92"/>
      <c r="J14" s="93"/>
    </row>
    <row r="15" spans="1:10" ht="18.75" thickBot="1">
      <c r="A15" s="92"/>
      <c r="B15" s="124"/>
      <c r="C15" s="124"/>
      <c r="D15" s="124"/>
      <c r="E15" s="124"/>
      <c r="F15" s="124"/>
      <c r="G15" s="124"/>
      <c r="H15" s="124"/>
      <c r="I15" s="92"/>
      <c r="J15" s="93"/>
    </row>
    <row r="16" spans="1:10" ht="18" customHeight="1">
      <c r="A16" s="297" t="s">
        <v>34</v>
      </c>
      <c r="B16" s="304" t="str">
        <f>VLOOKUP(J16,'пр.взв.'!B1:F48,2,FALSE)</f>
        <v>KHARITONOV ALEKSEY</v>
      </c>
      <c r="C16" s="304"/>
      <c r="D16" s="304"/>
      <c r="E16" s="304"/>
      <c r="F16" s="304"/>
      <c r="G16" s="304"/>
      <c r="H16" s="289" t="str">
        <f>VLOOKUP(J16,'пр.взв.'!B1:E48,3,FALSE)</f>
        <v>1978 zms</v>
      </c>
      <c r="I16" s="92"/>
      <c r="J16" s="93">
        <v>3</v>
      </c>
    </row>
    <row r="17" spans="1:10" ht="18" customHeight="1">
      <c r="A17" s="298"/>
      <c r="B17" s="305" t="e">
        <f>VLOOKUP(J17,'пр.взв.'!B1:F49,2,FALSE)</f>
        <v>#N/A</v>
      </c>
      <c r="C17" s="305"/>
      <c r="D17" s="305"/>
      <c r="E17" s="305"/>
      <c r="F17" s="305"/>
      <c r="G17" s="305"/>
      <c r="H17" s="290"/>
      <c r="I17" s="92"/>
      <c r="J17" s="93"/>
    </row>
    <row r="18" spans="1:10" ht="18">
      <c r="A18" s="298"/>
      <c r="B18" s="300" t="str">
        <f>VLOOKUP(J16,'пр.взв.'!B7:E38,4,FALSE)</f>
        <v>RUS</v>
      </c>
      <c r="C18" s="300"/>
      <c r="D18" s="300"/>
      <c r="E18" s="300"/>
      <c r="F18" s="300"/>
      <c r="G18" s="300"/>
      <c r="H18" s="301"/>
      <c r="I18" s="92"/>
      <c r="J18" s="93"/>
    </row>
    <row r="19" spans="1:10" ht="18.75" thickBot="1">
      <c r="A19" s="299"/>
      <c r="B19" s="302" t="e">
        <f>VLOOKUP("пр.взв.!",'пр.взв.'!B1:F49,4,FALSE)</f>
        <v>#N/A</v>
      </c>
      <c r="C19" s="302"/>
      <c r="D19" s="302"/>
      <c r="E19" s="302"/>
      <c r="F19" s="302"/>
      <c r="G19" s="302"/>
      <c r="H19" s="303"/>
      <c r="I19" s="92"/>
      <c r="J19" s="93"/>
    </row>
    <row r="20" spans="1:10" ht="18.75" thickBot="1">
      <c r="A20" s="92"/>
      <c r="B20" s="124"/>
      <c r="C20" s="124"/>
      <c r="D20" s="124"/>
      <c r="E20" s="124"/>
      <c r="F20" s="124"/>
      <c r="G20" s="124"/>
      <c r="H20" s="124"/>
      <c r="I20" s="92"/>
      <c r="J20" s="93"/>
    </row>
    <row r="21" spans="1:10" ht="18" customHeight="1">
      <c r="A21" s="297" t="s">
        <v>34</v>
      </c>
      <c r="B21" s="304" t="str">
        <f>VLOOKUP(J21,'пр.взв.'!B2:F53,2,FALSE)</f>
        <v>VASILCHUK IVAN</v>
      </c>
      <c r="C21" s="304"/>
      <c r="D21" s="304"/>
      <c r="E21" s="304"/>
      <c r="F21" s="304"/>
      <c r="G21" s="304"/>
      <c r="H21" s="289" t="str">
        <f>VLOOKUP(J21,'пр.взв.'!B2:E53,3,FALSE)</f>
        <v>1984 msic</v>
      </c>
      <c r="I21" s="92"/>
      <c r="J21" s="93">
        <v>14</v>
      </c>
    </row>
    <row r="22" spans="1:10" ht="18" customHeight="1">
      <c r="A22" s="298"/>
      <c r="B22" s="305" t="e">
        <f>VLOOKUP(J22,'пр.взв.'!B3:F54,2,FALSE)</f>
        <v>#N/A</v>
      </c>
      <c r="C22" s="305"/>
      <c r="D22" s="305"/>
      <c r="E22" s="305"/>
      <c r="F22" s="305"/>
      <c r="G22" s="305"/>
      <c r="H22" s="290"/>
      <c r="I22" s="92"/>
      <c r="J22" s="93"/>
    </row>
    <row r="23" spans="1:9" ht="18">
      <c r="A23" s="298"/>
      <c r="B23" s="300" t="str">
        <f>VLOOKUP(J21,'пр.взв.'!B7:E38,4,FALSE)</f>
        <v>UKR</v>
      </c>
      <c r="C23" s="300"/>
      <c r="D23" s="300"/>
      <c r="E23" s="300"/>
      <c r="F23" s="300"/>
      <c r="G23" s="300"/>
      <c r="H23" s="301"/>
      <c r="I23" s="92"/>
    </row>
    <row r="24" spans="1:9" ht="18.75" thickBot="1">
      <c r="A24" s="299"/>
      <c r="B24" s="302" t="e">
        <f>VLOOKUP("пр.взв.!",'пр.взв.'!B3:F54,4,FALSE)</f>
        <v>#N/A</v>
      </c>
      <c r="C24" s="302"/>
      <c r="D24" s="302"/>
      <c r="E24" s="302"/>
      <c r="F24" s="302"/>
      <c r="G24" s="302"/>
      <c r="H24" s="303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291" t="s">
        <v>84</v>
      </c>
      <c r="B28" s="292"/>
      <c r="C28" s="292"/>
      <c r="D28" s="292"/>
      <c r="E28" s="292"/>
      <c r="F28" s="292"/>
      <c r="G28" s="292"/>
      <c r="H28" s="293"/>
    </row>
    <row r="29" spans="1:8" ht="13.5" customHeight="1" thickBot="1">
      <c r="A29" s="294"/>
      <c r="B29" s="295"/>
      <c r="C29" s="295"/>
      <c r="D29" s="295"/>
      <c r="E29" s="295"/>
      <c r="F29" s="295"/>
      <c r="G29" s="295"/>
      <c r="H29" s="296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4:H4"/>
    <mergeCell ref="B8:H9"/>
    <mergeCell ref="B11:G12"/>
    <mergeCell ref="B13:H14"/>
    <mergeCell ref="B16:G17"/>
    <mergeCell ref="B6:G7"/>
    <mergeCell ref="B23:H24"/>
    <mergeCell ref="A11:A14"/>
    <mergeCell ref="H11:H12"/>
    <mergeCell ref="A16:A19"/>
    <mergeCell ref="B21:G22"/>
    <mergeCell ref="A1:H1"/>
    <mergeCell ref="A2:H2"/>
    <mergeCell ref="A3:H3"/>
    <mergeCell ref="A6:A9"/>
    <mergeCell ref="H6:H7"/>
    <mergeCell ref="A28:H29"/>
    <mergeCell ref="A21:A24"/>
    <mergeCell ref="H21:H22"/>
    <mergeCell ref="H16:H17"/>
    <mergeCell ref="B18:H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56" sqref="A1:P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48" t="s">
        <v>46</v>
      </c>
      <c r="F1" s="349"/>
      <c r="G1" s="349"/>
      <c r="H1" s="349"/>
      <c r="I1" s="349"/>
      <c r="J1" s="350"/>
      <c r="K1" s="342" t="str">
        <f>'[1]реквизиты'!$A$2</f>
        <v>World Cup stage “Memorial A. Kharlampiev” (M&amp;W, M combat sambo)</v>
      </c>
      <c r="L1" s="343"/>
      <c r="M1" s="343"/>
      <c r="N1" s="343"/>
      <c r="O1" s="343"/>
      <c r="P1" s="344"/>
      <c r="Q1" s="40"/>
      <c r="R1" s="40"/>
      <c r="S1" s="40"/>
      <c r="T1" s="40"/>
      <c r="U1" s="8"/>
    </row>
    <row r="2" spans="3:22" ht="31.5" customHeight="1" thickBot="1">
      <c r="C2" s="3"/>
      <c r="D2" s="52"/>
      <c r="E2" s="351" t="str">
        <f>'пр.взв.'!A4</f>
        <v>Weight category 90 кg.</v>
      </c>
      <c r="F2" s="352"/>
      <c r="G2" s="352"/>
      <c r="H2" s="352"/>
      <c r="I2" s="352"/>
      <c r="J2" s="353"/>
      <c r="K2" s="345" t="str">
        <f>'[1]реквизиты'!$A$3</f>
        <v>Mart  24 -27.2012            Moscow (Russia)     </v>
      </c>
      <c r="L2" s="346"/>
      <c r="M2" s="346"/>
      <c r="N2" s="346"/>
      <c r="O2" s="346"/>
      <c r="P2" s="347"/>
      <c r="V2" s="101"/>
    </row>
    <row r="3" spans="3:12" ht="19.5" customHeight="1">
      <c r="C3" s="323"/>
      <c r="F3" s="77"/>
      <c r="G3" s="77"/>
      <c r="H3" s="77"/>
      <c r="I3" s="77"/>
      <c r="J3" s="77"/>
      <c r="K3" s="77"/>
      <c r="L3" s="77"/>
    </row>
    <row r="4" ht="12.75" customHeight="1" thickBot="1">
      <c r="C4" s="324" t="s">
        <v>19</v>
      </c>
    </row>
    <row r="5" spans="1:16" ht="12.75" customHeight="1" thickBot="1">
      <c r="A5" s="337" t="s">
        <v>42</v>
      </c>
      <c r="C5" s="315">
        <v>1</v>
      </c>
      <c r="D5" s="319" t="str">
        <f>VLOOKUP(C5,'пр.взв.'!B7:F38,2,FALSE)</f>
        <v>SHIKALOV  Yuriy</v>
      </c>
      <c r="E5" s="317" t="str">
        <f>VLOOKUP(C5,'пр.взв.'!B7:F38,3,FALSE)</f>
        <v>1985 ms</v>
      </c>
      <c r="F5" s="321" t="str">
        <f>VLOOKUP(C5,'пр.взв.'!B7:F38,4,FALSE)</f>
        <v>RUS</v>
      </c>
      <c r="G5" s="104"/>
      <c r="H5" s="47"/>
      <c r="I5" s="47"/>
      <c r="J5" s="47"/>
      <c r="K5" s="47"/>
      <c r="L5" s="12"/>
      <c r="M5" s="340">
        <v>1</v>
      </c>
      <c r="N5" s="358">
        <v>13</v>
      </c>
      <c r="O5" s="389" t="str">
        <f>VLOOKUP(N5,'пр.взв.'!B7:E38,2,FALSE)</f>
        <v>OSIPENKO VIKTOR</v>
      </c>
      <c r="P5" s="390" t="str">
        <f>VLOOKUP(N5,'пр.взв.'!B7:F38,4,FALSE)</f>
        <v>RUS</v>
      </c>
    </row>
    <row r="6" spans="1:16" ht="12.75" customHeight="1">
      <c r="A6" s="338"/>
      <c r="C6" s="316"/>
      <c r="D6" s="320">
        <f>'пр.взв.'!C8</f>
        <v>0</v>
      </c>
      <c r="E6" s="318"/>
      <c r="F6" s="322">
        <f>'пр.взв.'!E8</f>
        <v>0</v>
      </c>
      <c r="G6" s="362">
        <v>1</v>
      </c>
      <c r="H6" s="371"/>
      <c r="I6" s="371"/>
      <c r="J6" s="371"/>
      <c r="K6" s="372"/>
      <c r="M6" s="341"/>
      <c r="N6" s="359"/>
      <c r="O6" s="391" t="e">
        <f>VLOOKUP(N6,'пр.взв.'!B7:E38,2,FALSE)</f>
        <v>#N/A</v>
      </c>
      <c r="P6" s="392" t="e">
        <f>VLOOKUP(N6,'пр.взв.'!B7:E38,4,FALSE)</f>
        <v>#N/A</v>
      </c>
    </row>
    <row r="7" spans="1:20" ht="12.75" customHeight="1" thickBot="1">
      <c r="A7" s="338"/>
      <c r="C7" s="311">
        <v>9</v>
      </c>
      <c r="D7" s="325" t="str">
        <f>VLOOKUP(C7,'пр.взв.'!B7:F38,2,FALSE)</f>
        <v>DAKE  Clinton</v>
      </c>
      <c r="E7" s="313">
        <f>VLOOKUP(C7,'пр.взв.'!B7:F38,3,FALSE)</f>
        <v>1984</v>
      </c>
      <c r="F7" s="354" t="str">
        <f>VLOOKUP(C7,'пр.взв.'!B7:F38,4,FALSE)</f>
        <v>USA</v>
      </c>
      <c r="G7" s="363"/>
      <c r="H7" s="373"/>
      <c r="I7" s="371"/>
      <c r="J7" s="371"/>
      <c r="K7" s="372"/>
      <c r="M7" s="328">
        <v>2</v>
      </c>
      <c r="N7" s="359">
        <v>12</v>
      </c>
      <c r="O7" s="391" t="str">
        <f>VLOOKUP(N7,'пр.взв.'!B7:E38,2,FALSE)</f>
        <v>GYSAROV Andrey</v>
      </c>
      <c r="P7" s="392" t="str">
        <f>VLOOKUP(N7,'пр.взв.'!B7:E38,4,FALSE)</f>
        <v>RUS</v>
      </c>
      <c r="T7" s="7"/>
    </row>
    <row r="8" spans="1:16" ht="12.75" customHeight="1" thickBot="1">
      <c r="A8" s="338"/>
      <c r="C8" s="312"/>
      <c r="D8" s="326">
        <f>'пр.взв.'!C24</f>
        <v>0</v>
      </c>
      <c r="E8" s="314"/>
      <c r="F8" s="355">
        <f>'пр.взв.'!E24</f>
        <v>0</v>
      </c>
      <c r="G8" s="107"/>
      <c r="H8" s="371"/>
      <c r="I8" s="361">
        <v>13</v>
      </c>
      <c r="J8" s="371"/>
      <c r="K8" s="372"/>
      <c r="M8" s="328"/>
      <c r="N8" s="359"/>
      <c r="O8" s="391" t="e">
        <f>VLOOKUP(N8,'пр.взв.'!B1:E40,2,FALSE)</f>
        <v>#N/A</v>
      </c>
      <c r="P8" s="392" t="e">
        <f>VLOOKUP(N8,'пр.взв.'!B2:E40,4,FALSE)</f>
        <v>#N/A</v>
      </c>
    </row>
    <row r="9" spans="1:16" ht="12.75" customHeight="1" thickBot="1">
      <c r="A9" s="338"/>
      <c r="C9" s="315">
        <v>5</v>
      </c>
      <c r="D9" s="319" t="str">
        <f>VLOOKUP(C9,'пр.взв.'!B7:F38,2,FALSE)</f>
        <v>HOJIEV Asomiddin</v>
      </c>
      <c r="E9" s="317" t="str">
        <f>VLOOKUP(C9,'пр.взв.'!B7:F38,3,FALSE)</f>
        <v>1991 ms</v>
      </c>
      <c r="F9" s="321" t="str">
        <f>VLOOKUP(C9,'пр.взв.'!B7:F38,4,FALSE)</f>
        <v>UZB</v>
      </c>
      <c r="G9" s="107"/>
      <c r="H9" s="371"/>
      <c r="I9" s="368"/>
      <c r="J9" s="373"/>
      <c r="K9" s="371"/>
      <c r="M9" s="330">
        <v>3</v>
      </c>
      <c r="N9" s="359">
        <v>3</v>
      </c>
      <c r="O9" s="391" t="str">
        <f>VLOOKUP(N9,'пр.взв.'!B7:E38,2,FALSE)</f>
        <v>KHARITONOV ALEKSEY</v>
      </c>
      <c r="P9" s="392" t="str">
        <f>VLOOKUP(N9,'пр.взв.'!B7:E38,4,FALSE)</f>
        <v>RUS</v>
      </c>
    </row>
    <row r="10" spans="1:16" ht="12.75" customHeight="1">
      <c r="A10" s="338"/>
      <c r="C10" s="316"/>
      <c r="D10" s="320">
        <f>'пр.взв.'!C16</f>
        <v>0</v>
      </c>
      <c r="E10" s="318"/>
      <c r="F10" s="322">
        <f>'пр.взв.'!E16</f>
        <v>0</v>
      </c>
      <c r="G10" s="365">
        <v>13</v>
      </c>
      <c r="H10" s="374"/>
      <c r="I10" s="371"/>
      <c r="J10" s="375"/>
      <c r="K10" s="371"/>
      <c r="L10" s="12"/>
      <c r="M10" s="330"/>
      <c r="N10" s="359"/>
      <c r="O10" s="391" t="e">
        <f>VLOOKUP(N10,'пр.взв.'!B1:E42,2,FALSE)</f>
        <v>#N/A</v>
      </c>
      <c r="P10" s="392" t="e">
        <f>VLOOKUP(N10,'пр.взв.'!B1:E42,4,FALSE)</f>
        <v>#N/A</v>
      </c>
    </row>
    <row r="11" spans="1:16" ht="12.75" customHeight="1" thickBot="1">
      <c r="A11" s="338"/>
      <c r="C11" s="311">
        <v>13</v>
      </c>
      <c r="D11" s="325" t="str">
        <f>VLOOKUP(C11,'пр.взв.'!B7:F38,2,FALSE)</f>
        <v>OSIPENKO VIKTOR</v>
      </c>
      <c r="E11" s="313" t="str">
        <f>VLOOKUP(C11,'пр.взв.'!B7:F38,3,FALSE)</f>
        <v>1991 ms</v>
      </c>
      <c r="F11" s="354" t="str">
        <f>VLOOKUP(C11,'пр.взв.'!B7:F38,4,FALSE)</f>
        <v>RUS</v>
      </c>
      <c r="G11" s="366"/>
      <c r="H11" s="371"/>
      <c r="I11" s="371"/>
      <c r="J11" s="375"/>
      <c r="K11" s="120"/>
      <c r="L11" s="26"/>
      <c r="M11" s="310">
        <v>4</v>
      </c>
      <c r="N11" s="359">
        <v>14</v>
      </c>
      <c r="O11" s="391" t="str">
        <f>VLOOKUP(N11,'пр.взв.'!B7:E38,2,FALSE)</f>
        <v>VASILCHUK IVAN</v>
      </c>
      <c r="P11" s="392" t="str">
        <f>VLOOKUP(N11,'пр.взв.'!B7:E38,4,FALSE)</f>
        <v>UKR</v>
      </c>
    </row>
    <row r="12" spans="1:16" ht="12.75" customHeight="1" thickBot="1">
      <c r="A12" s="339"/>
      <c r="C12" s="312"/>
      <c r="D12" s="326">
        <f>'пр.взв.'!C32</f>
        <v>0</v>
      </c>
      <c r="E12" s="314"/>
      <c r="F12" s="355">
        <f>'пр.взв.'!E32</f>
        <v>0</v>
      </c>
      <c r="G12" s="107"/>
      <c r="H12" s="371"/>
      <c r="I12" s="371"/>
      <c r="J12" s="371"/>
      <c r="K12" s="361">
        <v>13</v>
      </c>
      <c r="L12" s="12"/>
      <c r="M12" s="310"/>
      <c r="N12" s="359"/>
      <c r="O12" s="391" t="e">
        <f>VLOOKUP(N12,'пр.взв.'!B3:E44,2,FALSE)</f>
        <v>#N/A</v>
      </c>
      <c r="P12" s="392" t="e">
        <f>VLOOKUP(N12,'пр.взв.'!B3:E44,4,FALSE)</f>
        <v>#N/A</v>
      </c>
    </row>
    <row r="13" spans="1:20" ht="12.75" customHeight="1" thickBot="1">
      <c r="A13" s="337" t="s">
        <v>43</v>
      </c>
      <c r="C13" s="315">
        <v>3</v>
      </c>
      <c r="D13" s="319" t="str">
        <f>VLOOKUP(C13,'пр.взв.'!B7:F38,2,FALSE)</f>
        <v>KHARITONOV ALEKSEY</v>
      </c>
      <c r="E13" s="317" t="str">
        <f>VLOOKUP(C13,'пр.взв.'!B7:F38,3,FALSE)</f>
        <v>1978 zms</v>
      </c>
      <c r="F13" s="321" t="str">
        <f>VLOOKUP(C13,'пр.взв.'!B7:F38,4,FALSE)</f>
        <v>RUS</v>
      </c>
      <c r="G13" s="107"/>
      <c r="H13" s="371"/>
      <c r="I13" s="371"/>
      <c r="J13" s="371"/>
      <c r="K13" s="368"/>
      <c r="L13" s="12"/>
      <c r="M13" s="329" t="s">
        <v>82</v>
      </c>
      <c r="N13" s="359">
        <v>1</v>
      </c>
      <c r="O13" s="391" t="str">
        <f>VLOOKUP(N13,'пр.взв.'!B7:E38,2,FALSE)</f>
        <v>SHIKALOV  Yuriy</v>
      </c>
      <c r="P13" s="392" t="str">
        <f>VLOOKUP(N13,'пр.взв.'!B7:E38,4,FALSE)</f>
        <v>RUS</v>
      </c>
      <c r="Q13" s="85"/>
      <c r="R13" s="85"/>
      <c r="S13" s="85"/>
      <c r="T13" s="85"/>
    </row>
    <row r="14" spans="1:20" ht="12.75" customHeight="1">
      <c r="A14" s="338"/>
      <c r="C14" s="316"/>
      <c r="D14" s="320">
        <f>'пр.взв.'!C12</f>
        <v>0</v>
      </c>
      <c r="E14" s="318"/>
      <c r="F14" s="322">
        <f>'пр.взв.'!E12</f>
        <v>0</v>
      </c>
      <c r="G14" s="362">
        <v>3</v>
      </c>
      <c r="H14" s="371"/>
      <c r="I14" s="371"/>
      <c r="J14" s="375"/>
      <c r="K14" s="375"/>
      <c r="L14" s="12"/>
      <c r="M14" s="329"/>
      <c r="N14" s="359"/>
      <c r="O14" s="391" t="e">
        <f>VLOOKUP(N14,'пр.взв.'!B1:E46,2,FALSE)</f>
        <v>#N/A</v>
      </c>
      <c r="P14" s="392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38"/>
      <c r="C15" s="311">
        <v>11</v>
      </c>
      <c r="D15" s="325" t="str">
        <f>VLOOKUP(C15,'пр.взв.'!B7:F38,2,FALSE)</f>
        <v>HOTAMOV Siroj</v>
      </c>
      <c r="E15" s="313" t="str">
        <f>VLOOKUP(C15,'пр.взв.'!B7:F38,3,FALSE)</f>
        <v>1990 ms</v>
      </c>
      <c r="F15" s="354" t="str">
        <f>VLOOKUP(C15,'пр.взв.'!B7:F38,4,FALSE)</f>
        <v>UZB</v>
      </c>
      <c r="G15" s="363"/>
      <c r="H15" s="373"/>
      <c r="I15" s="371"/>
      <c r="J15" s="375"/>
      <c r="K15" s="375"/>
      <c r="L15" s="12"/>
      <c r="M15" s="329" t="s">
        <v>82</v>
      </c>
      <c r="N15" s="359">
        <v>7</v>
      </c>
      <c r="O15" s="391" t="str">
        <f>VLOOKUP(N15,'пр.взв.'!B7:E38,2,FALSE)</f>
        <v>VAKAEV SHEYKH-MAGOMED</v>
      </c>
      <c r="P15" s="392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38"/>
      <c r="C16" s="312"/>
      <c r="D16" s="326">
        <f>'пр.взв.'!C28</f>
        <v>0</v>
      </c>
      <c r="E16" s="314"/>
      <c r="F16" s="355">
        <f>'пр.взв.'!E28</f>
        <v>0</v>
      </c>
      <c r="G16" s="107"/>
      <c r="H16" s="371"/>
      <c r="I16" s="364">
        <v>3</v>
      </c>
      <c r="J16" s="374"/>
      <c r="K16" s="375"/>
      <c r="L16" s="12"/>
      <c r="M16" s="329"/>
      <c r="N16" s="359"/>
      <c r="O16" s="391" t="e">
        <f>VLOOKUP(N16,'пр.взв.'!B1:E48,2,FALSE)</f>
        <v>#N/A</v>
      </c>
      <c r="P16" s="392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38"/>
      <c r="C17" s="315">
        <v>7</v>
      </c>
      <c r="D17" s="319" t="str">
        <f>VLOOKUP(C17,'пр.взв.'!B7:F38,2,FALSE)</f>
        <v>VAKAEV SHEYKH-MAGOMED</v>
      </c>
      <c r="E17" s="317" t="str">
        <f>VLOOKUP(C17,'пр.взв.'!B7:F38,3,FALSE)</f>
        <v>1987 msik</v>
      </c>
      <c r="F17" s="321" t="str">
        <f>VLOOKUP(C17,'пр.взв.'!B7:F38,4,FALSE)</f>
        <v>RUS</v>
      </c>
      <c r="G17" s="107"/>
      <c r="H17" s="107"/>
      <c r="I17" s="367"/>
      <c r="J17" s="376"/>
      <c r="K17" s="377"/>
      <c r="L17" s="9"/>
      <c r="M17" s="329" t="s">
        <v>82</v>
      </c>
      <c r="N17" s="360">
        <v>10</v>
      </c>
      <c r="O17" s="320" t="str">
        <f>VLOOKUP(N17,'пр.взв.'!B7:E38,2,FALSE)</f>
        <v>DONIYOROV  Erkin</v>
      </c>
      <c r="P17" s="393" t="str">
        <f>VLOOKUP(N17,'пр.взв.'!B7:E38,4,FALSE)</f>
        <v>UZB</v>
      </c>
      <c r="Q17" s="85"/>
      <c r="R17" s="85"/>
      <c r="S17" s="85"/>
      <c r="T17" s="85"/>
    </row>
    <row r="18" spans="1:20" ht="12.75" customHeight="1">
      <c r="A18" s="338"/>
      <c r="C18" s="316"/>
      <c r="D18" s="320">
        <f>'пр.взв.'!C20</f>
        <v>0</v>
      </c>
      <c r="E18" s="318"/>
      <c r="F18" s="322">
        <f>'пр.взв.'!E20</f>
        <v>0</v>
      </c>
      <c r="G18" s="365">
        <v>7</v>
      </c>
      <c r="H18" s="114"/>
      <c r="I18" s="107"/>
      <c r="J18" s="378"/>
      <c r="K18" s="375"/>
      <c r="L18" s="16"/>
      <c r="M18" s="329"/>
      <c r="N18" s="359"/>
      <c r="O18" s="391" t="e">
        <f>VLOOKUP(N18,'пр.взв.'!B1:E50,2,FALSE)</f>
        <v>#N/A</v>
      </c>
      <c r="P18" s="392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38"/>
      <c r="C19" s="311">
        <v>15</v>
      </c>
      <c r="D19" s="335">
        <f>VLOOKUP(C19,'пр.взв.'!B7:F38,2,FALSE)</f>
        <v>0</v>
      </c>
      <c r="E19" s="333">
        <f>VLOOKUP(C19,'пр.взв.'!B7:F38,3,FALSE)</f>
        <v>0</v>
      </c>
      <c r="F19" s="356">
        <f>VLOOKUP(C19,'пр.взв.'!B7:F38,4,FALSE)</f>
        <v>0</v>
      </c>
      <c r="G19" s="366"/>
      <c r="H19" s="107"/>
      <c r="I19" s="107"/>
      <c r="J19" s="378"/>
      <c r="K19" s="375"/>
      <c r="L19" s="16"/>
      <c r="M19" s="329" t="s">
        <v>82</v>
      </c>
      <c r="N19" s="359">
        <v>8</v>
      </c>
      <c r="O19" s="391" t="str">
        <f>VLOOKUP(N19,'пр.взв.'!B7:E38,2,FALSE)</f>
        <v>STEPANKOV ALEKSEY</v>
      </c>
      <c r="P19" s="392" t="str">
        <f>VLOOKUP(N19,'пр.взв.'!B7:E38,4,FALSE)</f>
        <v>BLR</v>
      </c>
      <c r="Q19" s="85"/>
      <c r="R19" s="85"/>
      <c r="S19" s="85"/>
      <c r="T19" s="85"/>
    </row>
    <row r="20" spans="1:20" ht="12" customHeight="1" thickBot="1">
      <c r="A20" s="339"/>
      <c r="C20" s="312"/>
      <c r="D20" s="336">
        <f>'пр.взв.'!C36</f>
        <v>0</v>
      </c>
      <c r="E20" s="334"/>
      <c r="F20" s="357">
        <f>'пр.взв.'!E36</f>
        <v>0</v>
      </c>
      <c r="G20" s="107"/>
      <c r="H20" s="104"/>
      <c r="I20" s="104"/>
      <c r="J20" s="115"/>
      <c r="K20" s="110"/>
      <c r="L20" s="16"/>
      <c r="M20" s="329"/>
      <c r="N20" s="359"/>
      <c r="O20" s="391" t="e">
        <f>VLOOKUP(N20,'пр.взв.'!B2:E52,2,FALSE)</f>
        <v>#N/A</v>
      </c>
      <c r="P20" s="392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27"/>
      <c r="D21" s="130"/>
      <c r="E21" s="131"/>
      <c r="F21" s="132"/>
      <c r="G21" s="121"/>
      <c r="H21" s="121"/>
      <c r="I21" s="121"/>
      <c r="J21" s="119"/>
      <c r="K21" s="395">
        <v>13</v>
      </c>
      <c r="M21" s="329" t="s">
        <v>83</v>
      </c>
      <c r="N21" s="359">
        <v>9</v>
      </c>
      <c r="O21" s="391" t="str">
        <f>VLOOKUP(N21,'пр.взв.'!B7:E38,2,FALSE)</f>
        <v>DAKE  Clinton</v>
      </c>
      <c r="P21" s="392" t="str">
        <f>VLOOKUP(N21,'пр.взв.'!B7:E38,4,FALSE)</f>
        <v>USA</v>
      </c>
      <c r="Q21" s="85"/>
      <c r="R21" s="85"/>
      <c r="S21" s="85"/>
      <c r="T21" s="85"/>
    </row>
    <row r="22" spans="3:20" ht="12" customHeight="1" thickBot="1">
      <c r="C22" s="324"/>
      <c r="D22" s="1"/>
      <c r="E22" s="133"/>
      <c r="F22" s="133"/>
      <c r="G22" s="119"/>
      <c r="H22" s="119"/>
      <c r="I22" s="119"/>
      <c r="J22" s="119"/>
      <c r="K22" s="394"/>
      <c r="L22" s="48"/>
      <c r="M22" s="329"/>
      <c r="N22" s="359"/>
      <c r="O22" s="391" t="e">
        <f>VLOOKUP(N22,'пр.взв.'!B2:E54,2,FALSE)</f>
        <v>#N/A</v>
      </c>
      <c r="P22" s="392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37" t="s">
        <v>44</v>
      </c>
      <c r="C23" s="315">
        <v>2</v>
      </c>
      <c r="D23" s="319" t="str">
        <f>VLOOKUP(C23,'пр.взв.'!B7:F38,2,FALSE)</f>
        <v>HANDZHYAN Arsen</v>
      </c>
      <c r="E23" s="317" t="str">
        <f>VLOOKUP(C23,'пр.взв.'!B7:F38,3,FALSE)</f>
        <v>1989 msik</v>
      </c>
      <c r="F23" s="321" t="str">
        <f>VLOOKUP(C23,'пр.взв.'!B7:F38,4,FALSE)</f>
        <v>RUS</v>
      </c>
      <c r="G23" s="104"/>
      <c r="H23" s="47"/>
      <c r="I23" s="47"/>
      <c r="J23" s="47"/>
      <c r="K23" s="111"/>
      <c r="M23" s="329" t="s">
        <v>83</v>
      </c>
      <c r="N23" s="359">
        <v>5</v>
      </c>
      <c r="O23" s="391" t="str">
        <f>VLOOKUP(N23,'пр.взв.'!B7:E38,2,FALSE)</f>
        <v>HOJIEV Asomiddin</v>
      </c>
      <c r="P23" s="392" t="str">
        <f>VLOOKUP(N23,'пр.взв.'!B7:E38,4,FALSE)</f>
        <v>UZB</v>
      </c>
    </row>
    <row r="24" spans="1:16" ht="12" customHeight="1">
      <c r="A24" s="338"/>
      <c r="C24" s="316"/>
      <c r="D24" s="320">
        <f>'пр.взв.'!C10</f>
        <v>0</v>
      </c>
      <c r="E24" s="318"/>
      <c r="F24" s="322"/>
      <c r="G24" s="362">
        <v>10</v>
      </c>
      <c r="H24" s="105"/>
      <c r="I24" s="105"/>
      <c r="J24" s="47"/>
      <c r="K24" s="122"/>
      <c r="M24" s="329"/>
      <c r="N24" s="359"/>
      <c r="O24" s="391" t="e">
        <f>VLOOKUP(N24,'пр.взв.'!B2:E56,2,FALSE)</f>
        <v>#N/A</v>
      </c>
      <c r="P24" s="392" t="e">
        <f>VLOOKUP(N24,'пр.взв.'!B5:E56,4,FALSE)</f>
        <v>#N/A</v>
      </c>
    </row>
    <row r="25" spans="1:16" ht="12" customHeight="1" thickBot="1">
      <c r="A25" s="338"/>
      <c r="C25" s="311">
        <v>10</v>
      </c>
      <c r="D25" s="325" t="str">
        <f>VLOOKUP(C25,'пр.взв.'!B7:F38,2,FALSE)</f>
        <v>DONIYOROV  Erkin</v>
      </c>
      <c r="E25" s="313" t="str">
        <f>VLOOKUP(C25,'пр.взв.'!B7:F38,3,FALSE)</f>
        <v>1990 ms</v>
      </c>
      <c r="F25" s="354" t="str">
        <f>VLOOKUP(C25,'пр.взв.'!B7:F38,4,FALSE)</f>
        <v>UZB</v>
      </c>
      <c r="G25" s="363"/>
      <c r="H25" s="106"/>
      <c r="I25" s="105"/>
      <c r="J25" s="47"/>
      <c r="K25" s="122"/>
      <c r="M25" s="329" t="s">
        <v>83</v>
      </c>
      <c r="N25" s="359">
        <v>11</v>
      </c>
      <c r="O25" s="391" t="str">
        <f>VLOOKUP(N25,'пр.взв.'!B7:E38,2,FALSE)</f>
        <v>HOTAMOV Siroj</v>
      </c>
      <c r="P25" s="392" t="str">
        <f>VLOOKUP(N25,'пр.взв.'!B7:E38,4,FALSE)</f>
        <v>UZB</v>
      </c>
    </row>
    <row r="26" spans="1:16" ht="12" customHeight="1" thickBot="1">
      <c r="A26" s="338"/>
      <c r="C26" s="312"/>
      <c r="D26" s="326">
        <f>'пр.взв.'!C26</f>
        <v>0</v>
      </c>
      <c r="E26" s="314"/>
      <c r="F26" s="355"/>
      <c r="G26" s="107"/>
      <c r="H26" s="105"/>
      <c r="I26" s="361">
        <v>14</v>
      </c>
      <c r="J26" s="47"/>
      <c r="K26" s="122"/>
      <c r="M26" s="329"/>
      <c r="N26" s="359"/>
      <c r="O26" s="391" t="e">
        <f>VLOOKUP(N26,'пр.взв.'!B2:E58,2,FALSE)</f>
        <v>#N/A</v>
      </c>
      <c r="P26" s="392" t="e">
        <f>VLOOKUP(N26,'пр.взв.'!B7:E58,4,FALSE)</f>
        <v>#N/A</v>
      </c>
    </row>
    <row r="27" spans="1:16" ht="12" customHeight="1" thickBot="1">
      <c r="A27" s="338"/>
      <c r="C27" s="315">
        <v>6</v>
      </c>
      <c r="D27" s="319" t="str">
        <f>VLOOKUP(C27,'пр.взв.'!B7:F38,2,FALSE)</f>
        <v>JORDAN Valentin</v>
      </c>
      <c r="E27" s="317">
        <f>VLOOKUP(C27,'пр.взв.'!B7:F38,3,FALSE)</f>
        <v>1990</v>
      </c>
      <c r="F27" s="321" t="str">
        <f>VLOOKUP(C27,'пр.взв.'!B7:F38,4,FALSE)</f>
        <v>FRA</v>
      </c>
      <c r="G27" s="104"/>
      <c r="H27" s="105"/>
      <c r="I27" s="368"/>
      <c r="J27" s="108"/>
      <c r="K27" s="110"/>
      <c r="M27" s="329" t="s">
        <v>83</v>
      </c>
      <c r="N27" s="359">
        <v>2</v>
      </c>
      <c r="O27" s="391" t="str">
        <f>VLOOKUP(N27,'пр.взв.'!B7:E38,2,FALSE)</f>
        <v>HANDZHYAN Arsen</v>
      </c>
      <c r="P27" s="392" t="str">
        <f>VLOOKUP(N27,'пр.взв.'!B7:E38,4,FALSE)</f>
        <v>RUS</v>
      </c>
    </row>
    <row r="28" spans="1:16" ht="12" customHeight="1">
      <c r="A28" s="338"/>
      <c r="C28" s="316"/>
      <c r="D28" s="320">
        <f>'пр.взв.'!C18</f>
        <v>0</v>
      </c>
      <c r="E28" s="318"/>
      <c r="F28" s="322"/>
      <c r="G28" s="365">
        <v>14</v>
      </c>
      <c r="H28" s="109"/>
      <c r="I28" s="105"/>
      <c r="J28" s="110"/>
      <c r="K28" s="110"/>
      <c r="L28" s="12"/>
      <c r="M28" s="329"/>
      <c r="N28" s="359"/>
      <c r="O28" s="391" t="e">
        <f>VLOOKUP(N28,'пр.взв.'!B2:E60,2,FALSE)</f>
        <v>#N/A</v>
      </c>
      <c r="P28" s="392" t="e">
        <f>VLOOKUP(N28,'пр.взв.'!B2:E60,4,FALSE)</f>
        <v>#N/A</v>
      </c>
    </row>
    <row r="29" spans="1:18" ht="12" customHeight="1" thickBot="1">
      <c r="A29" s="338"/>
      <c r="C29" s="311">
        <v>14</v>
      </c>
      <c r="D29" s="325" t="str">
        <f>VLOOKUP(C29,'пр.взв.'!B7:F38,2,FALSE)</f>
        <v>VASILCHUK IVAN</v>
      </c>
      <c r="E29" s="313" t="str">
        <f>VLOOKUP(C29,'пр.взв.'!B7:F38,3,FALSE)</f>
        <v>1984 msic</v>
      </c>
      <c r="F29" s="354" t="str">
        <f>VLOOKUP(C29,'пр.взв.'!B7:F38,4,FALSE)</f>
        <v>UKR</v>
      </c>
      <c r="G29" s="366"/>
      <c r="H29" s="105"/>
      <c r="I29" s="105"/>
      <c r="J29" s="110"/>
      <c r="K29" s="123"/>
      <c r="L29" s="26"/>
      <c r="M29" s="329" t="s">
        <v>83</v>
      </c>
      <c r="N29" s="360">
        <v>6</v>
      </c>
      <c r="O29" s="320" t="str">
        <f>VLOOKUP(N29,'пр.взв.'!B7:E38,2,FALSE)</f>
        <v>JORDAN Valentin</v>
      </c>
      <c r="P29" s="393" t="str">
        <f>VLOOKUP(N29,'пр.взв.'!B7:E38,4,FALSE)</f>
        <v>FRA</v>
      </c>
      <c r="Q29" s="85"/>
      <c r="R29" s="85"/>
    </row>
    <row r="30" spans="1:18" ht="12" customHeight="1" thickBot="1">
      <c r="A30" s="339"/>
      <c r="C30" s="312"/>
      <c r="D30" s="326">
        <f>'пр.взв.'!C34</f>
        <v>0</v>
      </c>
      <c r="E30" s="314"/>
      <c r="F30" s="355"/>
      <c r="G30" s="107"/>
      <c r="H30" s="105"/>
      <c r="I30" s="105"/>
      <c r="J30" s="47"/>
      <c r="K30" s="364">
        <v>12</v>
      </c>
      <c r="L30" s="12"/>
      <c r="M30" s="329"/>
      <c r="N30" s="359"/>
      <c r="O30" s="391" t="e">
        <f>VLOOKUP(N30,'пр.взв.'!B3:E62,2,FALSE)</f>
        <v>#N/A</v>
      </c>
      <c r="P30" s="392" t="e">
        <f>VLOOKUP(N30,'пр.взв.'!B1:E62,4,FALSE)</f>
        <v>#N/A</v>
      </c>
      <c r="Q30" s="85"/>
      <c r="R30" s="85"/>
    </row>
    <row r="31" spans="1:18" ht="12" customHeight="1" thickBot="1">
      <c r="A31" s="337" t="s">
        <v>45</v>
      </c>
      <c r="C31" s="315">
        <v>4</v>
      </c>
      <c r="D31" s="319" t="str">
        <f>VLOOKUP(C31,'пр.взв.'!B7:F38,2,FALSE)</f>
        <v>ANDERSON Eric</v>
      </c>
      <c r="E31" s="317">
        <f>VLOOKUP(C31,'пр.взв.'!B7:F38,3,FALSE)</f>
        <v>1986</v>
      </c>
      <c r="F31" s="321" t="str">
        <f>VLOOKUP(C31,'пр.взв.'!B7:F38,4,FALSE)</f>
        <v>USA</v>
      </c>
      <c r="G31" s="104"/>
      <c r="H31" s="105"/>
      <c r="I31" s="105"/>
      <c r="J31" s="47"/>
      <c r="K31" s="367"/>
      <c r="L31" s="12"/>
      <c r="M31" s="329" t="s">
        <v>83</v>
      </c>
      <c r="N31" s="359">
        <v>4</v>
      </c>
      <c r="O31" s="391" t="str">
        <f>VLOOKUP(N31,'пр.взв.'!B7:E38,2,FALSE)</f>
        <v>ANDERSON Eric</v>
      </c>
      <c r="P31" s="392" t="str">
        <f>VLOOKUP(N31,'пр.взв.'!B7:E38,4,FALSE)</f>
        <v>USA</v>
      </c>
      <c r="Q31" s="85"/>
      <c r="R31" s="85"/>
    </row>
    <row r="32" spans="1:18" ht="12" customHeight="1">
      <c r="A32" s="338"/>
      <c r="C32" s="316"/>
      <c r="D32" s="320">
        <f>'пр.взв.'!C14</f>
        <v>0</v>
      </c>
      <c r="E32" s="318"/>
      <c r="F32" s="322"/>
      <c r="G32" s="362">
        <v>12</v>
      </c>
      <c r="H32" s="105"/>
      <c r="I32" s="105"/>
      <c r="J32" s="110"/>
      <c r="K32" s="47"/>
      <c r="L32" s="12"/>
      <c r="M32" s="329"/>
      <c r="N32" s="359"/>
      <c r="O32" s="391" t="e">
        <f>VLOOKUP(N32,'пр.взв.'!B3:E64,2,FALSE)</f>
        <v>#N/A</v>
      </c>
      <c r="P32" s="392" t="e">
        <f>VLOOKUP(N32,'пр.взв.'!B3:E64,4,FALSE)</f>
        <v>#N/A</v>
      </c>
      <c r="Q32" s="85"/>
      <c r="R32" s="85"/>
    </row>
    <row r="33" spans="1:18" ht="12" customHeight="1" thickBot="1">
      <c r="A33" s="338"/>
      <c r="C33" s="311">
        <v>12</v>
      </c>
      <c r="D33" s="325" t="str">
        <f>VLOOKUP(C33,'пр.взв.'!B7:F38,2,FALSE)</f>
        <v>GYSAROV Andrey</v>
      </c>
      <c r="E33" s="313" t="str">
        <f>VLOOKUP(C33,'пр.взв.'!B7:F38,3,FALSE)</f>
        <v>1988 ms</v>
      </c>
      <c r="F33" s="354" t="str">
        <f>VLOOKUP(C33,'пр.взв.'!B7:F38,4,FALSE)</f>
        <v>RUS</v>
      </c>
      <c r="G33" s="363"/>
      <c r="H33" s="106"/>
      <c r="I33" s="105"/>
      <c r="J33" s="110"/>
      <c r="K33" s="47"/>
      <c r="L33" s="12"/>
      <c r="M33" s="385"/>
      <c r="N33" s="386"/>
      <c r="O33" s="387" t="e">
        <f>VLOOKUP(N33,'пр.взв.'!B7:E38,2,FALSE)</f>
        <v>#N/A</v>
      </c>
      <c r="P33" s="388" t="e">
        <f>VLOOKUP(N33,'пр.взв.'!B7:E38,4,FALSE)</f>
        <v>#N/A</v>
      </c>
      <c r="Q33" s="85"/>
      <c r="R33" s="85"/>
    </row>
    <row r="34" spans="1:18" ht="12" customHeight="1" thickBot="1">
      <c r="A34" s="338"/>
      <c r="C34" s="312"/>
      <c r="D34" s="326">
        <f>'пр.взв.'!C30</f>
        <v>0</v>
      </c>
      <c r="E34" s="314"/>
      <c r="F34" s="355"/>
      <c r="G34" s="107"/>
      <c r="H34" s="105"/>
      <c r="I34" s="364">
        <v>12</v>
      </c>
      <c r="J34" s="112"/>
      <c r="K34" s="47"/>
      <c r="L34" s="12"/>
      <c r="M34" s="385"/>
      <c r="N34" s="386"/>
      <c r="O34" s="387" t="e">
        <f>VLOOKUP(N34,'пр.взв.'!B3:E66,2,FALSE)</f>
        <v>#N/A</v>
      </c>
      <c r="P34" s="388" t="e">
        <f>VLOOKUP(N34,'пр.взв.'!B3:E66,4,FALSE)</f>
        <v>#N/A</v>
      </c>
      <c r="Q34" s="85"/>
      <c r="R34" s="85"/>
    </row>
    <row r="35" spans="1:18" ht="12" customHeight="1" thickBot="1">
      <c r="A35" s="338"/>
      <c r="C35" s="315">
        <v>8</v>
      </c>
      <c r="D35" s="319" t="str">
        <f>VLOOKUP(C35,'пр.взв.'!B7:F38,2,FALSE)</f>
        <v>STEPANKOV ALEKSEY</v>
      </c>
      <c r="E35" s="317" t="str">
        <f>VLOOKUP(C35,'пр.взв.'!B7:F38,3,FALSE)</f>
        <v>1986 msik</v>
      </c>
      <c r="F35" s="321" t="str">
        <f>VLOOKUP(C35,'пр.взв.'!B7:F38,4,FALSE)</f>
        <v>BLR</v>
      </c>
      <c r="G35" s="104"/>
      <c r="H35" s="107"/>
      <c r="I35" s="367"/>
      <c r="J35" s="113"/>
      <c r="K35" s="113"/>
      <c r="L35" s="9"/>
      <c r="M35" s="385"/>
      <c r="N35" s="386"/>
      <c r="O35" s="387" t="e">
        <f>VLOOKUP(N35,'пр.взв.'!B7:E38,2,FALSE)</f>
        <v>#N/A</v>
      </c>
      <c r="P35" s="388" t="e">
        <f>VLOOKUP(N35,'пр.взв.'!B7:E38,4,FALSE)</f>
        <v>#N/A</v>
      </c>
      <c r="Q35" s="85"/>
      <c r="R35" s="85"/>
    </row>
    <row r="36" spans="1:18" ht="14.25" customHeight="1">
      <c r="A36" s="338"/>
      <c r="C36" s="316"/>
      <c r="D36" s="320">
        <f>'пр.взв.'!C22</f>
        <v>0</v>
      </c>
      <c r="E36" s="318"/>
      <c r="F36" s="322"/>
      <c r="G36" s="365">
        <v>8</v>
      </c>
      <c r="H36" s="114"/>
      <c r="I36" s="107"/>
      <c r="J36" s="115"/>
      <c r="K36" s="47"/>
      <c r="L36" s="12"/>
      <c r="M36" s="385"/>
      <c r="N36" s="386"/>
      <c r="O36" s="387" t="e">
        <f>VLOOKUP(N36,'пр.взв.'!B3:E68,2,FALSE)</f>
        <v>#N/A</v>
      </c>
      <c r="P36" s="388" t="e">
        <f>VLOOKUP(N36,'пр.взв.'!B7:E68,4,FALSE)</f>
        <v>#N/A</v>
      </c>
      <c r="Q36" s="67"/>
      <c r="R36" s="67"/>
    </row>
    <row r="37" spans="1:18" ht="13.5" customHeight="1" thickBot="1">
      <c r="A37" s="338"/>
      <c r="C37" s="311">
        <v>16</v>
      </c>
      <c r="D37" s="335">
        <f>VLOOKUP(C37,'пр.взв.'!B7:F38,2,FALSE)</f>
        <v>0</v>
      </c>
      <c r="E37" s="333">
        <f>VLOOKUP(C37,'пр.взв.'!B7:F38,3,FALSE)</f>
        <v>0</v>
      </c>
      <c r="F37" s="356">
        <f>VLOOKUP(C37,'пр.взв.'!B7:F38,4,FALSE)</f>
        <v>0</v>
      </c>
      <c r="G37" s="366"/>
      <c r="H37" s="107"/>
      <c r="I37" s="107"/>
      <c r="J37" s="115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39"/>
      <c r="C38" s="312"/>
      <c r="D38" s="336">
        <f>'пр.взв.'!C38</f>
        <v>0</v>
      </c>
      <c r="E38" s="334"/>
      <c r="F38" s="357"/>
      <c r="G38" s="107"/>
      <c r="H38" s="104"/>
      <c r="I38" s="104"/>
      <c r="J38" s="115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7" t="s">
        <v>80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31">
        <v>3</v>
      </c>
      <c r="D42" s="134"/>
      <c r="E42" s="1"/>
      <c r="H42" s="7"/>
      <c r="I42" s="7"/>
      <c r="S42" s="45">
        <f>HYPERLINK('[1]реквизиты'!$G$12)</f>
      </c>
    </row>
    <row r="43" spans="3:18" ht="13.5" customHeight="1" thickBot="1">
      <c r="C43" s="332"/>
      <c r="D43" s="379"/>
      <c r="E43" s="380"/>
      <c r="F43" s="10"/>
      <c r="G43" s="10"/>
      <c r="H43" s="7"/>
      <c r="I43" s="7"/>
      <c r="Q43" s="3"/>
      <c r="R43" s="3"/>
    </row>
    <row r="44" spans="3:18" ht="13.5" customHeight="1">
      <c r="C44" s="381"/>
      <c r="D44" s="134"/>
      <c r="E44" s="382">
        <v>3</v>
      </c>
      <c r="F44" s="10"/>
      <c r="G44" s="10"/>
      <c r="H44" s="7"/>
      <c r="I44" s="7"/>
      <c r="Q44" s="53"/>
      <c r="R44" s="54"/>
    </row>
    <row r="45" spans="3:18" ht="16.5" customHeight="1" thickBot="1">
      <c r="C45" s="381"/>
      <c r="D45" s="134"/>
      <c r="E45" s="383"/>
      <c r="F45" s="125"/>
      <c r="G45" s="125"/>
      <c r="H45" s="125"/>
      <c r="I45" s="125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70" t="s">
        <v>81</v>
      </c>
      <c r="D46" s="384"/>
      <c r="E46" s="380"/>
      <c r="F46" s="125"/>
      <c r="G46" s="129"/>
      <c r="H46" s="129"/>
      <c r="I46" s="125"/>
      <c r="O46" s="3"/>
      <c r="P46" s="3"/>
      <c r="Q46" s="3"/>
      <c r="R46" s="3"/>
    </row>
    <row r="47" spans="3:18" ht="15.75" customHeight="1" thickBot="1">
      <c r="C47" s="369"/>
      <c r="D47" s="134"/>
      <c r="E47" s="134"/>
      <c r="F47" s="125"/>
      <c r="G47" s="128"/>
      <c r="H47" s="128"/>
      <c r="I47" s="125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25"/>
      <c r="G48" s="125"/>
      <c r="H48" s="125"/>
      <c r="I48" s="125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6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25"/>
      <c r="H51" s="125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25"/>
      <c r="H52" s="125"/>
      <c r="I52" s="116">
        <f>HYPERLINK('[1]реквизиты'!$A$13)</f>
      </c>
      <c r="J52" s="99"/>
      <c r="P52" s="3"/>
      <c r="Q52" s="53"/>
      <c r="R52" s="3"/>
    </row>
    <row r="53" spans="7:18" ht="12.75" customHeight="1">
      <c r="G53" s="125"/>
      <c r="H53" s="125"/>
      <c r="I53" s="118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26"/>
      <c r="F55" s="125"/>
      <c r="G55" s="125"/>
      <c r="H55" s="125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27"/>
      <c r="D56" s="125"/>
      <c r="E56" s="125"/>
      <c r="F56" s="125"/>
      <c r="G56" s="128"/>
      <c r="H56" s="128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C46:C47"/>
    <mergeCell ref="G14:G15"/>
    <mergeCell ref="E44:E45"/>
    <mergeCell ref="K21:K22"/>
    <mergeCell ref="K30:K31"/>
    <mergeCell ref="G6:G7"/>
    <mergeCell ref="G10:G11"/>
    <mergeCell ref="I8:I9"/>
    <mergeCell ref="K12:K13"/>
    <mergeCell ref="I16:I17"/>
    <mergeCell ref="G18:G19"/>
    <mergeCell ref="G24:G25"/>
    <mergeCell ref="G28:G29"/>
    <mergeCell ref="G32:G33"/>
    <mergeCell ref="G36:G37"/>
    <mergeCell ref="I34:I35"/>
    <mergeCell ref="I26:I27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15:F16"/>
    <mergeCell ref="D17:D18"/>
    <mergeCell ref="F17:F18"/>
    <mergeCell ref="D19:D20"/>
    <mergeCell ref="F19:F20"/>
    <mergeCell ref="E19:E20"/>
    <mergeCell ref="D15:D16"/>
    <mergeCell ref="F7:F8"/>
    <mergeCell ref="D9:D10"/>
    <mergeCell ref="F9:F10"/>
    <mergeCell ref="D11:D12"/>
    <mergeCell ref="F11:F12"/>
    <mergeCell ref="A5:A12"/>
    <mergeCell ref="E9:E10"/>
    <mergeCell ref="C9:C1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C42:C43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35:M36"/>
    <mergeCell ref="M21:M22"/>
    <mergeCell ref="M33:M34"/>
    <mergeCell ref="M31:M32"/>
    <mergeCell ref="M27:M28"/>
    <mergeCell ref="C21:C22"/>
    <mergeCell ref="C33:C34"/>
    <mergeCell ref="C23:C24"/>
    <mergeCell ref="C25:C26"/>
    <mergeCell ref="C27:C28"/>
    <mergeCell ref="C29:C30"/>
    <mergeCell ref="C31:C32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2012-03-25T16:27:46Z</cp:lastPrinted>
  <dcterms:created xsi:type="dcterms:W3CDTF">1996-10-08T23:32:33Z</dcterms:created>
  <dcterms:modified xsi:type="dcterms:W3CDTF">2012-03-25T16:43:46Z</dcterms:modified>
  <cp:category/>
  <cp:version/>
  <cp:contentType/>
  <cp:contentStatus/>
</cp:coreProperties>
</file>