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наградной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<sst xmlns="http://schemas.openxmlformats.org/spreadsheetml/2006/main" count="277" uniqueCount="116">
  <si>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</si>
  <si>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</si>
  <si>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</si>
  <si>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</si>
  <si>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</si>
  <si>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</si>
  <si>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</si>
  <si>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</si>
  <si>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</si>
  <si>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</si>
  <si>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</si>
  <si>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</si>
  <si>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</si>
  <si>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</si>
  <si>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</si>
  <si>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</si>
  <si>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</si>
  <si>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</si>
  <si>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</si>
  <si>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</si>
  <si>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</si>
  <si>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</si>
  <si>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</si>
  <si>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</si>
  <si>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</si>
  <si>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</si>
  <si>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</si>
  <si>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</si>
  <si>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</si>
  <si>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</si>
  <si>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</si>
  <si>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</si>
  <si>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</si>
  <si>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</si>
  <si>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</si>
  <si>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</si>
  <si>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</si>
  <si>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</si>
  <si>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</si>
  <si>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</si>
  <si>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</si>
  <si>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</si>
  <si>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</si>
  <si>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</si>
  <si>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</si>
  <si>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1</t>
  </si>
  <si>
    <t>2</t>
  </si>
  <si>
    <t>3</t>
  </si>
  <si>
    <t>5-6</t>
  </si>
  <si>
    <t>7-8</t>
  </si>
  <si>
    <t>9-11</t>
  </si>
  <si>
    <t>ПОЛУФИНАЛ</t>
  </si>
  <si>
    <t>Н.Ю. Глушкова</t>
  </si>
  <si>
    <t>/г. Рязань/</t>
  </si>
  <si>
    <t>КАЗУРИНА Виктория Денисовна</t>
  </si>
  <si>
    <t>27.04.92 КМС</t>
  </si>
  <si>
    <t>ЦФО</t>
  </si>
  <si>
    <t xml:space="preserve">Смоленская Смоленск </t>
  </si>
  <si>
    <t>Федяев ВА Мальцев АВ</t>
  </si>
  <si>
    <t>САВЕНКО Валентина Сергеевна</t>
  </si>
  <si>
    <t>21.06.92 КМС</t>
  </si>
  <si>
    <t>УФО</t>
  </si>
  <si>
    <t>ХМАО-Югра Нижневартовск МО</t>
  </si>
  <si>
    <t>Кобелев ВН</t>
  </si>
  <si>
    <t>ХАКИМОВА Елена Сергеевна</t>
  </si>
  <si>
    <t>02.03.88 мсмк</t>
  </si>
  <si>
    <t>ПФО</t>
  </si>
  <si>
    <t>Оренбургская Бузулук Д</t>
  </si>
  <si>
    <t>Плотников ПД</t>
  </si>
  <si>
    <t>СУББОТИНА Анна Алексеевна</t>
  </si>
  <si>
    <t>20.09.82 мсмк</t>
  </si>
  <si>
    <t>С.П.</t>
  </si>
  <si>
    <t>С.Петербург МО</t>
  </si>
  <si>
    <t>000609   4003798491.</t>
  </si>
  <si>
    <t xml:space="preserve">Платонов АП </t>
  </si>
  <si>
    <t>КАМЕНСКИХ Елена Михайловна</t>
  </si>
  <si>
    <t>16.12.84 мс</t>
  </si>
  <si>
    <t>Пермский Краснокамск ПР</t>
  </si>
  <si>
    <t>000531</t>
  </si>
  <si>
    <t>Мухаметшин РГ</t>
  </si>
  <si>
    <t>ТАРАСОВА Анастасия Витальевна</t>
  </si>
  <si>
    <t>08.10.93 кмс</t>
  </si>
  <si>
    <t>МОС</t>
  </si>
  <si>
    <t>Москва МКС</t>
  </si>
  <si>
    <t>Петров НН Шмаков ОВ</t>
  </si>
  <si>
    <t>АСЛАНОВА Эльпида Дмитриевна</t>
  </si>
  <si>
    <t>19.12.91 мс</t>
  </si>
  <si>
    <t>ЮФО</t>
  </si>
  <si>
    <t>Краснодарский Анапа МО</t>
  </si>
  <si>
    <t>000901   0306106526</t>
  </si>
  <si>
    <t>Дмитриев АВ</t>
  </si>
  <si>
    <t>ЕЖОВА Ксения Владимировна</t>
  </si>
  <si>
    <t>09.09.86 мс</t>
  </si>
  <si>
    <t>000545 4007156447.</t>
  </si>
  <si>
    <t>Еремина ЕП Еремин АИ</t>
  </si>
  <si>
    <t>БИРЮКОВА Валентина Михайловна</t>
  </si>
  <si>
    <t>05.04.93 КМС</t>
  </si>
  <si>
    <t>ДВФО</t>
  </si>
  <si>
    <t xml:space="preserve"> Приморский Владивосток УФК и С</t>
  </si>
  <si>
    <t>Леонтьев ЮА Фалеева ОА</t>
  </si>
  <si>
    <t>ФУТИНА Вероника Евгеньевна</t>
  </si>
  <si>
    <t>26.04.86 КМС</t>
  </si>
  <si>
    <t>Нижегородская Выкса ПР</t>
  </si>
  <si>
    <t>Мартьянов ВА</t>
  </si>
  <si>
    <t>КАЗАНЦЕВА Наталья Александровна</t>
  </si>
  <si>
    <t>10.04.81 мсмк</t>
  </si>
  <si>
    <t>Тюменская Тюмень ВС</t>
  </si>
  <si>
    <t>3605023301</t>
  </si>
  <si>
    <t>Иващенко ВС Казанцев АН</t>
  </si>
  <si>
    <t>в.к. 80    кг</t>
  </si>
  <si>
    <t>1,10</t>
  </si>
  <si>
    <t>сн</t>
  </si>
  <si>
    <t>0,00</t>
  </si>
  <si>
    <t>0,09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</si>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</sst>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name val="BrushScriptUkrain"/>
      <family val="1"/>
    </font>
    <font>
      <b/>
      <sz val="16"/>
      <color indexed="10"/>
      <name val="CyrillicOld"/>
      <family val="0"/>
    </font>
    <font>
      <b/>
      <sz val="16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color indexed="9"/>
      <name val="BrushScriptUkrain"/>
      <family val="1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0" xfId="15" applyNumberFormat="1" applyFont="1" applyFill="1" applyBorder="1" applyAlignment="1" applyProtection="1">
      <alignment vertical="center" wrapText="1"/>
      <protection/>
    </xf>
    <xf numFmtId="0" fontId="18" fillId="0" borderId="0" xfId="15" applyNumberFormat="1" applyFont="1" applyFill="1" applyBorder="1" applyAlignment="1" applyProtection="1">
      <alignment vertical="center" wrapText="1"/>
      <protection/>
    </xf>
    <xf numFmtId="0" fontId="1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11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/>
    </xf>
    <xf numFmtId="0" fontId="3" fillId="3" borderId="1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23" xfId="15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2" borderId="28" xfId="15" applyNumberFormat="1" applyFont="1" applyFill="1" applyBorder="1" applyAlignment="1" applyProtection="1">
      <alignment horizontal="center" vertical="center" wrapText="1"/>
      <protection/>
    </xf>
    <xf numFmtId="0" fontId="2" fillId="2" borderId="29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19" fillId="4" borderId="28" xfId="15" applyFont="1" applyFill="1" applyBorder="1" applyAlignment="1">
      <alignment horizontal="center" vertical="center"/>
    </xf>
    <xf numFmtId="0" fontId="19" fillId="4" borderId="11" xfId="15" applyFont="1" applyFill="1" applyBorder="1" applyAlignment="1">
      <alignment horizontal="center" vertical="center"/>
    </xf>
    <xf numFmtId="0" fontId="13" fillId="0" borderId="0" xfId="15" applyFont="1" applyAlignment="1">
      <alignment horizontal="left"/>
    </xf>
    <xf numFmtId="0" fontId="0" fillId="0" borderId="0" xfId="15" applyFont="1" applyAlignment="1">
      <alignment horizontal="left"/>
    </xf>
    <xf numFmtId="0" fontId="3" fillId="0" borderId="3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3" fillId="0" borderId="33" xfId="15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34" xfId="15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12" fillId="2" borderId="28" xfId="15" applyNumberFormat="1" applyFont="1" applyFill="1" applyBorder="1" applyAlignment="1" applyProtection="1">
      <alignment horizontal="center" vertical="center" wrapText="1"/>
      <protection/>
    </xf>
    <xf numFmtId="0" fontId="12" fillId="2" borderId="29" xfId="15" applyNumberFormat="1" applyFont="1" applyFill="1" applyBorder="1" applyAlignment="1" applyProtection="1">
      <alignment horizontal="center" vertical="center" wrapText="1"/>
      <protection/>
    </xf>
    <xf numFmtId="0" fontId="12" fillId="2" borderId="11" xfId="15" applyNumberFormat="1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35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center" vertical="center" wrapText="1"/>
    </xf>
    <xf numFmtId="0" fontId="3" fillId="0" borderId="43" xfId="15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0" borderId="0" xfId="15" applyFont="1" applyAlignment="1">
      <alignment horizontal="center"/>
    </xf>
    <xf numFmtId="0" fontId="0" fillId="0" borderId="0" xfId="15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3" fillId="8" borderId="28" xfId="15" applyFont="1" applyFill="1" applyBorder="1" applyAlignment="1" applyProtection="1">
      <alignment horizontal="center" vertical="center" wrapText="1"/>
      <protection/>
    </xf>
    <xf numFmtId="0" fontId="13" fillId="8" borderId="29" xfId="15" applyFont="1" applyFill="1" applyBorder="1" applyAlignment="1" applyProtection="1">
      <alignment horizontal="center" vertical="center" wrapText="1"/>
      <protection/>
    </xf>
    <xf numFmtId="0" fontId="13" fillId="8" borderId="11" xfId="15" applyFont="1" applyFill="1" applyBorder="1" applyAlignment="1" applyProtection="1">
      <alignment horizontal="center" vertical="center" wrapText="1"/>
      <protection/>
    </xf>
    <xf numFmtId="0" fontId="0" fillId="0" borderId="12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9" fillId="6" borderId="0" xfId="15" applyFont="1" applyFill="1" applyBorder="1" applyAlignment="1">
      <alignment horizontal="center" vertical="center"/>
    </xf>
    <xf numFmtId="0" fontId="9" fillId="6" borderId="31" xfId="15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7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0" borderId="26" xfId="15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0" fillId="0" borderId="26" xfId="15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5" xfId="15" applyNumberFormat="1" applyFont="1" applyBorder="1" applyAlignment="1">
      <alignment horizontal="center" vertical="center" wrapText="1"/>
    </xf>
    <xf numFmtId="0" fontId="0" fillId="0" borderId="14" xfId="15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0" fillId="0" borderId="26" xfId="1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" borderId="35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3" fillId="3" borderId="43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42" xfId="15" applyNumberFormat="1" applyFont="1" applyBorder="1" applyAlignment="1">
      <alignment horizontal="center"/>
    </xf>
    <xf numFmtId="0" fontId="5" fillId="0" borderId="32" xfId="15" applyNumberFormat="1" applyFont="1" applyBorder="1" applyAlignment="1">
      <alignment horizontal="center"/>
    </xf>
    <xf numFmtId="0" fontId="3" fillId="0" borderId="43" xfId="15" applyNumberFormat="1" applyFont="1" applyBorder="1" applyAlignment="1">
      <alignment horizontal="center"/>
    </xf>
    <xf numFmtId="0" fontId="3" fillId="0" borderId="34" xfId="15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3" borderId="32" xfId="0" applyNumberFormat="1" applyFont="1" applyFill="1" applyBorder="1" applyAlignment="1">
      <alignment horizontal="center"/>
    </xf>
    <xf numFmtId="0" fontId="3" fillId="0" borderId="36" xfId="15" applyNumberFormat="1" applyFont="1" applyBorder="1" applyAlignment="1">
      <alignment horizontal="center"/>
    </xf>
    <xf numFmtId="0" fontId="3" fillId="3" borderId="3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3" borderId="35" xfId="0" applyNumberFormat="1" applyFont="1" applyFill="1" applyBorder="1" applyAlignment="1">
      <alignment horizontal="center"/>
    </xf>
    <xf numFmtId="0" fontId="1" fillId="0" borderId="13" xfId="15" applyNumberFormat="1" applyFont="1" applyBorder="1" applyAlignment="1">
      <alignment horizontal="center"/>
    </xf>
    <xf numFmtId="0" fontId="1" fillId="0" borderId="12" xfId="15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3" borderId="43" xfId="0" applyNumberFormat="1" applyFont="1" applyFill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1" fillId="0" borderId="42" xfId="15" applyNumberFormat="1" applyFont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3" xfId="15" applyNumberFormat="1" applyFont="1" applyBorder="1" applyAlignment="1">
      <alignment horizontal="center"/>
    </xf>
    <xf numFmtId="0" fontId="0" fillId="0" borderId="43" xfId="15" applyNumberFormat="1" applyFont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4" xfId="15" applyNumberFormat="1" applyFont="1" applyBorder="1" applyAlignment="1">
      <alignment horizontal="center"/>
    </xf>
    <xf numFmtId="0" fontId="1" fillId="0" borderId="42" xfId="15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23" xfId="15" applyNumberFormat="1" applyFont="1" applyFill="1" applyBorder="1" applyAlignment="1">
      <alignment horizontal="center"/>
    </xf>
    <xf numFmtId="0" fontId="0" fillId="0" borderId="43" xfId="15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24" xfId="15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5" xfId="15" applyNumberFormat="1" applyFont="1" applyFill="1" applyBorder="1" applyAlignment="1">
      <alignment horizontal="center"/>
    </xf>
    <xf numFmtId="0" fontId="1" fillId="0" borderId="10" xfId="15" applyNumberFormat="1" applyFont="1" applyFill="1" applyBorder="1" applyAlignment="1">
      <alignment horizontal="center"/>
    </xf>
    <xf numFmtId="0" fontId="0" fillId="3" borderId="56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0" fillId="3" borderId="57" xfId="0" applyNumberFormat="1" applyFont="1" applyFill="1" applyBorder="1" applyAlignment="1">
      <alignment horizontal="center"/>
    </xf>
    <xf numFmtId="0" fontId="1" fillId="0" borderId="20" xfId="15" applyNumberFormat="1" applyFont="1" applyBorder="1" applyAlignment="1">
      <alignment horizontal="center"/>
    </xf>
    <xf numFmtId="0" fontId="0" fillId="0" borderId="19" xfId="15" applyNumberFormat="1" applyFont="1" applyBorder="1" applyAlignment="1">
      <alignment horizontal="center"/>
    </xf>
    <xf numFmtId="0" fontId="1" fillId="0" borderId="20" xfId="15" applyNumberFormat="1" applyFont="1" applyFill="1" applyBorder="1" applyAlignment="1">
      <alignment horizontal="center"/>
    </xf>
    <xf numFmtId="0" fontId="0" fillId="0" borderId="19" xfId="15" applyNumberFormat="1" applyFont="1" applyFill="1" applyBorder="1" applyAlignment="1">
      <alignment horizontal="center"/>
    </xf>
    <xf numFmtId="0" fontId="0" fillId="3" borderId="58" xfId="0" applyNumberFormat="1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32" xfId="15" applyFont="1" applyBorder="1" applyAlignment="1">
      <alignment horizontal="center" vertical="center" wrapText="1"/>
    </xf>
    <xf numFmtId="0" fontId="21" fillId="0" borderId="33" xfId="15" applyFont="1" applyBorder="1" applyAlignment="1">
      <alignment horizontal="center" vertical="center" wrapText="1"/>
    </xf>
    <xf numFmtId="49" fontId="0" fillId="0" borderId="1" xfId="15" applyNumberFormat="1" applyFont="1" applyBorder="1" applyAlignment="1">
      <alignment horizontal="center"/>
    </xf>
    <xf numFmtId="49" fontId="0" fillId="0" borderId="16" xfId="15" applyNumberFormat="1" applyFont="1" applyFill="1" applyBorder="1" applyAlignment="1">
      <alignment horizontal="center"/>
    </xf>
    <xf numFmtId="49" fontId="0" fillId="0" borderId="14" xfId="15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295275</xdr:rowOff>
    </xdr:from>
    <xdr:to>
      <xdr:col>1</xdr:col>
      <xdr:colOff>381000</xdr:colOff>
      <xdr:row>2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2</xdr:row>
      <xdr:rowOff>85725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41"/>
  <sheetViews>
    <sheetView workbookViewId="0" topLeftCell="A22">
      <selection activeCell="I32" sqref="I32:K32"/>
    </sheetView>
  </sheetViews>
  <sheetFormatPr defaultColWidth="9.140625" defaultRowHeight="12.75"/>
  <cols>
    <col min="1" max="1" width="6.7109375" style="0" customWidth="1"/>
    <col min="3" max="3" width="22.421875" style="0" customWidth="1"/>
    <col min="5" max="5" width="6.57421875" style="0" customWidth="1"/>
    <col min="6" max="6" width="19.28125" style="0" customWidth="1"/>
    <col min="8" max="8" width="18.421875" style="0" customWidth="1"/>
  </cols>
  <sheetData>
    <row r="1" spans="1:8" ht="25.5" customHeight="1">
      <c r="A1" s="96" t="s">
        <v>36</v>
      </c>
      <c r="B1" s="96"/>
      <c r="C1" s="96"/>
      <c r="D1" s="96"/>
      <c r="E1" s="96"/>
      <c r="F1" s="96"/>
      <c r="G1" s="96"/>
      <c r="H1" s="96"/>
    </row>
    <row r="2" spans="1:8" ht="42.75" customHeight="1" thickBot="1">
      <c r="A2" s="97" t="s">
        <v>35</v>
      </c>
      <c r="B2" s="97"/>
      <c r="C2" s="97"/>
      <c r="D2" s="97"/>
      <c r="E2" s="97"/>
      <c r="F2" s="97"/>
      <c r="G2" s="97"/>
      <c r="H2" s="97"/>
    </row>
    <row r="3" spans="2:8" ht="36.75" customHeight="1" thickBot="1">
      <c r="B3" s="56"/>
      <c r="C3" s="98" t="str">
        <f>HYPERLINK('[2]реквизиты'!$A$2)</f>
        <v>Чемпионат России по САМБО среди женщин</v>
      </c>
      <c r="D3" s="99"/>
      <c r="E3" s="99"/>
      <c r="F3" s="99"/>
      <c r="G3" s="60"/>
      <c r="H3" s="57"/>
    </row>
    <row r="4" spans="1:8" ht="27" customHeight="1" thickBot="1">
      <c r="A4" s="100" t="str">
        <f>HYPERLINK('[2]реквизиты'!$A$3)</f>
        <v>06 - 11 июня 2012 г.          г. Выкса</v>
      </c>
      <c r="B4" s="100"/>
      <c r="C4" s="100"/>
      <c r="D4" s="100"/>
      <c r="E4" s="100"/>
      <c r="F4" s="100"/>
      <c r="G4" s="100"/>
      <c r="H4" s="100"/>
    </row>
    <row r="5" spans="1:8" ht="28.5" customHeight="1" thickBot="1">
      <c r="A5" s="58"/>
      <c r="B5" s="59"/>
      <c r="C5" s="59"/>
      <c r="D5" s="59"/>
      <c r="E5" s="59"/>
      <c r="G5" s="101" t="str">
        <f>'пр.взвешивания'!G3</f>
        <v>в.к. 80    кг</v>
      </c>
      <c r="H5" s="102"/>
    </row>
    <row r="6" spans="1:8" ht="12.75">
      <c r="A6" s="95" t="s">
        <v>30</v>
      </c>
      <c r="B6" s="95" t="s">
        <v>0</v>
      </c>
      <c r="C6" s="95" t="s">
        <v>1</v>
      </c>
      <c r="D6" s="95" t="s">
        <v>21</v>
      </c>
      <c r="E6" s="95" t="s">
        <v>22</v>
      </c>
      <c r="F6" s="95"/>
      <c r="G6" s="94" t="s">
        <v>23</v>
      </c>
      <c r="H6" s="94" t="s">
        <v>24</v>
      </c>
    </row>
    <row r="7" spans="1:8" ht="12.75" customHeight="1">
      <c r="A7" s="95"/>
      <c r="B7" s="95"/>
      <c r="C7" s="95"/>
      <c r="D7" s="95"/>
      <c r="E7" s="95"/>
      <c r="F7" s="95"/>
      <c r="G7" s="95"/>
      <c r="H7" s="95"/>
    </row>
    <row r="8" spans="1:8" ht="12.75">
      <c r="A8" s="90" t="s">
        <v>45</v>
      </c>
      <c r="B8" s="91">
        <v>3</v>
      </c>
      <c r="C8" s="89" t="str">
        <f>VLOOKUP(B8,'пр.взвешивания'!B1:G39,2,FALSE)</f>
        <v>ХАКИМОВА Елена Сергеевна</v>
      </c>
      <c r="D8" s="93" t="str">
        <f>VLOOKUP(B8,'пр.взвешивания'!B1:H39,3,FALSE)</f>
        <v>02.03.88 мсмк</v>
      </c>
      <c r="E8" s="84" t="str">
        <f>VLOOKUP(B8,'пр.взвешивания'!B1:I39,4,FALSE)</f>
        <v>ПФО</v>
      </c>
      <c r="F8" s="86" t="str">
        <f>VLOOKUP(B8,'пр.взвешивания'!B1:J39,5,FALSE)</f>
        <v>Оренбургская Бузулук Д</v>
      </c>
      <c r="G8" s="88">
        <f>VLOOKUP(B8,'пр.взвешивания'!B1:K39,6,FALSE)</f>
        <v>0</v>
      </c>
      <c r="H8" s="89" t="str">
        <f>VLOOKUP(B8,'пр.взвешивания'!B1:H29,7,FALSE)</f>
        <v>Плотников ПД</v>
      </c>
    </row>
    <row r="9" spans="1:8" ht="12.75">
      <c r="A9" s="90"/>
      <c r="B9" s="92"/>
      <c r="C9" s="89"/>
      <c r="D9" s="93"/>
      <c r="E9" s="85"/>
      <c r="F9" s="87"/>
      <c r="G9" s="88"/>
      <c r="H9" s="89"/>
    </row>
    <row r="10" spans="1:8" ht="12.75">
      <c r="A10" s="90" t="s">
        <v>46</v>
      </c>
      <c r="B10" s="91">
        <v>11</v>
      </c>
      <c r="C10" s="89" t="str">
        <f>VLOOKUP(B10,'пр.взвешивания'!B1:G41,2,FALSE)</f>
        <v>КАЗАНЦЕВА Наталья Александровна</v>
      </c>
      <c r="D10" s="93" t="str">
        <f>VLOOKUP(B10,'пр.взвешивания'!B3:H41,3,FALSE)</f>
        <v>10.04.81 мсмк</v>
      </c>
      <c r="E10" s="84" t="str">
        <f>VLOOKUP(B10,'пр.взвешивания'!B3:I41,4,FALSE)</f>
        <v>УФО</v>
      </c>
      <c r="F10" s="86" t="str">
        <f>VLOOKUP(B10,'пр.взвешивания'!B3:J41,5,FALSE)</f>
        <v>Тюменская Тюмень ВС</v>
      </c>
      <c r="G10" s="88" t="str">
        <f>VLOOKUP(B10,'пр.взвешивания'!B3:K41,6,FALSE)</f>
        <v>3605023301</v>
      </c>
      <c r="H10" s="89" t="str">
        <f>VLOOKUP(B10,'пр.взвешивания'!B3:H31,7,FALSE)</f>
        <v>Иващенко ВС Казанцев АН</v>
      </c>
    </row>
    <row r="11" spans="1:8" ht="12.75">
      <c r="A11" s="90"/>
      <c r="B11" s="92"/>
      <c r="C11" s="89"/>
      <c r="D11" s="93"/>
      <c r="E11" s="85"/>
      <c r="F11" s="87"/>
      <c r="G11" s="88"/>
      <c r="H11" s="89"/>
    </row>
    <row r="12" spans="1:8" ht="12.75">
      <c r="A12" s="90" t="s">
        <v>47</v>
      </c>
      <c r="B12" s="91">
        <v>7</v>
      </c>
      <c r="C12" s="89" t="str">
        <f>VLOOKUP(B12,'пр.взвешивания'!B1:G43,2,FALSE)</f>
        <v>АСЛАНОВА Эльпида Дмитриевна</v>
      </c>
      <c r="D12" s="93" t="str">
        <f>VLOOKUP(B12,'пр.взвешивания'!B5:H43,3,FALSE)</f>
        <v>19.12.91 мс</v>
      </c>
      <c r="E12" s="84" t="str">
        <f>VLOOKUP(B12,'пр.взвешивания'!B5:I43,4,FALSE)</f>
        <v>ЮФО</v>
      </c>
      <c r="F12" s="86" t="str">
        <f>VLOOKUP(B12,'пр.взвешивания'!B5:J43,5,FALSE)</f>
        <v>Краснодарский Анапа МО</v>
      </c>
      <c r="G12" s="88" t="str">
        <f>VLOOKUP(B12,'пр.взвешивания'!B5:K43,6,FALSE)</f>
        <v>000901   0306106526</v>
      </c>
      <c r="H12" s="89" t="str">
        <f>VLOOKUP(B12,'пр.взвешивания'!B5:H33,7,FALSE)</f>
        <v>Дмитриев АВ</v>
      </c>
    </row>
    <row r="13" spans="1:8" ht="12.75">
      <c r="A13" s="90"/>
      <c r="B13" s="92"/>
      <c r="C13" s="89"/>
      <c r="D13" s="93"/>
      <c r="E13" s="85"/>
      <c r="F13" s="87"/>
      <c r="G13" s="88"/>
      <c r="H13" s="89"/>
    </row>
    <row r="14" spans="1:8" ht="12.75">
      <c r="A14" s="90" t="s">
        <v>47</v>
      </c>
      <c r="B14" s="91">
        <v>5</v>
      </c>
      <c r="C14" s="89" t="str">
        <f>VLOOKUP(B14,'пр.взвешивания'!B1:G45,2,FALSE)</f>
        <v>КАМЕНСКИХ Елена Михайловна</v>
      </c>
      <c r="D14" s="93" t="str">
        <f>VLOOKUP(B14,'пр.взвешивания'!B1:H45,3,FALSE)</f>
        <v>16.12.84 мс</v>
      </c>
      <c r="E14" s="84" t="str">
        <f>VLOOKUP(B14,'пр.взвешивания'!B1:I45,4,FALSE)</f>
        <v>ПФО</v>
      </c>
      <c r="F14" s="86" t="str">
        <f>VLOOKUP(B14,'пр.взвешивания'!B1:J45,5,FALSE)</f>
        <v>Пермский Краснокамск ПР</v>
      </c>
      <c r="G14" s="88" t="str">
        <f>VLOOKUP(B14,'пр.взвешивания'!B1:K45,6,FALSE)</f>
        <v>000531</v>
      </c>
      <c r="H14" s="89" t="str">
        <f>VLOOKUP(B14,'пр.взвешивания'!B1:H35,7,FALSE)</f>
        <v>Мухаметшин РГ</v>
      </c>
    </row>
    <row r="15" spans="1:8" ht="12.75">
      <c r="A15" s="90"/>
      <c r="B15" s="92"/>
      <c r="C15" s="89"/>
      <c r="D15" s="93"/>
      <c r="E15" s="85"/>
      <c r="F15" s="87"/>
      <c r="G15" s="88"/>
      <c r="H15" s="89"/>
    </row>
    <row r="16" spans="1:8" ht="12.75">
      <c r="A16" s="90" t="s">
        <v>48</v>
      </c>
      <c r="B16" s="91">
        <v>2</v>
      </c>
      <c r="C16" s="89" t="str">
        <f>VLOOKUP(B16,'пр.взвешивания'!B1:G47,2,FALSE)</f>
        <v>САВЕНКО Валентина Сергеевна</v>
      </c>
      <c r="D16" s="93" t="str">
        <f>VLOOKUP(B16,'пр.взвешивания'!B1:H47,3,FALSE)</f>
        <v>21.06.92 КМС</v>
      </c>
      <c r="E16" s="84" t="str">
        <f>VLOOKUP(B16,'пр.взвешивания'!B1:I47,4,FALSE)</f>
        <v>УФО</v>
      </c>
      <c r="F16" s="86" t="str">
        <f>VLOOKUP(B16,'пр.взвешивания'!B1:J47,5,FALSE)</f>
        <v>ХМАО-Югра Нижневартовск МО</v>
      </c>
      <c r="G16" s="88">
        <f>VLOOKUP(B16,'пр.взвешивания'!B1:K47,6,FALSE)</f>
        <v>0</v>
      </c>
      <c r="H16" s="89" t="str">
        <f>VLOOKUP(B16,'пр.взвешивания'!B1:H37,7,FALSE)</f>
        <v>Кобелев ВН</v>
      </c>
    </row>
    <row r="17" spans="1:8" ht="12.75">
      <c r="A17" s="90"/>
      <c r="B17" s="92"/>
      <c r="C17" s="89"/>
      <c r="D17" s="93"/>
      <c r="E17" s="85"/>
      <c r="F17" s="87"/>
      <c r="G17" s="88"/>
      <c r="H17" s="89"/>
    </row>
    <row r="18" spans="1:8" ht="12.75">
      <c r="A18" s="90" t="s">
        <v>48</v>
      </c>
      <c r="B18" s="91">
        <v>8</v>
      </c>
      <c r="C18" s="89" t="str">
        <f>VLOOKUP(B18,'пр.взвешивания'!B1:G49,2,FALSE)</f>
        <v>ЕЖОВА Ксения Владимировна</v>
      </c>
      <c r="D18" s="93" t="str">
        <f>VLOOKUP(B18,'пр.взвешивания'!B1:H49,3,FALSE)</f>
        <v>09.09.86 мс</v>
      </c>
      <c r="E18" s="84" t="str">
        <f>VLOOKUP(B18,'пр.взвешивания'!B1:I49,4,FALSE)</f>
        <v>С.П.</v>
      </c>
      <c r="F18" s="86" t="str">
        <f>VLOOKUP(B18,'пр.взвешивания'!B1:J49,5,FALSE)</f>
        <v>С.Петербург МО</v>
      </c>
      <c r="G18" s="88" t="str">
        <f>VLOOKUP(B18,'пр.взвешивания'!B1:K49,6,FALSE)</f>
        <v>000545 4007156447.</v>
      </c>
      <c r="H18" s="89" t="str">
        <f>VLOOKUP(B18,'пр.взвешивания'!B1:H39,7,FALSE)</f>
        <v>Еремина ЕП Еремин АИ</v>
      </c>
    </row>
    <row r="19" spans="1:8" ht="12.75">
      <c r="A19" s="90"/>
      <c r="B19" s="92"/>
      <c r="C19" s="89"/>
      <c r="D19" s="93"/>
      <c r="E19" s="85"/>
      <c r="F19" s="87"/>
      <c r="G19" s="88"/>
      <c r="H19" s="89"/>
    </row>
    <row r="20" spans="1:8" ht="12.75">
      <c r="A20" s="90" t="s">
        <v>49</v>
      </c>
      <c r="B20" s="91">
        <v>4</v>
      </c>
      <c r="C20" s="89" t="str">
        <f>VLOOKUP(B20,'пр.взвешивания'!B1:G51,2,FALSE)</f>
        <v>СУББОТИНА Анна Алексеевна</v>
      </c>
      <c r="D20" s="93" t="str">
        <f>VLOOKUP(B20,'пр.взвешивания'!B1:H51,3,FALSE)</f>
        <v>20.09.82 мсмк</v>
      </c>
      <c r="E20" s="84" t="str">
        <f>VLOOKUP(B20,'пр.взвешивания'!B1:I51,4,FALSE)</f>
        <v>С.П.</v>
      </c>
      <c r="F20" s="86" t="str">
        <f>VLOOKUP(B20,'пр.взвешивания'!B1:J51,5,FALSE)</f>
        <v>С.Петербург МО</v>
      </c>
      <c r="G20" s="88" t="str">
        <f>VLOOKUP(B20,'пр.взвешивания'!B1:K51,6,FALSE)</f>
        <v>000609   4003798491.</v>
      </c>
      <c r="H20" s="89" t="str">
        <f>VLOOKUP(B20,'пр.взвешивания'!B1:H41,7,FALSE)</f>
        <v>Платонов АП </v>
      </c>
    </row>
    <row r="21" spans="1:8" ht="12.75">
      <c r="A21" s="90"/>
      <c r="B21" s="92"/>
      <c r="C21" s="89"/>
      <c r="D21" s="93"/>
      <c r="E21" s="85"/>
      <c r="F21" s="87"/>
      <c r="G21" s="88"/>
      <c r="H21" s="89"/>
    </row>
    <row r="22" spans="1:8" ht="12.75">
      <c r="A22" s="90" t="s">
        <v>49</v>
      </c>
      <c r="B22" s="91">
        <v>10</v>
      </c>
      <c r="C22" s="89" t="str">
        <f>VLOOKUP(B22,'пр.взвешивания'!B1:G53,2,FALSE)</f>
        <v>ФУТИНА Вероника Евгеньевна</v>
      </c>
      <c r="D22" s="93" t="str">
        <f>VLOOKUP(B22,'пр.взвешивания'!B1:H53,3,FALSE)</f>
        <v>26.04.86 КМС</v>
      </c>
      <c r="E22" s="84" t="str">
        <f>VLOOKUP(B22,'пр.взвешивания'!B1:I53,4,FALSE)</f>
        <v>ПФО</v>
      </c>
      <c r="F22" s="86" t="str">
        <f>VLOOKUP(B22,'пр.взвешивания'!B1:J53,5,FALSE)</f>
        <v>Нижегородская Выкса ПР</v>
      </c>
      <c r="G22" s="88">
        <f>VLOOKUP(B22,'пр.взвешивания'!B1:K53,6,FALSE)</f>
        <v>0</v>
      </c>
      <c r="H22" s="89" t="str">
        <f>VLOOKUP(B22,'пр.взвешивания'!B1:H43,7,FALSE)</f>
        <v>Мартьянов ВА</v>
      </c>
    </row>
    <row r="23" spans="1:8" ht="12.75">
      <c r="A23" s="90"/>
      <c r="B23" s="92"/>
      <c r="C23" s="89"/>
      <c r="D23" s="93"/>
      <c r="E23" s="85"/>
      <c r="F23" s="87"/>
      <c r="G23" s="88"/>
      <c r="H23" s="89"/>
    </row>
    <row r="24" spans="1:8" ht="12.75">
      <c r="A24" s="90" t="s">
        <v>50</v>
      </c>
      <c r="B24" s="91">
        <v>1</v>
      </c>
      <c r="C24" s="89" t="str">
        <f>VLOOKUP(B24,'пр.взвешивания'!B1:G55,2,FALSE)</f>
        <v>КАЗУРИНА Виктория Денисовна</v>
      </c>
      <c r="D24" s="93" t="str">
        <f>VLOOKUP(B24,'пр.взвешивания'!B1:H55,3,FALSE)</f>
        <v>27.04.92 КМС</v>
      </c>
      <c r="E24" s="84" t="str">
        <f>VLOOKUP(B24,'пр.взвешивания'!B1:I55,4,FALSE)</f>
        <v>ЦФО</v>
      </c>
      <c r="F24" s="86" t="str">
        <f>VLOOKUP(B24,'пр.взвешивания'!B1:J55,5,FALSE)</f>
        <v>Смоленская Смоленск </v>
      </c>
      <c r="G24" s="88">
        <f>VLOOKUP(B24,'пр.взвешивания'!B1:K55,6,FALSE)</f>
        <v>0</v>
      </c>
      <c r="H24" s="89" t="str">
        <f>VLOOKUP(B24,'пр.взвешивания'!B1:H45,7,FALSE)</f>
        <v>Федяев ВА Мальцев АВ</v>
      </c>
    </row>
    <row r="25" spans="1:8" ht="12.75">
      <c r="A25" s="90"/>
      <c r="B25" s="92"/>
      <c r="C25" s="89"/>
      <c r="D25" s="93"/>
      <c r="E25" s="85"/>
      <c r="F25" s="87"/>
      <c r="G25" s="88"/>
      <c r="H25" s="89"/>
    </row>
    <row r="26" spans="1:8" ht="12.75">
      <c r="A26" s="90" t="s">
        <v>50</v>
      </c>
      <c r="B26" s="91">
        <v>6</v>
      </c>
      <c r="C26" s="89" t="str">
        <f>VLOOKUP(B26,'пр.взвешивания'!B1:G57,2,FALSE)</f>
        <v>ТАРАСОВА Анастасия Витальевна</v>
      </c>
      <c r="D26" s="93" t="str">
        <f>VLOOKUP(B26,'пр.взвешивания'!B1:H57,3,FALSE)</f>
        <v>08.10.93 кмс</v>
      </c>
      <c r="E26" s="84" t="str">
        <f>VLOOKUP(B26,'пр.взвешивания'!B1:I57,4,FALSE)</f>
        <v>МОС</v>
      </c>
      <c r="F26" s="86" t="str">
        <f>VLOOKUP(B26,'пр.взвешивания'!B1:J57,5,FALSE)</f>
        <v>Москва МКС</v>
      </c>
      <c r="G26" s="88">
        <f>VLOOKUP(B26,'пр.взвешивания'!B1:K57,6,FALSE)</f>
        <v>0</v>
      </c>
      <c r="H26" s="89" t="str">
        <f>VLOOKUP(B26,'пр.взвешивания'!B1:H47,7,FALSE)</f>
        <v>Петров НН Шмаков ОВ</v>
      </c>
    </row>
    <row r="27" spans="1:8" ht="12.75">
      <c r="A27" s="90"/>
      <c r="B27" s="92"/>
      <c r="C27" s="89"/>
      <c r="D27" s="93"/>
      <c r="E27" s="85"/>
      <c r="F27" s="87"/>
      <c r="G27" s="88"/>
      <c r="H27" s="89"/>
    </row>
    <row r="28" spans="1:8" ht="12.75">
      <c r="A28" s="90" t="s">
        <v>50</v>
      </c>
      <c r="B28" s="91">
        <v>9</v>
      </c>
      <c r="C28" s="89" t="str">
        <f>VLOOKUP(B28,'пр.взвешивания'!B3:G59,2,FALSE)</f>
        <v>БИРЮКОВА Валентина Михайловна</v>
      </c>
      <c r="D28" s="93" t="str">
        <f>VLOOKUP(B28,'пр.взвешивания'!B3:H59,3,FALSE)</f>
        <v>05.04.93 КМС</v>
      </c>
      <c r="E28" s="84" t="str">
        <f>VLOOKUP(B28,'пр.взвешивания'!B3:I59,4,FALSE)</f>
        <v>ДВФО</v>
      </c>
      <c r="F28" s="86" t="str">
        <f>VLOOKUP(B28,'пр.взвешивания'!B3:J59,5,FALSE)</f>
        <v> Приморский Владивосток УФК и С</v>
      </c>
      <c r="G28" s="88">
        <f>VLOOKUP(B28,'пр.взвешивания'!B3:K59,6,FALSE)</f>
        <v>0</v>
      </c>
      <c r="H28" s="89" t="str">
        <f>VLOOKUP(B28,'пр.взвешивания'!B4:H49,7,FALSE)</f>
        <v>Леонтьев ЮА Фалеева ОА</v>
      </c>
    </row>
    <row r="29" spans="1:8" ht="12.75">
      <c r="A29" s="90"/>
      <c r="B29" s="92"/>
      <c r="C29" s="89"/>
      <c r="D29" s="93"/>
      <c r="E29" s="85"/>
      <c r="F29" s="87"/>
      <c r="G29" s="88"/>
      <c r="H29" s="89"/>
    </row>
    <row r="33" spans="1:11" ht="12.75">
      <c r="A33" s="20"/>
      <c r="B33" s="20"/>
      <c r="C33" s="20"/>
      <c r="D33" s="20"/>
      <c r="E33" s="20"/>
      <c r="F33" s="20"/>
      <c r="G33" s="103" t="str">
        <f>'[2]реквизиты'!$G$7</f>
        <v>В.С. Зинчак </v>
      </c>
      <c r="H33" s="103"/>
      <c r="I33" s="103"/>
      <c r="J33" s="103"/>
      <c r="K33" s="103"/>
    </row>
    <row r="34" spans="1:11" ht="15.75">
      <c r="A34" s="41" t="str">
        <f>HYPERLINK('[2]реквизиты'!$A$6)</f>
        <v>Гл. судья, судья МК</v>
      </c>
      <c r="B34" s="42"/>
      <c r="C34" s="42"/>
      <c r="D34" s="20"/>
      <c r="E34" s="19"/>
      <c r="F34" s="19"/>
      <c r="G34" s="103"/>
      <c r="H34" s="103"/>
      <c r="I34" s="103"/>
      <c r="J34" s="103"/>
      <c r="K34" s="103"/>
    </row>
    <row r="35" spans="1:11" ht="15.75">
      <c r="A35" s="42"/>
      <c r="B35" s="42"/>
      <c r="C35" s="45"/>
      <c r="D35" s="25"/>
      <c r="E35" s="46"/>
      <c r="F35" s="46"/>
      <c r="G35" s="104" t="str">
        <f>'[2]реквизиты'!$G$8</f>
        <v>/г. Дзержинск/</v>
      </c>
      <c r="H35" s="104"/>
      <c r="I35" s="104"/>
      <c r="J35" s="104"/>
      <c r="K35" s="104"/>
    </row>
    <row r="36" spans="1:11" ht="12.75">
      <c r="A36" s="29"/>
      <c r="B36" s="29"/>
      <c r="C36" s="43"/>
      <c r="D36" s="25"/>
      <c r="E36" s="25"/>
      <c r="F36" s="25"/>
      <c r="G36" s="103" t="s">
        <v>52</v>
      </c>
      <c r="H36" s="103"/>
      <c r="I36" s="103"/>
      <c r="J36" s="103"/>
      <c r="K36" s="103"/>
    </row>
    <row r="37" spans="1:11" ht="15.75">
      <c r="A37" s="41" t="str">
        <f>HYPERLINK('[3]реквизиты'!$A$22)</f>
        <v>Гл. секретарь, судья МК</v>
      </c>
      <c r="B37" s="42"/>
      <c r="C37" s="45"/>
      <c r="D37" s="25"/>
      <c r="E37" s="46"/>
      <c r="F37" s="46"/>
      <c r="G37" s="103"/>
      <c r="H37" s="103"/>
      <c r="I37" s="103"/>
      <c r="J37" s="103"/>
      <c r="K37" s="103"/>
    </row>
    <row r="38" spans="1:11" ht="12.75">
      <c r="A38" s="29"/>
      <c r="B38" s="29"/>
      <c r="C38" s="43"/>
      <c r="D38" s="25"/>
      <c r="E38" s="25"/>
      <c r="F38" s="25"/>
      <c r="G38" s="104" t="s">
        <v>53</v>
      </c>
      <c r="H38" s="104"/>
      <c r="I38" s="104"/>
      <c r="J38" s="104"/>
      <c r="K38" s="104"/>
    </row>
    <row r="39" spans="3:8" ht="12.75">
      <c r="C39" s="5"/>
      <c r="D39" s="5"/>
      <c r="E39" s="5"/>
      <c r="F39" s="5"/>
      <c r="G39" s="5"/>
      <c r="H39" s="5"/>
    </row>
    <row r="40" spans="3:8" ht="12.75">
      <c r="C40" s="5"/>
      <c r="D40" s="5"/>
      <c r="E40" s="5"/>
      <c r="F40" s="5"/>
      <c r="G40" s="5"/>
      <c r="H40" s="5"/>
    </row>
    <row r="41" spans="3:8" ht="12.75">
      <c r="C41" s="5"/>
      <c r="D41" s="5"/>
      <c r="E41" s="5"/>
      <c r="F41" s="5"/>
      <c r="G41" s="5"/>
      <c r="H41" s="5"/>
    </row>
  </sheetData>
  <mergeCells count="104">
    <mergeCell ref="G36:K37"/>
    <mergeCell ref="G38:K38"/>
    <mergeCell ref="C26:C27"/>
    <mergeCell ref="D26:D27"/>
    <mergeCell ref="G33:K34"/>
    <mergeCell ref="G35:K35"/>
    <mergeCell ref="E26:E27"/>
    <mergeCell ref="F26:F27"/>
    <mergeCell ref="G26:G27"/>
    <mergeCell ref="H26:H27"/>
    <mergeCell ref="A22:A23"/>
    <mergeCell ref="B22:B23"/>
    <mergeCell ref="A26:A27"/>
    <mergeCell ref="B26:B27"/>
    <mergeCell ref="C18:C19"/>
    <mergeCell ref="D18:D19"/>
    <mergeCell ref="A20:A21"/>
    <mergeCell ref="B20:B21"/>
    <mergeCell ref="C20:C21"/>
    <mergeCell ref="D20:D21"/>
    <mergeCell ref="A14:A15"/>
    <mergeCell ref="B14:B15"/>
    <mergeCell ref="A18:A19"/>
    <mergeCell ref="B18:B19"/>
    <mergeCell ref="A12:A13"/>
    <mergeCell ref="B12:B13"/>
    <mergeCell ref="C12:C13"/>
    <mergeCell ref="D12:D13"/>
    <mergeCell ref="A10:A11"/>
    <mergeCell ref="B10:B11"/>
    <mergeCell ref="C10:C11"/>
    <mergeCell ref="D10:D11"/>
    <mergeCell ref="D6:D7"/>
    <mergeCell ref="E6:F7"/>
    <mergeCell ref="G6:G7"/>
    <mergeCell ref="A1:H1"/>
    <mergeCell ref="A2:H2"/>
    <mergeCell ref="C3:G3"/>
    <mergeCell ref="A4:H4"/>
    <mergeCell ref="G5:H5"/>
    <mergeCell ref="A6:A7"/>
    <mergeCell ref="B6:B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C6:C7"/>
    <mergeCell ref="E10:E11"/>
    <mergeCell ref="F10:F11"/>
    <mergeCell ref="G10:G11"/>
    <mergeCell ref="H10:H11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E18:E19"/>
    <mergeCell ref="F18:F19"/>
    <mergeCell ref="G18:G19"/>
    <mergeCell ref="H18:H19"/>
    <mergeCell ref="E20:E21"/>
    <mergeCell ref="F20:F21"/>
    <mergeCell ref="G20:G21"/>
    <mergeCell ref="H20:H21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8:A29"/>
    <mergeCell ref="B28:B29"/>
    <mergeCell ref="C28:C29"/>
    <mergeCell ref="D28:D29"/>
    <mergeCell ref="E28:E29"/>
    <mergeCell ref="F28:F29"/>
    <mergeCell ref="G28:G29"/>
    <mergeCell ref="H28:H2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73"/>
  <sheetViews>
    <sheetView tabSelected="1" workbookViewId="0" topLeftCell="A1">
      <selection activeCell="A39" sqref="A1:V39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6.7109375" style="0" customWidth="1"/>
    <col min="5" max="5" width="12.140625" style="0" customWidth="1"/>
    <col min="6" max="10" width="4.7109375" style="0" customWidth="1"/>
    <col min="11" max="11" width="1.57421875" style="0" customWidth="1"/>
    <col min="12" max="12" width="4.140625" style="0" customWidth="1"/>
    <col min="13" max="13" width="15.8515625" style="0" customWidth="1"/>
    <col min="15" max="15" width="7.7109375" style="0" customWidth="1"/>
    <col min="16" max="16" width="12.140625" style="0" customWidth="1"/>
    <col min="17" max="22" width="4.7109375" style="0" customWidth="1"/>
  </cols>
  <sheetData>
    <row r="1" spans="1:24" ht="22.5" customHeight="1" thickBot="1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83"/>
      <c r="X1" s="83"/>
    </row>
    <row r="2" spans="1:22" ht="30" customHeight="1" thickBot="1">
      <c r="A2" s="32"/>
      <c r="B2" s="122" t="s">
        <v>34</v>
      </c>
      <c r="C2" s="122"/>
      <c r="D2" s="122"/>
      <c r="E2" s="122"/>
      <c r="F2" s="122"/>
      <c r="G2" s="122"/>
      <c r="H2" s="122"/>
      <c r="I2" s="122"/>
      <c r="J2" s="122"/>
      <c r="M2" s="116" t="str">
        <f>'[2]реквизиты'!$A$2</f>
        <v>Чемпионат России по САМБО среди женщин</v>
      </c>
      <c r="N2" s="117"/>
      <c r="O2" s="117"/>
      <c r="P2" s="117"/>
      <c r="Q2" s="117"/>
      <c r="R2" s="117"/>
      <c r="S2" s="117"/>
      <c r="T2" s="117"/>
      <c r="U2" s="117"/>
      <c r="V2" s="118"/>
    </row>
    <row r="3" spans="12:22" ht="8.25" customHeight="1" thickBot="1"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21.75" customHeight="1" thickBot="1">
      <c r="A4" s="6" t="s">
        <v>9</v>
      </c>
      <c r="B4" s="115" t="str">
        <f>'[2]реквизиты'!$A$3</f>
        <v>06 - 11 июня 2012 г.          г. Выкса</v>
      </c>
      <c r="C4" s="115"/>
      <c r="D4" s="115"/>
      <c r="E4" s="115"/>
      <c r="F4" s="115"/>
      <c r="G4" s="115"/>
      <c r="H4" s="115"/>
      <c r="I4" s="115"/>
      <c r="J4" s="115"/>
      <c r="K4" s="47"/>
      <c r="L4" s="6" t="s">
        <v>7</v>
      </c>
      <c r="M4" s="47"/>
      <c r="N4" s="47"/>
      <c r="O4" s="47"/>
      <c r="P4" s="44"/>
      <c r="Q4" s="6"/>
      <c r="S4" s="119" t="str">
        <f>'пр.взвешивания'!G3</f>
        <v>в.к. 80    кг</v>
      </c>
      <c r="T4" s="120"/>
      <c r="U4" s="120"/>
      <c r="V4" s="121"/>
    </row>
    <row r="5" spans="1:22" ht="13.5" customHeight="1" thickBot="1">
      <c r="A5" s="145" t="s">
        <v>0</v>
      </c>
      <c r="B5" s="145" t="s">
        <v>1</v>
      </c>
      <c r="C5" s="145" t="s">
        <v>2</v>
      </c>
      <c r="D5" s="111" t="s">
        <v>22</v>
      </c>
      <c r="E5" s="112"/>
      <c r="F5" s="142" t="s">
        <v>4</v>
      </c>
      <c r="G5" s="143"/>
      <c r="H5" s="144"/>
      <c r="I5" s="145" t="s">
        <v>5</v>
      </c>
      <c r="J5" s="145" t="s">
        <v>6</v>
      </c>
      <c r="L5" s="145" t="s">
        <v>0</v>
      </c>
      <c r="M5" s="145" t="s">
        <v>1</v>
      </c>
      <c r="N5" s="145" t="s">
        <v>2</v>
      </c>
      <c r="O5" s="111" t="s">
        <v>22</v>
      </c>
      <c r="P5" s="112"/>
      <c r="Q5" s="142" t="s">
        <v>4</v>
      </c>
      <c r="R5" s="143"/>
      <c r="S5" s="143"/>
      <c r="T5" s="144"/>
      <c r="U5" s="145" t="s">
        <v>5</v>
      </c>
      <c r="V5" s="145" t="s">
        <v>6</v>
      </c>
    </row>
    <row r="6" spans="1:22" ht="13.5" thickBot="1">
      <c r="A6" s="146"/>
      <c r="B6" s="146"/>
      <c r="C6" s="146"/>
      <c r="D6" s="113"/>
      <c r="E6" s="114"/>
      <c r="F6" s="2">
        <v>1</v>
      </c>
      <c r="G6" s="3">
        <v>2</v>
      </c>
      <c r="H6" s="4">
        <v>3</v>
      </c>
      <c r="I6" s="146"/>
      <c r="J6" s="146"/>
      <c r="L6" s="146"/>
      <c r="M6" s="146"/>
      <c r="N6" s="146"/>
      <c r="O6" s="113"/>
      <c r="P6" s="114"/>
      <c r="Q6" s="286">
        <v>1</v>
      </c>
      <c r="R6" s="287">
        <v>2</v>
      </c>
      <c r="S6" s="287">
        <v>3</v>
      </c>
      <c r="T6" s="288">
        <v>4</v>
      </c>
      <c r="U6" s="146"/>
      <c r="V6" s="146"/>
    </row>
    <row r="7" spans="1:22" ht="12.75">
      <c r="A7" s="167">
        <v>1</v>
      </c>
      <c r="B7" s="168" t="str">
        <f>VLOOKUP(A7,'пр.взвешивания'!B6:E27,2,FALSE)</f>
        <v>КАЗУРИНА Виктория Денисовна</v>
      </c>
      <c r="C7" s="170" t="str">
        <f>VLOOKUP(A7,'пр.взвешивания'!B6:H29,3,FALSE)</f>
        <v>27.04.92 КМС</v>
      </c>
      <c r="D7" s="125" t="str">
        <f>VLOOKUP(A7,'пр.взвешивания'!B6:H31,4,FALSE)</f>
        <v>ЦФО</v>
      </c>
      <c r="E7" s="105" t="str">
        <f>VLOOKUP(A7,'пр.взвешивания'!B6:H29,5,FALSE)</f>
        <v>Смоленская Смоленск </v>
      </c>
      <c r="F7" s="273"/>
      <c r="G7" s="63">
        <v>0</v>
      </c>
      <c r="H7" s="274">
        <v>0</v>
      </c>
      <c r="I7" s="127">
        <f>SUM(F7:H7)</f>
        <v>0</v>
      </c>
      <c r="J7" s="177">
        <v>3</v>
      </c>
      <c r="L7" s="155">
        <v>3</v>
      </c>
      <c r="M7" s="157" t="str">
        <f>VLOOKUP(L7,'пр.взвешивания'!B6:E27,2,FALSE)</f>
        <v>ХАКИМОВА Елена Сергеевна</v>
      </c>
      <c r="N7" s="136" t="str">
        <f>VLOOKUP(L7,'пр.взвешивания'!B6:H29,3,FALSE)</f>
        <v>02.03.88 мсмк</v>
      </c>
      <c r="O7" s="125" t="str">
        <f>VLOOKUP(L7,'пр.взвешивания'!B6:H29,4,FALSE)</f>
        <v>ПФО</v>
      </c>
      <c r="P7" s="105" t="str">
        <f>VLOOKUP(L7,'пр.взвешивания'!B6:H29,5,FALSE)</f>
        <v>Оренбургская Бузулук Д</v>
      </c>
      <c r="Q7" s="289"/>
      <c r="R7" s="290">
        <v>4</v>
      </c>
      <c r="S7" s="291">
        <v>3</v>
      </c>
      <c r="T7" s="292">
        <v>4</v>
      </c>
      <c r="U7" s="138">
        <f>SUM(Q7:T7)</f>
        <v>11</v>
      </c>
      <c r="V7" s="140">
        <v>1</v>
      </c>
    </row>
    <row r="8" spans="1:22" ht="12.75">
      <c r="A8" s="154"/>
      <c r="B8" s="169"/>
      <c r="C8" s="171"/>
      <c r="D8" s="126"/>
      <c r="E8" s="110"/>
      <c r="F8" s="275"/>
      <c r="G8" s="66">
        <f>HYPERLINK(круги!H5)</f>
      </c>
      <c r="H8" s="276">
        <f>HYPERLINK(круги!H12)</f>
      </c>
      <c r="I8" s="128"/>
      <c r="J8" s="173"/>
      <c r="L8" s="156"/>
      <c r="M8" s="149"/>
      <c r="N8" s="137"/>
      <c r="O8" s="126"/>
      <c r="P8" s="110"/>
      <c r="Q8" s="293"/>
      <c r="R8" s="332" t="s">
        <v>113</v>
      </c>
      <c r="S8" s="295">
        <f>HYPERLINK(круги!H62)</f>
      </c>
      <c r="T8" s="296"/>
      <c r="U8" s="139"/>
      <c r="V8" s="141"/>
    </row>
    <row r="9" spans="1:22" ht="12.75">
      <c r="A9" s="154">
        <v>2</v>
      </c>
      <c r="B9" s="163" t="str">
        <f>VLOOKUP(A9,'пр.взвешивания'!B8:E29,2,FALSE)</f>
        <v>САВЕНКО Валентина Сергеевна</v>
      </c>
      <c r="C9" s="165" t="str">
        <f>VLOOKUP(A9,'пр.взвешивания'!B8:H31,3,FALSE)</f>
        <v>21.06.92 КМС</v>
      </c>
      <c r="D9" s="133" t="str">
        <f>VLOOKUP(A9,'пр.взвешивания'!B8:H33,4,FALSE)</f>
        <v>УФО</v>
      </c>
      <c r="E9" s="107" t="str">
        <f>VLOOKUP(A9,'пр.взвешивания'!B8:H31,5,FALSE)</f>
        <v>ХМАО-Югра Нижневартовск МО</v>
      </c>
      <c r="F9" s="277">
        <v>4</v>
      </c>
      <c r="G9" s="69"/>
      <c r="H9" s="278">
        <v>0</v>
      </c>
      <c r="I9" s="128">
        <f>SUM(F9:H9)</f>
        <v>4</v>
      </c>
      <c r="J9" s="173">
        <v>2</v>
      </c>
      <c r="L9" s="156">
        <v>5</v>
      </c>
      <c r="M9" s="149" t="str">
        <f>VLOOKUP(L9,'пр.взвешивания'!B1:E29,2,FALSE)</f>
        <v>КАМЕНСКИХ Елена Михайловна</v>
      </c>
      <c r="N9" s="137" t="str">
        <f>VLOOKUP(L9,'пр.взвешивания'!B1:H31,3,FALSE)</f>
        <v>16.12.84 мс</v>
      </c>
      <c r="O9" s="133" t="str">
        <f>VLOOKUP(L9,'пр.взвешивания'!B1:H31,4,FALSE)</f>
        <v>ПФО</v>
      </c>
      <c r="P9" s="107" t="str">
        <f>VLOOKUP(L9,'пр.взвешивания'!B1:H31,5,FALSE)</f>
        <v>Пермский Краснокамск ПР</v>
      </c>
      <c r="Q9" s="297">
        <v>0</v>
      </c>
      <c r="R9" s="298"/>
      <c r="S9" s="299">
        <v>3</v>
      </c>
      <c r="T9" s="300">
        <v>4</v>
      </c>
      <c r="U9" s="131">
        <f>SUM(Q9:T9)</f>
        <v>7</v>
      </c>
      <c r="V9" s="132">
        <v>2</v>
      </c>
    </row>
    <row r="10" spans="1:22" ht="12.75">
      <c r="A10" s="154"/>
      <c r="B10" s="169"/>
      <c r="C10" s="171"/>
      <c r="D10" s="134"/>
      <c r="E10" s="110"/>
      <c r="F10" s="279">
        <v>3.05</v>
      </c>
      <c r="G10" s="71"/>
      <c r="H10" s="280">
        <f>HYPERLINK(круги!H21)</f>
      </c>
      <c r="I10" s="128"/>
      <c r="J10" s="173"/>
      <c r="L10" s="156"/>
      <c r="M10" s="149"/>
      <c r="N10" s="137"/>
      <c r="O10" s="134"/>
      <c r="P10" s="110"/>
      <c r="Q10" s="301">
        <f>HYPERLINK(круги!H76)</f>
      </c>
      <c r="R10" s="302"/>
      <c r="S10" s="303"/>
      <c r="T10" s="304">
        <v>3.03</v>
      </c>
      <c r="U10" s="131"/>
      <c r="V10" s="132"/>
    </row>
    <row r="11" spans="1:22" ht="12.75" customHeight="1">
      <c r="A11" s="154">
        <v>3</v>
      </c>
      <c r="B11" s="163" t="str">
        <f>VLOOKUP(A11,'пр.взвешивания'!B10:E31,2,FALSE)</f>
        <v>ХАКИМОВА Елена Сергеевна</v>
      </c>
      <c r="C11" s="165" t="str">
        <f>VLOOKUP(A11,'пр.взвешивания'!B10:H33,3,FALSE)</f>
        <v>02.03.88 мсмк</v>
      </c>
      <c r="D11" s="133" t="str">
        <f>VLOOKUP(A11,'пр.взвешивания'!B10:H35,4,FALSE)</f>
        <v>ПФО</v>
      </c>
      <c r="E11" s="107" t="str">
        <f>VLOOKUP(A11,'пр.взвешивания'!B10:H33,5,FALSE)</f>
        <v>Оренбургская Бузулук Д</v>
      </c>
      <c r="F11" s="277">
        <v>4</v>
      </c>
      <c r="G11" s="281">
        <v>4</v>
      </c>
      <c r="H11" s="282"/>
      <c r="I11" s="128">
        <f>SUM(F11:H11)</f>
        <v>8</v>
      </c>
      <c r="J11" s="173">
        <v>1</v>
      </c>
      <c r="L11" s="147">
        <v>4</v>
      </c>
      <c r="M11" s="149" t="str">
        <f>VLOOKUP(L11,'пр.взвешивания'!B1:E31,2,FALSE)</f>
        <v>СУББОТИНА Анна Алексеевна</v>
      </c>
      <c r="N11" s="137" t="str">
        <f>VLOOKUP(L11,'пр.взвешивания'!B1:H33,3,FALSE)</f>
        <v>20.09.82 мсмк</v>
      </c>
      <c r="O11" s="133" t="str">
        <f>VLOOKUP(L11,'пр.взвешивания'!B11:H33,4,FALSE)</f>
        <v>С.П.</v>
      </c>
      <c r="P11" s="107" t="str">
        <f>VLOOKUP(L11,'пр.взвешивания'!B1:H33,5,FALSE)</f>
        <v>С.Петербург МО</v>
      </c>
      <c r="Q11" s="305">
        <v>0</v>
      </c>
      <c r="R11" s="306">
        <v>0</v>
      </c>
      <c r="S11" s="307"/>
      <c r="T11" s="308">
        <v>0</v>
      </c>
      <c r="U11" s="131">
        <f>SUM(Q11:T11)</f>
        <v>0</v>
      </c>
      <c r="V11" s="129">
        <v>4</v>
      </c>
    </row>
    <row r="12" spans="1:22" ht="13.5" thickBot="1">
      <c r="A12" s="162"/>
      <c r="B12" s="164"/>
      <c r="C12" s="166"/>
      <c r="D12" s="158"/>
      <c r="E12" s="108"/>
      <c r="F12" s="283">
        <v>2.39</v>
      </c>
      <c r="G12" s="75">
        <v>1.11</v>
      </c>
      <c r="H12" s="284"/>
      <c r="I12" s="172"/>
      <c r="J12" s="174"/>
      <c r="L12" s="147"/>
      <c r="M12" s="149"/>
      <c r="N12" s="137"/>
      <c r="O12" s="126"/>
      <c r="P12" s="106"/>
      <c r="Q12" s="309">
        <f>HYPERLINK(круги!H64)</f>
      </c>
      <c r="R12" s="310"/>
      <c r="S12" s="311"/>
      <c r="T12" s="312" t="s">
        <v>111</v>
      </c>
      <c r="U12" s="131"/>
      <c r="V12" s="129"/>
    </row>
    <row r="13" spans="1:22" ht="15" customHeight="1" thickBot="1">
      <c r="A13" s="6" t="s">
        <v>10</v>
      </c>
      <c r="B13" s="8"/>
      <c r="C13" s="8"/>
      <c r="D13" s="8"/>
      <c r="E13" s="8"/>
      <c r="F13" s="285"/>
      <c r="G13" s="285"/>
      <c r="H13" s="285"/>
      <c r="I13" s="61"/>
      <c r="J13" s="8"/>
      <c r="L13" s="147">
        <v>2</v>
      </c>
      <c r="M13" s="326" t="str">
        <f>VLOOKUP(L13,'пр.взвешивания'!B1:E33,2,FALSE)</f>
        <v>САВЕНКО Валентина Сергеевна</v>
      </c>
      <c r="N13" s="137" t="str">
        <f>VLOOKUP(L13,'пр.взвешивания'!B1:H35,3,FALSE)</f>
        <v>21.06.92 КМС</v>
      </c>
      <c r="O13" s="133" t="str">
        <f>VLOOKUP(L13,'пр.взвешивания'!B1:H35,4,FALSE)</f>
        <v>УФО</v>
      </c>
      <c r="P13" s="328" t="str">
        <f>VLOOKUP(L13,'пр.взвешивания'!B1:H35,5,FALSE)</f>
        <v>ХМАО-Югра Нижневартовск МО</v>
      </c>
      <c r="Q13" s="313">
        <v>0</v>
      </c>
      <c r="R13" s="314">
        <v>0</v>
      </c>
      <c r="S13" s="315">
        <v>4</v>
      </c>
      <c r="T13" s="316"/>
      <c r="U13" s="131">
        <f>SUM(Q13:T13)</f>
        <v>4</v>
      </c>
      <c r="V13" s="129">
        <v>3</v>
      </c>
    </row>
    <row r="14" spans="1:22" ht="12.75" customHeight="1" thickBot="1">
      <c r="A14" s="167">
        <v>4</v>
      </c>
      <c r="B14" s="168" t="str">
        <f>VLOOKUP(A14,'пр.взвешивания'!B1:E34,2,FALSE)</f>
        <v>СУББОТИНА Анна Алексеевна</v>
      </c>
      <c r="C14" s="170" t="str">
        <f>VLOOKUP(A14,'пр.взвешивания'!B1:H36,3,FALSE)</f>
        <v>20.09.82 мсмк</v>
      </c>
      <c r="D14" s="125" t="str">
        <f>VLOOKUP(A14,'пр.взвешивания'!B1:H38,4,FALSE)</f>
        <v>С.П.</v>
      </c>
      <c r="E14" s="105" t="str">
        <f>VLOOKUP(A14,'пр.взвешивания'!B1:H36,5,FALSE)</f>
        <v>С.Петербург МО</v>
      </c>
      <c r="F14" s="273"/>
      <c r="G14" s="63">
        <v>0</v>
      </c>
      <c r="H14" s="274">
        <v>3</v>
      </c>
      <c r="I14" s="127">
        <f>SUM(F14:H14)</f>
        <v>3</v>
      </c>
      <c r="J14" s="177">
        <v>2</v>
      </c>
      <c r="L14" s="148"/>
      <c r="M14" s="327"/>
      <c r="N14" s="151"/>
      <c r="O14" s="158"/>
      <c r="P14" s="329"/>
      <c r="Q14" s="317"/>
      <c r="R14" s="318">
        <f>HYPERLINK(круги!H68)</f>
      </c>
      <c r="S14" s="331" t="s">
        <v>112</v>
      </c>
      <c r="T14" s="319"/>
      <c r="U14" s="135"/>
      <c r="V14" s="130"/>
    </row>
    <row r="15" spans="1:20" ht="16.5" thickBot="1">
      <c r="A15" s="154"/>
      <c r="B15" s="169"/>
      <c r="C15" s="171"/>
      <c r="D15" s="126"/>
      <c r="E15" s="110"/>
      <c r="F15" s="275"/>
      <c r="G15" s="66">
        <f>HYPERLINK(круги!H29)</f>
      </c>
      <c r="H15" s="276">
        <f>HYPERLINK(круги!H36)</f>
      </c>
      <c r="I15" s="128"/>
      <c r="J15" s="173"/>
      <c r="L15" s="6" t="s">
        <v>8</v>
      </c>
      <c r="M15" s="8"/>
      <c r="N15" s="8"/>
      <c r="O15" s="8"/>
      <c r="P15" s="8"/>
      <c r="Q15" s="34"/>
      <c r="R15" s="34"/>
      <c r="S15" s="34"/>
      <c r="T15" s="34"/>
    </row>
    <row r="16" spans="1:22" ht="12.75" customHeight="1">
      <c r="A16" s="154">
        <v>5</v>
      </c>
      <c r="B16" s="163" t="str">
        <f>VLOOKUP(A16,'пр.взвешивания'!B1:E36,2,FALSE)</f>
        <v>КАМЕНСКИХ Елена Михайловна</v>
      </c>
      <c r="C16" s="165" t="str">
        <f>VLOOKUP(A16,'пр.взвешивания'!B1:H38,3,FALSE)</f>
        <v>16.12.84 мс</v>
      </c>
      <c r="D16" s="133" t="str">
        <f>VLOOKUP(A16,'пр.взвешивания'!B1:H40,4,FALSE)</f>
        <v>ПФО</v>
      </c>
      <c r="E16" s="107" t="str">
        <f>VLOOKUP(A16,'пр.взвешивания'!B1:H38,5,FALSE)</f>
        <v>Пермский Краснокамск ПР</v>
      </c>
      <c r="F16" s="277">
        <v>3</v>
      </c>
      <c r="G16" s="69"/>
      <c r="H16" s="278">
        <v>3.5</v>
      </c>
      <c r="I16" s="128">
        <f>SUM(F16:H16)</f>
        <v>6.5</v>
      </c>
      <c r="J16" s="173">
        <v>1</v>
      </c>
      <c r="L16" s="167">
        <v>7</v>
      </c>
      <c r="M16" s="157" t="str">
        <f>VLOOKUP(L16,'пр.взвешивания'!B1:E36,2,FALSE)</f>
        <v>АСЛАНОВА Эльпида Дмитриевна</v>
      </c>
      <c r="N16" s="136" t="str">
        <f>VLOOKUP(L16,'пр.взвешивания'!B1:H38,3,FALSE)</f>
        <v>19.12.91 мс</v>
      </c>
      <c r="O16" s="125" t="str">
        <f>VLOOKUP(L16,'пр.взвешивания'!B1:H38,4,FALSE)</f>
        <v>ЮФО</v>
      </c>
      <c r="P16" s="105" t="str">
        <f>VLOOKUP(L16,'пр.взвешивания'!B1:H38,5,FALSE)</f>
        <v>Краснодарский Анапа МО</v>
      </c>
      <c r="Q16" s="289"/>
      <c r="R16" s="290">
        <v>0</v>
      </c>
      <c r="S16" s="291">
        <v>4</v>
      </c>
      <c r="T16" s="292">
        <v>3</v>
      </c>
      <c r="U16" s="138">
        <f>SUM(Q16:T16)</f>
        <v>7</v>
      </c>
      <c r="V16" s="140">
        <v>2</v>
      </c>
    </row>
    <row r="17" spans="1:22" ht="12.75">
      <c r="A17" s="154"/>
      <c r="B17" s="169"/>
      <c r="C17" s="171"/>
      <c r="D17" s="134"/>
      <c r="E17" s="110"/>
      <c r="F17" s="279">
        <f>HYPERLINK(круги!H31)</f>
      </c>
      <c r="G17" s="71"/>
      <c r="H17" s="280">
        <f>HYPERLINK(круги!H45)</f>
      </c>
      <c r="I17" s="128"/>
      <c r="J17" s="173"/>
      <c r="L17" s="154"/>
      <c r="M17" s="149"/>
      <c r="N17" s="137"/>
      <c r="O17" s="126"/>
      <c r="P17" s="110"/>
      <c r="Q17" s="293"/>
      <c r="R17" s="294">
        <f>HYPERLINK(круги!P74)</f>
      </c>
      <c r="S17" s="330" t="s">
        <v>110</v>
      </c>
      <c r="T17" s="296"/>
      <c r="U17" s="139"/>
      <c r="V17" s="141"/>
    </row>
    <row r="18" spans="1:22" ht="12.75" customHeight="1">
      <c r="A18" s="154">
        <v>6</v>
      </c>
      <c r="B18" s="163" t="str">
        <f>VLOOKUP(A18,'пр.взвешивания'!B1:E38,2,FALSE)</f>
        <v>ТАРАСОВА Анастасия Витальевна</v>
      </c>
      <c r="C18" s="165" t="str">
        <f>VLOOKUP(A18,'пр.взвешивания'!B1:H40,3,FALSE)</f>
        <v>08.10.93 кмс</v>
      </c>
      <c r="D18" s="133" t="str">
        <f>VLOOKUP(A18,'пр.взвешивания'!B1:H42,4,FALSE)</f>
        <v>МОС</v>
      </c>
      <c r="E18" s="107" t="str">
        <f>VLOOKUP(A18,'пр.взвешивания'!B1:H40,5,FALSE)</f>
        <v>Москва МКС</v>
      </c>
      <c r="F18" s="277">
        <v>0</v>
      </c>
      <c r="G18" s="281">
        <v>0</v>
      </c>
      <c r="H18" s="282"/>
      <c r="I18" s="128">
        <f>SUM(F18:H18)</f>
        <v>0</v>
      </c>
      <c r="J18" s="173">
        <v>3</v>
      </c>
      <c r="L18" s="154">
        <v>11</v>
      </c>
      <c r="M18" s="149" t="str">
        <f>VLOOKUP(L18,'пр.взвешивания'!B1:E38,2,FALSE)</f>
        <v>КАЗАНЦЕВА Наталья Александровна</v>
      </c>
      <c r="N18" s="137" t="str">
        <f>VLOOKUP(L18,'пр.взвешивания'!B1:H40,3,FALSE)</f>
        <v>10.04.81 мсмк</v>
      </c>
      <c r="O18" s="133" t="str">
        <f>VLOOKUP(L18,'пр.взвешивания'!B1:H40,4,FALSE)</f>
        <v>УФО</v>
      </c>
      <c r="P18" s="107" t="str">
        <f>VLOOKUP(L18,'пр.взвешивания'!B1:H40,5,FALSE)</f>
        <v>Тюменская Тюмень ВС</v>
      </c>
      <c r="Q18" s="297">
        <v>4</v>
      </c>
      <c r="R18" s="298"/>
      <c r="S18" s="299">
        <v>4</v>
      </c>
      <c r="T18" s="320">
        <v>4</v>
      </c>
      <c r="U18" s="131">
        <f>SUM(Q18:T18)</f>
        <v>12</v>
      </c>
      <c r="V18" s="141">
        <v>1</v>
      </c>
    </row>
    <row r="19" spans="1:22" ht="13.5" thickBot="1">
      <c r="A19" s="162"/>
      <c r="B19" s="164"/>
      <c r="C19" s="166"/>
      <c r="D19" s="158"/>
      <c r="E19" s="108"/>
      <c r="F19" s="283">
        <f>HYPERLINK(круги!H38)</f>
      </c>
      <c r="G19" s="75">
        <f>HYPERLINK(круги!H43)</f>
      </c>
      <c r="H19" s="284"/>
      <c r="I19" s="172"/>
      <c r="J19" s="174"/>
      <c r="L19" s="154"/>
      <c r="M19" s="149"/>
      <c r="N19" s="137"/>
      <c r="O19" s="134"/>
      <c r="P19" s="110"/>
      <c r="Q19" s="301">
        <v>1.48</v>
      </c>
      <c r="R19" s="302"/>
      <c r="S19" s="303"/>
      <c r="T19" s="321">
        <v>2.17</v>
      </c>
      <c r="U19" s="131"/>
      <c r="V19" s="141"/>
    </row>
    <row r="20" spans="1:22" ht="16.5" customHeight="1" thickBot="1">
      <c r="A20" s="6" t="s">
        <v>11</v>
      </c>
      <c r="B20" s="8"/>
      <c r="C20" s="8"/>
      <c r="D20" s="8"/>
      <c r="E20" s="8"/>
      <c r="F20" s="285"/>
      <c r="G20" s="285"/>
      <c r="H20" s="285"/>
      <c r="I20" s="61"/>
      <c r="J20" s="8"/>
      <c r="L20" s="175">
        <v>10</v>
      </c>
      <c r="M20" s="149" t="str">
        <f>VLOOKUP(L20,'пр.взвешивания'!B1:E40,2,FALSE)</f>
        <v>ФУТИНА Вероника Евгеньевна</v>
      </c>
      <c r="N20" s="137" t="str">
        <f>VLOOKUP(L20,'пр.взвешивания'!B1:H42,3,FALSE)</f>
        <v>26.04.86 КМС</v>
      </c>
      <c r="O20" s="133" t="str">
        <f>VLOOKUP(L20,'пр.взвешивания'!B2:H42,4,FALSE)</f>
        <v>ПФО</v>
      </c>
      <c r="P20" s="107" t="str">
        <f>VLOOKUP(L20,'пр.взвешивания'!B1:H42,5,FALSE)</f>
        <v>Нижегородская Выкса ПР</v>
      </c>
      <c r="Q20" s="305">
        <v>0</v>
      </c>
      <c r="R20" s="306">
        <v>0</v>
      </c>
      <c r="S20" s="307"/>
      <c r="T20" s="322">
        <v>0</v>
      </c>
      <c r="U20" s="131">
        <f>SUM(Q20:T20)</f>
        <v>0</v>
      </c>
      <c r="V20" s="160">
        <v>4</v>
      </c>
    </row>
    <row r="21" spans="1:22" ht="12.75" customHeight="1">
      <c r="A21" s="167">
        <v>7</v>
      </c>
      <c r="B21" s="168" t="str">
        <f>VLOOKUP(A21,'пр.взвешивания'!B2:E41,2,FALSE)</f>
        <v>АСЛАНОВА Эльпида Дмитриевна</v>
      </c>
      <c r="C21" s="170" t="str">
        <f>VLOOKUP(A21,'пр.взвешивания'!B2:H43,3,FALSE)</f>
        <v>19.12.91 мс</v>
      </c>
      <c r="D21" s="125" t="str">
        <f>VLOOKUP(A21,'пр.взвешивания'!B2:H45,4,FALSE)</f>
        <v>ЮФО</v>
      </c>
      <c r="E21" s="105" t="str">
        <f>VLOOKUP(A21,'пр.взвешивания'!B2:H43,5,FALSE)</f>
        <v>Краснодарский Анапа МО</v>
      </c>
      <c r="F21" s="62"/>
      <c r="G21" s="63">
        <v>3</v>
      </c>
      <c r="H21" s="64">
        <v>3</v>
      </c>
      <c r="I21" s="127">
        <f>SUM(F21:H21)</f>
        <v>6</v>
      </c>
      <c r="J21" s="177">
        <v>1</v>
      </c>
      <c r="L21" s="175"/>
      <c r="M21" s="149"/>
      <c r="N21" s="137"/>
      <c r="O21" s="126"/>
      <c r="P21" s="106"/>
      <c r="Q21" s="309">
        <f>HYPERLINK(круги!P64)</f>
      </c>
      <c r="R21" s="310"/>
      <c r="S21" s="311"/>
      <c r="T21" s="323" t="s">
        <v>111</v>
      </c>
      <c r="U21" s="131"/>
      <c r="V21" s="160"/>
    </row>
    <row r="22" spans="1:22" ht="12.75">
      <c r="A22" s="154"/>
      <c r="B22" s="169"/>
      <c r="C22" s="171"/>
      <c r="D22" s="126"/>
      <c r="E22" s="110"/>
      <c r="F22" s="65"/>
      <c r="G22" s="66">
        <f>HYPERLINK(круги!P5)</f>
      </c>
      <c r="H22" s="67">
        <f>HYPERLINK(круги!P12)</f>
      </c>
      <c r="I22" s="128"/>
      <c r="J22" s="173"/>
      <c r="L22" s="175">
        <v>8</v>
      </c>
      <c r="M22" s="149" t="str">
        <f>VLOOKUP(L22,'пр.взвешивания'!B1:E42,2,FALSE)</f>
        <v>ЕЖОВА Ксения Владимировна</v>
      </c>
      <c r="N22" s="137" t="str">
        <f>VLOOKUP(L22,'пр.взвешивания'!B1:H44,3,FALSE)</f>
        <v>09.09.86 мс</v>
      </c>
      <c r="O22" s="133" t="str">
        <f>VLOOKUP(L22,'пр.взвешивания'!B1:H44,4,FALSE)</f>
        <v>С.П.</v>
      </c>
      <c r="P22" s="107" t="str">
        <f>VLOOKUP(L22,'пр.взвешивания'!B1:H44,5,FALSE)</f>
        <v>С.Петербург МО</v>
      </c>
      <c r="Q22" s="313">
        <v>0</v>
      </c>
      <c r="R22" s="314">
        <v>0</v>
      </c>
      <c r="S22" s="315">
        <v>4</v>
      </c>
      <c r="T22" s="324"/>
      <c r="U22" s="131">
        <f>SUM(Q22:T22)</f>
        <v>4</v>
      </c>
      <c r="V22" s="160">
        <v>3</v>
      </c>
    </row>
    <row r="23" spans="1:22" ht="12.75" customHeight="1" thickBot="1">
      <c r="A23" s="154">
        <v>8</v>
      </c>
      <c r="B23" s="163" t="str">
        <f>VLOOKUP(A23,'пр.взвешивания'!B2:E43,2,FALSE)</f>
        <v>ЕЖОВА Ксения Владимировна</v>
      </c>
      <c r="C23" s="165" t="str">
        <f>VLOOKUP(A23,'пр.взвешивания'!B2:H45,3,FALSE)</f>
        <v>09.09.86 мс</v>
      </c>
      <c r="D23" s="133" t="str">
        <f>VLOOKUP(A23,'пр.взвешивания'!B2:H47,4,FALSE)</f>
        <v>С.П.</v>
      </c>
      <c r="E23" s="107" t="str">
        <f>VLOOKUP(A23,'пр.взвешивания'!B2:H45,5,FALSE)</f>
        <v>С.Петербург МО</v>
      </c>
      <c r="F23" s="68">
        <v>0</v>
      </c>
      <c r="G23" s="69"/>
      <c r="H23" s="68">
        <v>3</v>
      </c>
      <c r="I23" s="128">
        <f>SUM(F23:H23)</f>
        <v>3</v>
      </c>
      <c r="J23" s="173">
        <v>2</v>
      </c>
      <c r="L23" s="176"/>
      <c r="M23" s="150"/>
      <c r="N23" s="151"/>
      <c r="O23" s="158"/>
      <c r="P23" s="108"/>
      <c r="Q23" s="317"/>
      <c r="R23" s="318">
        <f>HYPERLINK(круги!P68)</f>
      </c>
      <c r="S23" s="331" t="s">
        <v>112</v>
      </c>
      <c r="T23" s="325"/>
      <c r="U23" s="135"/>
      <c r="V23" s="161"/>
    </row>
    <row r="24" spans="1:16" ht="12.75">
      <c r="A24" s="154"/>
      <c r="B24" s="169"/>
      <c r="C24" s="171"/>
      <c r="D24" s="134"/>
      <c r="E24" s="110"/>
      <c r="F24" s="70">
        <f>HYPERLINK(круги!P7)</f>
      </c>
      <c r="G24" s="71"/>
      <c r="H24" s="70">
        <f>HYPERLINK(круги!P21)</f>
      </c>
      <c r="I24" s="128"/>
      <c r="J24" s="173"/>
      <c r="M24" s="8"/>
      <c r="N24" s="8"/>
      <c r="O24" s="8"/>
      <c r="P24" s="8"/>
    </row>
    <row r="25" spans="1:20" ht="12.75" customHeight="1" thickBot="1">
      <c r="A25" s="154">
        <v>9</v>
      </c>
      <c r="B25" s="163" t="str">
        <f>VLOOKUP(A25,'пр.взвешивания'!B2:E45,2,FALSE)</f>
        <v>БИРЮКОВА Валентина Михайловна</v>
      </c>
      <c r="C25" s="165" t="str">
        <f>VLOOKUP(A25,'пр.взвешивания'!B2:H47,3,FALSE)</f>
        <v>05.04.93 КМС</v>
      </c>
      <c r="D25" s="133" t="str">
        <f>VLOOKUP(A25,'пр.взвешивания'!B2:H49,4,FALSE)</f>
        <v>ДВФО</v>
      </c>
      <c r="E25" s="107" t="str">
        <f>VLOOKUP(A25,'пр.взвешивания'!B2:H47,5,FALSE)</f>
        <v> Приморский Владивосток УФК и С</v>
      </c>
      <c r="F25" s="68">
        <v>0</v>
      </c>
      <c r="G25" s="72">
        <v>0</v>
      </c>
      <c r="H25" s="73"/>
      <c r="I25" s="128">
        <f>SUM(F25:H25)</f>
        <v>0</v>
      </c>
      <c r="J25" s="173">
        <v>3</v>
      </c>
      <c r="M25" s="82" t="s">
        <v>51</v>
      </c>
      <c r="N25" s="8"/>
      <c r="O25" s="8"/>
      <c r="P25" s="8"/>
      <c r="Q25" s="109" t="s">
        <v>29</v>
      </c>
      <c r="R25" s="109"/>
      <c r="S25" s="109"/>
      <c r="T25" s="109"/>
    </row>
    <row r="26" spans="1:20" ht="13.5" thickBot="1">
      <c r="A26" s="162"/>
      <c r="B26" s="164"/>
      <c r="C26" s="166"/>
      <c r="D26" s="158"/>
      <c r="E26" s="108"/>
      <c r="F26" s="74">
        <f>HYPERLINK(круги!O14)</f>
      </c>
      <c r="G26" s="75">
        <f>HYPERLINK(круги!P19)</f>
      </c>
      <c r="H26" s="76"/>
      <c r="I26" s="172"/>
      <c r="J26" s="174"/>
      <c r="L26" s="155">
        <v>3</v>
      </c>
      <c r="M26" s="157" t="str">
        <f>VLOOKUP(L26,'пр.взвешивания'!B1:E46,2,FALSE)</f>
        <v>ХАКИМОВА Елена Сергеевна</v>
      </c>
      <c r="N26" s="136" t="str">
        <f>VLOOKUP(L26,'пр.взвешивания'!B1:H48,3,FALSE)</f>
        <v>02.03.88 мсмк</v>
      </c>
      <c r="O26" s="125" t="str">
        <f>VLOOKUP(L26,'пр.взвешивания'!B1:H48,4,FALSE)</f>
        <v>ПФО</v>
      </c>
      <c r="P26" s="105" t="str">
        <f>VLOOKUP(L26,'пр.взвешивания'!B1:H48,5,FALSE)</f>
        <v>Оренбургская Бузулук Д</v>
      </c>
      <c r="Q26" s="33"/>
      <c r="R26" s="33"/>
      <c r="S26" s="34"/>
      <c r="T26" s="34"/>
    </row>
    <row r="27" spans="1:20" ht="15" customHeight="1" thickBot="1">
      <c r="A27" s="6" t="s">
        <v>12</v>
      </c>
      <c r="B27" s="8"/>
      <c r="C27" s="8"/>
      <c r="D27" s="8"/>
      <c r="E27" s="8"/>
      <c r="F27" s="285"/>
      <c r="G27" s="285"/>
      <c r="H27" s="285"/>
      <c r="I27" s="61"/>
      <c r="J27" s="8"/>
      <c r="L27" s="156"/>
      <c r="M27" s="149"/>
      <c r="N27" s="137"/>
      <c r="O27" s="126"/>
      <c r="P27" s="110"/>
      <c r="Q27" s="35">
        <v>3</v>
      </c>
      <c r="R27" s="33"/>
      <c r="S27" s="34"/>
      <c r="T27" s="34"/>
    </row>
    <row r="28" spans="1:20" ht="12.75" customHeight="1" thickBot="1">
      <c r="A28" s="167">
        <v>10</v>
      </c>
      <c r="B28" s="168" t="str">
        <f>VLOOKUP(A28,'пр.взвешивания'!B2:E48,2,FALSE)</f>
        <v>ФУТИНА Вероника Евгеньевна</v>
      </c>
      <c r="C28" s="170" t="str">
        <f>VLOOKUP(B28,'пр.взвешивания'!C2:F48,2,FALSE)</f>
        <v>26.04.86 КМС</v>
      </c>
      <c r="D28" s="125" t="str">
        <f>VLOOKUP(C28,'пр.взвешивания'!D2:G48,2,FALSE)</f>
        <v>ПФО</v>
      </c>
      <c r="E28" s="105" t="str">
        <f>VLOOKUP(A28,'пр.взвешивания'!B2:H50,5,FALSE)</f>
        <v>Нижегородская Выкса ПР</v>
      </c>
      <c r="F28" s="62"/>
      <c r="G28" s="77">
        <v>0</v>
      </c>
      <c r="H28" s="61"/>
      <c r="I28" s="127">
        <f>SUM(F28:H28)</f>
        <v>0</v>
      </c>
      <c r="J28" s="177">
        <v>2</v>
      </c>
      <c r="L28" s="147">
        <v>7</v>
      </c>
      <c r="M28" s="149" t="str">
        <f>VLOOKUP(L28,'пр.взвешивания'!B1:E48,2,FALSE)</f>
        <v>АСЛАНОВА Эльпида Дмитриевна</v>
      </c>
      <c r="N28" s="137" t="str">
        <f>VLOOKUP(L28,'пр.взвешивания'!B1:H50,3,FALSE)</f>
        <v>19.12.91 мс</v>
      </c>
      <c r="O28" s="133" t="str">
        <f>VLOOKUP(L28,'пр.взвешивания'!B1:H50,4,FALSE)</f>
        <v>ЮФО</v>
      </c>
      <c r="P28" s="107" t="str">
        <f>VLOOKUP(L28,'пр.взвешивания'!B1:H50,5,FALSE)</f>
        <v>Краснодарский Анапа МО</v>
      </c>
      <c r="Q28" s="36" t="s">
        <v>114</v>
      </c>
      <c r="R28" s="37"/>
      <c r="S28" s="34"/>
      <c r="T28" s="34"/>
    </row>
    <row r="29" spans="1:20" ht="13.5" thickBot="1">
      <c r="A29" s="154"/>
      <c r="B29" s="169"/>
      <c r="C29" s="171"/>
      <c r="D29" s="126"/>
      <c r="E29" s="110"/>
      <c r="F29" s="65"/>
      <c r="G29" s="78">
        <f>HYPERLINK(круги!P29)</f>
      </c>
      <c r="H29" s="61"/>
      <c r="I29" s="128"/>
      <c r="J29" s="173"/>
      <c r="L29" s="148"/>
      <c r="M29" s="152"/>
      <c r="N29" s="153"/>
      <c r="O29" s="126"/>
      <c r="P29" s="106"/>
      <c r="Q29" s="33"/>
      <c r="R29" s="38"/>
      <c r="S29" s="35">
        <v>3</v>
      </c>
      <c r="T29" s="34"/>
    </row>
    <row r="30" spans="1:20" ht="12.75" customHeight="1" thickBot="1">
      <c r="A30" s="154">
        <v>11</v>
      </c>
      <c r="B30" s="163" t="str">
        <f>VLOOKUP(A30,'пр.взвешивания'!B2:E50,2,FALSE)</f>
        <v>КАЗАНЦЕВА Наталья Александровна</v>
      </c>
      <c r="C30" s="165" t="str">
        <f>VLOOKUP(A30,'пр.взвешивания'!B6:H29,3,FALSE)</f>
        <v>10.04.81 мсмк</v>
      </c>
      <c r="D30" s="133" t="str">
        <f>VLOOKUP(A30,'пр.взвешивания'!B6:H29,4,FALSE)</f>
        <v>УФО</v>
      </c>
      <c r="E30" s="107" t="str">
        <f>VLOOKUP(A30,'пр.взвешивания'!B2:H52,5,FALSE)</f>
        <v>Тюменская Тюмень ВС</v>
      </c>
      <c r="F30" s="68">
        <v>4</v>
      </c>
      <c r="G30" s="79"/>
      <c r="H30" s="61"/>
      <c r="I30" s="128">
        <f>SUM(F30:H30)</f>
        <v>4</v>
      </c>
      <c r="J30" s="173">
        <v>1</v>
      </c>
      <c r="L30" s="159">
        <v>11</v>
      </c>
      <c r="M30" s="157" t="str">
        <f>VLOOKUP(L30,'пр.взвешивания'!B1:E50,2,FALSE)</f>
        <v>КАЗАНЦЕВА Наталья Александровна</v>
      </c>
      <c r="N30" s="136" t="str">
        <f>VLOOKUP(L30,'пр.взвешивания'!B1:H52,3,FALSE)</f>
        <v>10.04.81 мсмк</v>
      </c>
      <c r="O30" s="125" t="str">
        <f>VLOOKUP(L30,'пр.взвешивания'!B1:H52,4,FALSE)</f>
        <v>УФО</v>
      </c>
      <c r="P30" s="105" t="str">
        <f>VLOOKUP(L30,'пр.взвешивания'!B1:H52,5,FALSE)</f>
        <v>Тюменская Тюмень ВС</v>
      </c>
      <c r="Q30" s="33"/>
      <c r="R30" s="39"/>
      <c r="S30" s="36" t="s">
        <v>115</v>
      </c>
      <c r="T30" s="34"/>
    </row>
    <row r="31" spans="1:20" ht="13.5" thickBot="1">
      <c r="A31" s="162"/>
      <c r="B31" s="164"/>
      <c r="C31" s="166"/>
      <c r="D31" s="158"/>
      <c r="E31" s="108"/>
      <c r="F31" s="80">
        <v>3.22</v>
      </c>
      <c r="G31" s="81"/>
      <c r="H31" s="61"/>
      <c r="I31" s="172"/>
      <c r="J31" s="174"/>
      <c r="L31" s="156"/>
      <c r="M31" s="149"/>
      <c r="N31" s="137"/>
      <c r="O31" s="126"/>
      <c r="P31" s="106"/>
      <c r="Q31" s="35">
        <v>11</v>
      </c>
      <c r="R31" s="40"/>
      <c r="S31" s="34"/>
      <c r="T31" s="34"/>
    </row>
    <row r="32" spans="12:20" ht="13.5" thickBot="1">
      <c r="L32" s="147">
        <v>5</v>
      </c>
      <c r="M32" s="149" t="str">
        <f>VLOOKUP(L32,'пр.взвешивания'!B1:E52,2,FALSE)</f>
        <v>КАМЕНСКИХ Елена Михайловна</v>
      </c>
      <c r="N32" s="137" t="str">
        <f>VLOOKUP(L32,'пр.взвешивания'!B1:H54,3,FALSE)</f>
        <v>16.12.84 мс</v>
      </c>
      <c r="O32" s="133" t="str">
        <f>VLOOKUP(L32,'пр.взвешивания'!B1:H54,4,FALSE)</f>
        <v>ПФО</v>
      </c>
      <c r="P32" s="107" t="str">
        <f>VLOOKUP(L32,'пр.взвешивания'!B1:H54,5,FALSE)</f>
        <v>Пермский Краснокамск ПР</v>
      </c>
      <c r="Q32" s="36" t="s">
        <v>114</v>
      </c>
      <c r="R32" s="33"/>
      <c r="S32" s="34"/>
      <c r="T32" s="34"/>
    </row>
    <row r="33" spans="12:20" ht="13.5" thickBot="1">
      <c r="L33" s="148"/>
      <c r="M33" s="150"/>
      <c r="N33" s="151"/>
      <c r="O33" s="158"/>
      <c r="P33" s="108"/>
      <c r="Q33" s="33"/>
      <c r="R33" s="33"/>
      <c r="S33" s="34"/>
      <c r="T33" s="34"/>
    </row>
    <row r="34" spans="2:12" ht="15.75">
      <c r="B34" s="42"/>
      <c r="C34" s="42"/>
      <c r="D34" s="20"/>
      <c r="E34" s="20"/>
      <c r="F34" s="19"/>
      <c r="G34" s="19"/>
      <c r="H34" s="178" t="str">
        <f>'[2]реквизиты'!$G$7</f>
        <v>В.С. Зинчак </v>
      </c>
      <c r="I34" s="178"/>
      <c r="J34" s="178"/>
      <c r="K34" s="178"/>
      <c r="L34" s="178"/>
    </row>
    <row r="35" spans="1:12" ht="15.75">
      <c r="A35" s="41" t="str">
        <f>HYPERLINK('[2]реквизиты'!$A$6)</f>
        <v>Гл. судья, судья МК</v>
      </c>
      <c r="B35" s="42"/>
      <c r="C35" s="45"/>
      <c r="D35" s="25"/>
      <c r="E35" s="25"/>
      <c r="F35" s="46"/>
      <c r="G35" s="46"/>
      <c r="H35" s="178"/>
      <c r="I35" s="178"/>
      <c r="J35" s="178"/>
      <c r="K35" s="178"/>
      <c r="L35" s="178"/>
    </row>
    <row r="36" spans="1:12" ht="12.75">
      <c r="A36" s="29"/>
      <c r="B36" s="29"/>
      <c r="C36" s="43"/>
      <c r="D36" s="25"/>
      <c r="E36" s="25"/>
      <c r="F36" s="25"/>
      <c r="G36" s="25"/>
      <c r="H36" s="179" t="str">
        <f>'[2]реквизиты'!$G$8</f>
        <v>/г. Дзержинск/</v>
      </c>
      <c r="I36" s="179"/>
      <c r="J36" s="179"/>
      <c r="K36" s="179"/>
      <c r="L36" s="179"/>
    </row>
    <row r="37" spans="2:12" ht="15.75">
      <c r="B37" s="42"/>
      <c r="C37" s="45"/>
      <c r="D37" s="25"/>
      <c r="E37" s="25"/>
      <c r="F37" s="46"/>
      <c r="G37" s="46"/>
      <c r="H37" s="178" t="s">
        <v>52</v>
      </c>
      <c r="I37" s="178"/>
      <c r="J37" s="178"/>
      <c r="K37" s="178"/>
      <c r="L37" s="178"/>
    </row>
    <row r="38" spans="1:12" ht="12.75" customHeight="1">
      <c r="A38" s="41" t="str">
        <f>HYPERLINK('[3]реквизиты'!$A$22)</f>
        <v>Гл. секретарь, судья МК</v>
      </c>
      <c r="B38" s="29"/>
      <c r="C38" s="43"/>
      <c r="D38" s="25"/>
      <c r="E38" s="25"/>
      <c r="F38" s="25"/>
      <c r="G38" s="25"/>
      <c r="H38" s="178"/>
      <c r="I38" s="178"/>
      <c r="J38" s="178"/>
      <c r="K38" s="178"/>
      <c r="L38" s="178"/>
    </row>
    <row r="39" spans="3:12" ht="12.75">
      <c r="C39" s="5"/>
      <c r="D39" s="5"/>
      <c r="E39" s="5"/>
      <c r="F39" s="5"/>
      <c r="G39" s="5"/>
      <c r="H39" s="179" t="s">
        <v>53</v>
      </c>
      <c r="I39" s="179"/>
      <c r="J39" s="179"/>
      <c r="K39" s="179"/>
      <c r="L39" s="179"/>
    </row>
    <row r="40" spans="3:11" ht="21" customHeight="1">
      <c r="C40" s="5"/>
      <c r="D40" s="5"/>
      <c r="E40" s="5"/>
      <c r="F40" s="5"/>
      <c r="G40" s="5"/>
      <c r="H40" s="178"/>
      <c r="I40" s="178"/>
      <c r="J40" s="178"/>
      <c r="K40" s="178"/>
    </row>
    <row r="62" spans="18:20" ht="12.75">
      <c r="R62" s="21"/>
      <c r="S62" s="21"/>
      <c r="T62" s="21"/>
    </row>
    <row r="63" spans="18:20" ht="12.75">
      <c r="R63" s="24"/>
      <c r="S63" s="22"/>
      <c r="T63" s="21"/>
    </row>
    <row r="64" spans="18:20" ht="12.75">
      <c r="R64" s="23"/>
      <c r="S64" s="21"/>
      <c r="T64" s="21"/>
    </row>
    <row r="65" spans="18:20" ht="12.75">
      <c r="R65" s="23"/>
      <c r="S65" s="21"/>
      <c r="T65" s="21"/>
    </row>
    <row r="66" spans="18:20" ht="12.75">
      <c r="R66" s="31"/>
      <c r="S66" s="21"/>
      <c r="T66" s="21"/>
    </row>
    <row r="67" spans="18:20" ht="12.75">
      <c r="R67" s="23"/>
      <c r="S67" s="21"/>
      <c r="T67" s="24"/>
    </row>
    <row r="68" spans="18:20" ht="12.75">
      <c r="R68" s="23"/>
      <c r="S68" s="22"/>
      <c r="T68" s="21"/>
    </row>
    <row r="69" spans="18:20" ht="12.75">
      <c r="R69" s="23"/>
      <c r="S69" s="22"/>
      <c r="T69" s="21"/>
    </row>
    <row r="70" spans="18:20" ht="12.75">
      <c r="R70" s="24"/>
      <c r="S70" s="22"/>
      <c r="T70" s="21"/>
    </row>
    <row r="71" spans="15:20" ht="12.75">
      <c r="O71" s="24"/>
      <c r="P71" s="24"/>
      <c r="Q71" s="21"/>
      <c r="R71" s="24"/>
      <c r="S71" s="22"/>
      <c r="T71" s="21"/>
    </row>
    <row r="72" ht="12.75">
      <c r="R72" s="30"/>
    </row>
    <row r="73" ht="12.75">
      <c r="R73" s="30"/>
    </row>
  </sheetData>
  <mergeCells count="179">
    <mergeCell ref="H40:K40"/>
    <mergeCell ref="H34:L35"/>
    <mergeCell ref="H36:L36"/>
    <mergeCell ref="H37:L38"/>
    <mergeCell ref="H39:L39"/>
    <mergeCell ref="I9:I10"/>
    <mergeCell ref="A11:A12"/>
    <mergeCell ref="B11:B12"/>
    <mergeCell ref="C11:C12"/>
    <mergeCell ref="D11:D12"/>
    <mergeCell ref="A9:A10"/>
    <mergeCell ref="A5:A6"/>
    <mergeCell ref="B9:B10"/>
    <mergeCell ref="C9:C10"/>
    <mergeCell ref="B7:B8"/>
    <mergeCell ref="C7:C8"/>
    <mergeCell ref="A7:A8"/>
    <mergeCell ref="L11:L12"/>
    <mergeCell ref="L9:L10"/>
    <mergeCell ref="M11:M12"/>
    <mergeCell ref="B5:B6"/>
    <mergeCell ref="C5:C6"/>
    <mergeCell ref="D9:D10"/>
    <mergeCell ref="J7:J8"/>
    <mergeCell ref="I11:I12"/>
    <mergeCell ref="J11:J12"/>
    <mergeCell ref="I7:I8"/>
    <mergeCell ref="L16:L17"/>
    <mergeCell ref="M16:M17"/>
    <mergeCell ref="N16:N17"/>
    <mergeCell ref="M13:M14"/>
    <mergeCell ref="N5:N6"/>
    <mergeCell ref="C16:C17"/>
    <mergeCell ref="D16:D17"/>
    <mergeCell ref="M9:M10"/>
    <mergeCell ref="N9:N10"/>
    <mergeCell ref="N11:N12"/>
    <mergeCell ref="L7:L8"/>
    <mergeCell ref="M7:M8"/>
    <mergeCell ref="L13:L14"/>
    <mergeCell ref="I5:I6"/>
    <mergeCell ref="D30:D31"/>
    <mergeCell ref="I28:I29"/>
    <mergeCell ref="J28:J29"/>
    <mergeCell ref="M5:M6"/>
    <mergeCell ref="J5:J6"/>
    <mergeCell ref="D7:D8"/>
    <mergeCell ref="L5:L6"/>
    <mergeCell ref="F5:H5"/>
    <mergeCell ref="J30:J31"/>
    <mergeCell ref="J9:J10"/>
    <mergeCell ref="I30:I31"/>
    <mergeCell ref="I14:I15"/>
    <mergeCell ref="J14:J15"/>
    <mergeCell ref="I16:I17"/>
    <mergeCell ref="J16:J17"/>
    <mergeCell ref="I18:I19"/>
    <mergeCell ref="J18:J19"/>
    <mergeCell ref="J21:J22"/>
    <mergeCell ref="I23:I24"/>
    <mergeCell ref="J23:J24"/>
    <mergeCell ref="A14:A15"/>
    <mergeCell ref="B14:B15"/>
    <mergeCell ref="C14:C15"/>
    <mergeCell ref="D14:D15"/>
    <mergeCell ref="A16:A17"/>
    <mergeCell ref="B16:B17"/>
    <mergeCell ref="C21:C22"/>
    <mergeCell ref="D21:D22"/>
    <mergeCell ref="A18:A19"/>
    <mergeCell ref="B18:B19"/>
    <mergeCell ref="C18:C19"/>
    <mergeCell ref="D18:D19"/>
    <mergeCell ref="A23:A24"/>
    <mergeCell ref="B23:B24"/>
    <mergeCell ref="A21:A22"/>
    <mergeCell ref="B21:B22"/>
    <mergeCell ref="C23:C24"/>
    <mergeCell ref="N18:N19"/>
    <mergeCell ref="O18:O19"/>
    <mergeCell ref="U18:U19"/>
    <mergeCell ref="M20:M21"/>
    <mergeCell ref="N20:N21"/>
    <mergeCell ref="M22:M23"/>
    <mergeCell ref="N22:N23"/>
    <mergeCell ref="M18:M19"/>
    <mergeCell ref="D25:D26"/>
    <mergeCell ref="I25:I26"/>
    <mergeCell ref="J25:J26"/>
    <mergeCell ref="L20:L21"/>
    <mergeCell ref="D23:D24"/>
    <mergeCell ref="L22:L23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V18:V19"/>
    <mergeCell ref="U20:U21"/>
    <mergeCell ref="O16:O17"/>
    <mergeCell ref="V20:V21"/>
    <mergeCell ref="U16:U17"/>
    <mergeCell ref="O20:O21"/>
    <mergeCell ref="V16:V17"/>
    <mergeCell ref="P16:P17"/>
    <mergeCell ref="U22:U23"/>
    <mergeCell ref="V22:V23"/>
    <mergeCell ref="O22:O23"/>
    <mergeCell ref="P22:P23"/>
    <mergeCell ref="O32:O33"/>
    <mergeCell ref="L30:L31"/>
    <mergeCell ref="M30:M31"/>
    <mergeCell ref="N30:N31"/>
    <mergeCell ref="O30:O31"/>
    <mergeCell ref="L18:L19"/>
    <mergeCell ref="O28:O29"/>
    <mergeCell ref="L26:L27"/>
    <mergeCell ref="M26:M27"/>
    <mergeCell ref="O26:O27"/>
    <mergeCell ref="N26:N27"/>
    <mergeCell ref="L32:L33"/>
    <mergeCell ref="M32:M33"/>
    <mergeCell ref="N32:N33"/>
    <mergeCell ref="L28:L29"/>
    <mergeCell ref="M28:M29"/>
    <mergeCell ref="N28:N29"/>
    <mergeCell ref="V7:V8"/>
    <mergeCell ref="Q5:T5"/>
    <mergeCell ref="U5:U6"/>
    <mergeCell ref="V5:V6"/>
    <mergeCell ref="U13:U14"/>
    <mergeCell ref="N7:N8"/>
    <mergeCell ref="O7:O8"/>
    <mergeCell ref="U7:U8"/>
    <mergeCell ref="N13:N14"/>
    <mergeCell ref="O13:O14"/>
    <mergeCell ref="E7:E8"/>
    <mergeCell ref="E9:E10"/>
    <mergeCell ref="E11:E12"/>
    <mergeCell ref="V13:V14"/>
    <mergeCell ref="U9:U10"/>
    <mergeCell ref="V9:V10"/>
    <mergeCell ref="O11:O12"/>
    <mergeCell ref="U11:U12"/>
    <mergeCell ref="V11:V12"/>
    <mergeCell ref="O9:O10"/>
    <mergeCell ref="A1:V1"/>
    <mergeCell ref="E14:E15"/>
    <mergeCell ref="E16:E17"/>
    <mergeCell ref="D28:D29"/>
    <mergeCell ref="I21:I22"/>
    <mergeCell ref="E21:E22"/>
    <mergeCell ref="E23:E24"/>
    <mergeCell ref="E25:E26"/>
    <mergeCell ref="E28:E29"/>
    <mergeCell ref="D5:E6"/>
    <mergeCell ref="B4:J4"/>
    <mergeCell ref="M2:V2"/>
    <mergeCell ref="S4:V4"/>
    <mergeCell ref="B2:J2"/>
    <mergeCell ref="L3:V3"/>
    <mergeCell ref="E30:E31"/>
    <mergeCell ref="O5:P6"/>
    <mergeCell ref="P7:P8"/>
    <mergeCell ref="P9:P10"/>
    <mergeCell ref="P11:P12"/>
    <mergeCell ref="P13:P14"/>
    <mergeCell ref="P18:P19"/>
    <mergeCell ref="P20:P21"/>
    <mergeCell ref="E18:E19"/>
    <mergeCell ref="P28:P29"/>
    <mergeCell ref="P30:P31"/>
    <mergeCell ref="P32:P33"/>
    <mergeCell ref="Q25:T25"/>
    <mergeCell ref="P26:P27"/>
  </mergeCells>
  <printOptions horizontalCentered="1"/>
  <pageMargins left="0" right="0" top="0" bottom="0" header="0.5118110236220472" footer="0.5118110236220472"/>
  <pageSetup horizontalDpi="300" verticalDpi="300" orientation="landscape" paperSize="9" scale="92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workbookViewId="0" topLeftCell="A1">
      <selection activeCell="A36" sqref="A1:H36"/>
    </sheetView>
  </sheetViews>
  <sheetFormatPr defaultColWidth="9.140625" defaultRowHeight="12.75"/>
  <sheetData>
    <row r="1" spans="1:8" ht="15.75" thickBot="1">
      <c r="A1" s="199" t="str">
        <f>'[2]реквизиты'!$A$2</f>
        <v>Чемпионат России по САМБО среди женщин</v>
      </c>
      <c r="B1" s="200"/>
      <c r="C1" s="200"/>
      <c r="D1" s="200"/>
      <c r="E1" s="200"/>
      <c r="F1" s="200"/>
      <c r="G1" s="200"/>
      <c r="H1" s="201"/>
    </row>
    <row r="2" spans="1:8" ht="12.75">
      <c r="A2" s="202" t="str">
        <f>'[2]реквизиты'!$A$3</f>
        <v>06 - 11 июня 2012 г.          г. Выкса</v>
      </c>
      <c r="B2" s="202"/>
      <c r="C2" s="202"/>
      <c r="D2" s="202"/>
      <c r="E2" s="202"/>
      <c r="F2" s="202"/>
      <c r="G2" s="202"/>
      <c r="H2" s="202"/>
    </row>
    <row r="3" spans="1:8" ht="18">
      <c r="A3" s="203" t="s">
        <v>39</v>
      </c>
      <c r="B3" s="203"/>
      <c r="C3" s="203"/>
      <c r="D3" s="203"/>
      <c r="E3" s="203"/>
      <c r="F3" s="203"/>
      <c r="G3" s="203"/>
      <c r="H3" s="203"/>
    </row>
    <row r="4" spans="2:8" ht="18">
      <c r="B4" s="50"/>
      <c r="C4" s="204" t="str">
        <f>'пр.взвешивания'!G3</f>
        <v>в.к. 80    кг</v>
      </c>
      <c r="D4" s="204"/>
      <c r="E4" s="204"/>
      <c r="F4" s="205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196" t="s">
        <v>40</v>
      </c>
      <c r="B6" s="189" t="str">
        <f>VLOOKUP(J6,'пр.взвешивания'!B1:G40,2,FALSE)</f>
        <v>ХАКИМОВА Елена Сергеевна</v>
      </c>
      <c r="C6" s="189"/>
      <c r="D6" s="189"/>
      <c r="E6" s="189"/>
      <c r="F6" s="189"/>
      <c r="G6" s="189"/>
      <c r="H6" s="333" t="str">
        <f>VLOOKUP(J6,'пр.взвешивания'!B1:G40,3,FALSE)</f>
        <v>02.03.88 мсмк</v>
      </c>
      <c r="I6" s="51"/>
      <c r="J6" s="52">
        <v>3</v>
      </c>
    </row>
    <row r="7" spans="1:10" ht="18">
      <c r="A7" s="197"/>
      <c r="B7" s="190"/>
      <c r="C7" s="190"/>
      <c r="D7" s="190"/>
      <c r="E7" s="190"/>
      <c r="F7" s="190"/>
      <c r="G7" s="190"/>
      <c r="H7" s="334"/>
      <c r="I7" s="51"/>
      <c r="J7" s="52"/>
    </row>
    <row r="8" spans="1:10" ht="18">
      <c r="A8" s="197"/>
      <c r="B8" s="192" t="str">
        <f>VLOOKUP(J6,'пр.взвешивания'!B1:G40,5,FALSE)</f>
        <v>Оренбургская Бузулук Д</v>
      </c>
      <c r="C8" s="192"/>
      <c r="D8" s="192"/>
      <c r="E8" s="192"/>
      <c r="F8" s="192"/>
      <c r="G8" s="192"/>
      <c r="H8" s="191"/>
      <c r="I8" s="51"/>
      <c r="J8" s="52"/>
    </row>
    <row r="9" spans="1:10" ht="18.75" thickBot="1">
      <c r="A9" s="198"/>
      <c r="B9" s="184"/>
      <c r="C9" s="184"/>
      <c r="D9" s="184"/>
      <c r="E9" s="184"/>
      <c r="F9" s="184"/>
      <c r="G9" s="184"/>
      <c r="H9" s="185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193" t="s">
        <v>41</v>
      </c>
      <c r="B11" s="189" t="str">
        <f>VLOOKUP(J11,'пр.взвешивания'!B1:G45,2,FALSE)</f>
        <v>КАЗАНЦЕВА Наталья Александровна</v>
      </c>
      <c r="C11" s="189"/>
      <c r="D11" s="189"/>
      <c r="E11" s="189"/>
      <c r="F11" s="189"/>
      <c r="G11" s="189"/>
      <c r="H11" s="333" t="str">
        <f>VLOOKUP(J11,'пр.взвешивания'!B1:G45,3,FALSE)</f>
        <v>10.04.81 мсмк</v>
      </c>
      <c r="I11" s="51"/>
      <c r="J11" s="52">
        <v>11</v>
      </c>
    </row>
    <row r="12" spans="1:10" ht="18" customHeight="1">
      <c r="A12" s="194"/>
      <c r="B12" s="190"/>
      <c r="C12" s="190"/>
      <c r="D12" s="190"/>
      <c r="E12" s="190"/>
      <c r="F12" s="190"/>
      <c r="G12" s="190"/>
      <c r="H12" s="334"/>
      <c r="I12" s="51"/>
      <c r="J12" s="52"/>
    </row>
    <row r="13" spans="1:10" ht="18">
      <c r="A13" s="194"/>
      <c r="B13" s="192" t="str">
        <f>VLOOKUP(J11,'пр.взвешивания'!B1:G45,5,FALSE)</f>
        <v>Тюменская Тюмень ВС</v>
      </c>
      <c r="C13" s="192"/>
      <c r="D13" s="192"/>
      <c r="E13" s="192"/>
      <c r="F13" s="192"/>
      <c r="G13" s="192"/>
      <c r="H13" s="191"/>
      <c r="I13" s="51"/>
      <c r="J13" s="52"/>
    </row>
    <row r="14" spans="1:10" ht="18.75" thickBot="1">
      <c r="A14" s="195"/>
      <c r="B14" s="184"/>
      <c r="C14" s="184"/>
      <c r="D14" s="184"/>
      <c r="E14" s="184"/>
      <c r="F14" s="184"/>
      <c r="G14" s="184"/>
      <c r="H14" s="185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186" t="s">
        <v>42</v>
      </c>
      <c r="B16" s="189" t="str">
        <f>VLOOKUP(J16,'пр.взвешивания'!B1:G50,2,FALSE)</f>
        <v>АСЛАНОВА Эльпида Дмитриевна</v>
      </c>
      <c r="C16" s="189"/>
      <c r="D16" s="189"/>
      <c r="E16" s="189"/>
      <c r="F16" s="189"/>
      <c r="G16" s="189"/>
      <c r="H16" s="182" t="str">
        <f>VLOOKUP(J16,'пр.взвешивания'!B1:G50,3,FALSE)</f>
        <v>19.12.91 мс</v>
      </c>
      <c r="I16" s="51"/>
      <c r="J16" s="52">
        <v>7</v>
      </c>
    </row>
    <row r="17" spans="1:10" ht="18" customHeight="1">
      <c r="A17" s="187"/>
      <c r="B17" s="190"/>
      <c r="C17" s="190"/>
      <c r="D17" s="190"/>
      <c r="E17" s="190"/>
      <c r="F17" s="190"/>
      <c r="G17" s="190"/>
      <c r="H17" s="191"/>
      <c r="I17" s="51"/>
      <c r="J17" s="52"/>
    </row>
    <row r="18" spans="1:10" ht="18">
      <c r="A18" s="187"/>
      <c r="B18" s="192" t="str">
        <f>VLOOKUP(J16,'пр.взвешивания'!B1:G50,5,FALSE)</f>
        <v>Краснодарский Анапа МО</v>
      </c>
      <c r="C18" s="192"/>
      <c r="D18" s="192"/>
      <c r="E18" s="192"/>
      <c r="F18" s="192"/>
      <c r="G18" s="192"/>
      <c r="H18" s="191"/>
      <c r="I18" s="51"/>
      <c r="J18" s="52"/>
    </row>
    <row r="19" spans="1:10" ht="18.75" thickBot="1">
      <c r="A19" s="188"/>
      <c r="B19" s="184"/>
      <c r="C19" s="184"/>
      <c r="D19" s="184"/>
      <c r="E19" s="184"/>
      <c r="F19" s="184"/>
      <c r="G19" s="184"/>
      <c r="H19" s="185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186" t="s">
        <v>42</v>
      </c>
      <c r="B21" s="189" t="str">
        <f>VLOOKUP(J21,'пр.взвешивания'!B1:G55,2,FALSE)</f>
        <v>КАМЕНСКИХ Елена Михайловна</v>
      </c>
      <c r="C21" s="189"/>
      <c r="D21" s="189"/>
      <c r="E21" s="189"/>
      <c r="F21" s="189"/>
      <c r="G21" s="189"/>
      <c r="H21" s="182" t="str">
        <f>VLOOKUP(J21,'пр.взвешивания'!B1:G55,3,FALSE)</f>
        <v>16.12.84 мс</v>
      </c>
      <c r="I21" s="51"/>
      <c r="J21" s="52">
        <v>5</v>
      </c>
    </row>
    <row r="22" spans="1:10" ht="18" customHeight="1">
      <c r="A22" s="187"/>
      <c r="B22" s="190"/>
      <c r="C22" s="190"/>
      <c r="D22" s="190"/>
      <c r="E22" s="190"/>
      <c r="F22" s="190"/>
      <c r="G22" s="190"/>
      <c r="H22" s="191"/>
      <c r="I22" s="51"/>
      <c r="J22" s="52"/>
    </row>
    <row r="23" spans="1:9" ht="18">
      <c r="A23" s="187"/>
      <c r="B23" s="192" t="str">
        <f>VLOOKUP(J21,'пр.взвешивания'!B1:G55,5,FALSE)</f>
        <v>Пермский Краснокамск ПР</v>
      </c>
      <c r="C23" s="192"/>
      <c r="D23" s="192"/>
      <c r="E23" s="192"/>
      <c r="F23" s="192"/>
      <c r="G23" s="192"/>
      <c r="H23" s="191"/>
      <c r="I23" s="51"/>
    </row>
    <row r="24" spans="1:9" ht="18.75" thickBot="1">
      <c r="A24" s="188"/>
      <c r="B24" s="184"/>
      <c r="C24" s="184"/>
      <c r="D24" s="184"/>
      <c r="E24" s="184"/>
      <c r="F24" s="184"/>
      <c r="G24" s="184"/>
      <c r="H24" s="185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43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180" t="str">
        <f>VLOOKUP(J28,'пр.взвешивания'!B6:H79,7,FALSE)</f>
        <v>Плотников ПД</v>
      </c>
      <c r="B28" s="181"/>
      <c r="C28" s="181"/>
      <c r="D28" s="181"/>
      <c r="E28" s="181"/>
      <c r="F28" s="181"/>
      <c r="G28" s="181"/>
      <c r="H28" s="182"/>
      <c r="J28">
        <v>3</v>
      </c>
    </row>
    <row r="29" spans="1:8" ht="13.5" thickBot="1">
      <c r="A29" s="183"/>
      <c r="B29" s="184"/>
      <c r="C29" s="184"/>
      <c r="D29" s="184"/>
      <c r="E29" s="184"/>
      <c r="F29" s="184"/>
      <c r="G29" s="184"/>
      <c r="H29" s="185"/>
    </row>
    <row r="32" spans="1:8" ht="18">
      <c r="A32" s="51" t="s">
        <v>44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</sheetData>
  <mergeCells count="21">
    <mergeCell ref="A1:H1"/>
    <mergeCell ref="A2:H2"/>
    <mergeCell ref="A3:H3"/>
    <mergeCell ref="C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C46">
      <selection activeCell="I80" sqref="I7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14" t="s">
        <v>31</v>
      </c>
      <c r="B1" s="214"/>
      <c r="C1" s="214"/>
      <c r="D1" s="214"/>
      <c r="E1" s="214"/>
      <c r="F1" s="214"/>
      <c r="G1" s="214"/>
      <c r="H1" s="214"/>
      <c r="I1" s="214" t="s">
        <v>31</v>
      </c>
      <c r="J1" s="214"/>
      <c r="K1" s="214"/>
      <c r="L1" s="214"/>
      <c r="M1" s="214"/>
      <c r="N1" s="214"/>
      <c r="O1" s="214"/>
      <c r="P1" s="214"/>
      <c r="Q1" s="8"/>
    </row>
    <row r="2" spans="1:17" ht="25.5" customHeight="1">
      <c r="A2" s="13" t="s">
        <v>9</v>
      </c>
      <c r="B2" s="13" t="s">
        <v>17</v>
      </c>
      <c r="C2" s="12"/>
      <c r="D2" s="12"/>
      <c r="E2" s="49" t="str">
        <f>'пр.взвешивания'!G3</f>
        <v>в.к. 80    кг</v>
      </c>
      <c r="F2" s="12"/>
      <c r="G2" s="12"/>
      <c r="H2" s="7"/>
      <c r="I2" s="13" t="s">
        <v>11</v>
      </c>
      <c r="J2" s="13" t="s">
        <v>17</v>
      </c>
      <c r="K2" s="12"/>
      <c r="L2" s="12"/>
      <c r="M2" s="49" t="str">
        <f>E2</f>
        <v>в.к. 80    кг</v>
      </c>
      <c r="N2" s="7"/>
      <c r="O2" s="7"/>
      <c r="P2" s="7"/>
      <c r="Q2" s="8"/>
    </row>
    <row r="3" spans="1:17" ht="12.75" customHeight="1">
      <c r="A3" s="95" t="s">
        <v>0</v>
      </c>
      <c r="B3" s="95" t="s">
        <v>1</v>
      </c>
      <c r="C3" s="95" t="s">
        <v>2</v>
      </c>
      <c r="D3" s="95" t="s">
        <v>3</v>
      </c>
      <c r="E3" s="95" t="s">
        <v>13</v>
      </c>
      <c r="F3" s="95" t="s">
        <v>14</v>
      </c>
      <c r="G3" s="95" t="s">
        <v>15</v>
      </c>
      <c r="H3" s="95" t="s">
        <v>16</v>
      </c>
      <c r="I3" s="95" t="s">
        <v>0</v>
      </c>
      <c r="J3" s="95" t="s">
        <v>1</v>
      </c>
      <c r="K3" s="95" t="s">
        <v>2</v>
      </c>
      <c r="L3" s="95" t="s">
        <v>3</v>
      </c>
      <c r="M3" s="95" t="s">
        <v>13</v>
      </c>
      <c r="N3" s="95" t="s">
        <v>14</v>
      </c>
      <c r="O3" s="95" t="s">
        <v>15</v>
      </c>
      <c r="P3" s="95" t="s">
        <v>16</v>
      </c>
      <c r="Q3" s="8"/>
    </row>
    <row r="4" spans="1:17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8"/>
    </row>
    <row r="5" spans="1:18" ht="12.75" customHeight="1">
      <c r="A5" s="95">
        <v>1</v>
      </c>
      <c r="B5" s="165" t="str">
        <f>VLOOKUP(A5,'пр.взвешивания'!B6:E27,2,FALSE)</f>
        <v>КАЗУРИНА Виктория Денисовна</v>
      </c>
      <c r="C5" s="165" t="str">
        <f>VLOOKUP(B5,'пр.взвешивания'!C6:F27,2,FALSE)</f>
        <v>27.04.92 КМС</v>
      </c>
      <c r="D5" s="165" t="str">
        <f>VLOOKUP(C5,'пр.взвешивания'!D6:G27,2,FALSE)</f>
        <v>ЦФО</v>
      </c>
      <c r="E5" s="219"/>
      <c r="F5" s="226"/>
      <c r="G5" s="225"/>
      <c r="H5" s="95"/>
      <c r="I5" s="95">
        <v>7</v>
      </c>
      <c r="J5" s="165" t="str">
        <f>VLOOKUP(I5,'пр.взвешивания'!B6:E27,2,FALSE)</f>
        <v>АСЛАНОВА Эльпида Дмитриевна</v>
      </c>
      <c r="K5" s="165" t="str">
        <f>VLOOKUP(J5,'пр.взвешивания'!C6:F27,2,FALSE)</f>
        <v>19.12.91 мс</v>
      </c>
      <c r="L5" s="165" t="str">
        <f>VLOOKUP(K5,'пр.взвешивания'!D6:G27,2,FALSE)</f>
        <v>ЮФО</v>
      </c>
      <c r="M5" s="95"/>
      <c r="N5" s="95"/>
      <c r="O5" s="95"/>
      <c r="P5" s="95"/>
      <c r="Q5" s="8"/>
      <c r="R5" s="9"/>
    </row>
    <row r="6" spans="1:18" ht="12.75">
      <c r="A6" s="95"/>
      <c r="B6" s="171"/>
      <c r="C6" s="171"/>
      <c r="D6" s="171"/>
      <c r="E6" s="219"/>
      <c r="F6" s="219"/>
      <c r="G6" s="225"/>
      <c r="H6" s="95"/>
      <c r="I6" s="95"/>
      <c r="J6" s="171"/>
      <c r="K6" s="171"/>
      <c r="L6" s="171"/>
      <c r="M6" s="95"/>
      <c r="N6" s="95"/>
      <c r="O6" s="95"/>
      <c r="P6" s="95"/>
      <c r="Q6" s="8"/>
      <c r="R6" s="9"/>
    </row>
    <row r="7" spans="1:18" ht="12.75" customHeight="1">
      <c r="A7" s="210">
        <v>2</v>
      </c>
      <c r="B7" s="165" t="str">
        <f>VLOOKUP(A7,'пр.взвешивания'!B8:E29,2,FALSE)</f>
        <v>САВЕНКО Валентина Сергеевна</v>
      </c>
      <c r="C7" s="165" t="str">
        <f>VLOOKUP(B7,'пр.взвешивания'!C8:F29,2,FALSE)</f>
        <v>21.06.92 КМС</v>
      </c>
      <c r="D7" s="165" t="str">
        <f>VLOOKUP(C7,'пр.взвешивания'!D8:G29,2,FALSE)</f>
        <v>УФО</v>
      </c>
      <c r="E7" s="217"/>
      <c r="F7" s="217"/>
      <c r="G7" s="210"/>
      <c r="H7" s="210"/>
      <c r="I7" s="210">
        <v>8</v>
      </c>
      <c r="J7" s="165" t="str">
        <f>VLOOKUP(I7,'пр.взвешивания'!B8:E29,2,FALSE)</f>
        <v>ЕЖОВА Ксения Владимировна</v>
      </c>
      <c r="K7" s="165" t="str">
        <f>VLOOKUP(J7,'пр.взвешивания'!C8:F29,2,FALSE)</f>
        <v>09.09.86 мс</v>
      </c>
      <c r="L7" s="165" t="str">
        <f>VLOOKUP(K7,'пр.взвешивания'!D8:G29,2,FALSE)</f>
        <v>С.П.</v>
      </c>
      <c r="M7" s="210"/>
      <c r="N7" s="210"/>
      <c r="O7" s="210"/>
      <c r="P7" s="210"/>
      <c r="Q7" s="8"/>
      <c r="R7" s="9"/>
    </row>
    <row r="8" spans="1:18" ht="13.5" thickBot="1">
      <c r="A8" s="213"/>
      <c r="B8" s="166"/>
      <c r="C8" s="166"/>
      <c r="D8" s="166"/>
      <c r="E8" s="218"/>
      <c r="F8" s="218"/>
      <c r="G8" s="213"/>
      <c r="H8" s="213"/>
      <c r="I8" s="213"/>
      <c r="J8" s="166"/>
      <c r="K8" s="166"/>
      <c r="L8" s="166"/>
      <c r="M8" s="213"/>
      <c r="N8" s="213"/>
      <c r="O8" s="213"/>
      <c r="P8" s="213"/>
      <c r="Q8" s="8"/>
      <c r="R8" s="9"/>
    </row>
    <row r="9" spans="1:18" ht="12.75" customHeight="1">
      <c r="A9" s="211">
        <v>3</v>
      </c>
      <c r="B9" s="212" t="str">
        <f>VLOOKUP(A9,'пр.взвешивания'!B10:E31,2,FALSE)</f>
        <v>ХАКИМОВА Елена Сергеевна</v>
      </c>
      <c r="C9" s="212" t="str">
        <f>VLOOKUP(B9,'пр.взвешивания'!C10:F31,2,FALSE)</f>
        <v>02.03.88 мсмк</v>
      </c>
      <c r="D9" s="212" t="str">
        <f>VLOOKUP(C9,'пр.взвешивания'!D10:G31,2,FALSE)</f>
        <v>ПФО</v>
      </c>
      <c r="E9" s="211" t="s">
        <v>32</v>
      </c>
      <c r="F9" s="215"/>
      <c r="G9" s="211"/>
      <c r="H9" s="211"/>
      <c r="I9" s="211">
        <v>9</v>
      </c>
      <c r="J9" s="212" t="str">
        <f>VLOOKUP(I9,'пр.взвешивания'!B10:E31,2,FALSE)</f>
        <v>БИРЮКОВА Валентина Михайловна</v>
      </c>
      <c r="K9" s="212" t="str">
        <f>VLOOKUP(J9,'пр.взвешивания'!C10:F31,2,FALSE)</f>
        <v>05.04.93 КМС</v>
      </c>
      <c r="L9" s="212" t="str">
        <f>VLOOKUP(K9,'пр.взвешивания'!D10:G31,2,FALSE)</f>
        <v>ДВФО</v>
      </c>
      <c r="M9" s="211" t="s">
        <v>32</v>
      </c>
      <c r="N9" s="211"/>
      <c r="O9" s="211"/>
      <c r="P9" s="211"/>
      <c r="Q9" s="8"/>
      <c r="R9" s="9"/>
    </row>
    <row r="10" spans="1:18" ht="12.75">
      <c r="A10" s="94"/>
      <c r="B10" s="171"/>
      <c r="C10" s="171"/>
      <c r="D10" s="171"/>
      <c r="E10" s="94"/>
      <c r="F10" s="216"/>
      <c r="G10" s="94"/>
      <c r="H10" s="94"/>
      <c r="I10" s="94"/>
      <c r="J10" s="171"/>
      <c r="K10" s="171"/>
      <c r="L10" s="171"/>
      <c r="M10" s="94"/>
      <c r="N10" s="94"/>
      <c r="O10" s="94"/>
      <c r="P10" s="94"/>
      <c r="Q10" s="8"/>
      <c r="R10" s="9"/>
    </row>
    <row r="11" spans="1:18" ht="31.5" customHeight="1">
      <c r="A11" s="13" t="s">
        <v>9</v>
      </c>
      <c r="B11" s="13" t="s">
        <v>18</v>
      </c>
      <c r="C11" s="12"/>
      <c r="D11" s="12"/>
      <c r="E11" s="49" t="str">
        <f>M2</f>
        <v>в.к. 80    кг</v>
      </c>
      <c r="F11" s="12"/>
      <c r="G11" s="12"/>
      <c r="H11" s="8"/>
      <c r="I11" s="13" t="s">
        <v>11</v>
      </c>
      <c r="J11" s="13" t="s">
        <v>18</v>
      </c>
      <c r="K11" s="12"/>
      <c r="L11" s="12"/>
      <c r="M11" s="49" t="str">
        <f>M2</f>
        <v>в.к. 80    кг</v>
      </c>
      <c r="N11" s="8"/>
      <c r="O11" s="8"/>
      <c r="P11" s="8"/>
      <c r="Q11" s="8"/>
      <c r="R11" s="9"/>
    </row>
    <row r="12" spans="1:18" ht="12.75" customHeight="1">
      <c r="A12" s="95">
        <v>1</v>
      </c>
      <c r="B12" s="165" t="str">
        <f>VLOOKUP(A12,'пр.взвешивания'!B6:E27,2,FALSE)</f>
        <v>КАЗУРИНА Виктория Денисовна</v>
      </c>
      <c r="C12" s="165" t="str">
        <f>VLOOKUP(B12,'пр.взвешивания'!C6:F27,2,FALSE)</f>
        <v>27.04.92 КМС</v>
      </c>
      <c r="D12" s="165" t="str">
        <f>VLOOKUP(C12,'пр.взвешивания'!D6:G27,2,FALSE)</f>
        <v>ЦФО</v>
      </c>
      <c r="E12" s="219"/>
      <c r="F12" s="219"/>
      <c r="G12" s="225"/>
      <c r="H12" s="95"/>
      <c r="I12" s="95">
        <v>7</v>
      </c>
      <c r="J12" s="165" t="str">
        <f>VLOOKUP(I12,'пр.взвешивания'!B6:E27,2,FALSE)</f>
        <v>АСЛАНОВА Эльпида Дмитриевна</v>
      </c>
      <c r="K12" s="165" t="str">
        <f>VLOOKUP(J12,'пр.взвешивания'!C6:F27,2,FALSE)</f>
        <v>19.12.91 мс</v>
      </c>
      <c r="L12" s="165" t="str">
        <f>VLOOKUP(K12,'пр.взвешивания'!D6:G27,2,FALSE)</f>
        <v>ЮФО</v>
      </c>
      <c r="M12" s="95"/>
      <c r="N12" s="95"/>
      <c r="O12" s="95"/>
      <c r="P12" s="95"/>
      <c r="Q12" s="8"/>
      <c r="R12" s="9"/>
    </row>
    <row r="13" spans="1:18" ht="12.75">
      <c r="A13" s="95"/>
      <c r="B13" s="171"/>
      <c r="C13" s="171"/>
      <c r="D13" s="171"/>
      <c r="E13" s="219"/>
      <c r="F13" s="219"/>
      <c r="G13" s="225"/>
      <c r="H13" s="95"/>
      <c r="I13" s="95"/>
      <c r="J13" s="171"/>
      <c r="K13" s="171"/>
      <c r="L13" s="171"/>
      <c r="M13" s="95"/>
      <c r="N13" s="95"/>
      <c r="O13" s="95"/>
      <c r="P13" s="95"/>
      <c r="Q13" s="8"/>
      <c r="R13" s="9"/>
    </row>
    <row r="14" spans="1:18" ht="12.75" customHeight="1">
      <c r="A14" s="210">
        <v>3</v>
      </c>
      <c r="B14" s="165" t="str">
        <f>VLOOKUP(A14,'пр.взвешивания'!B8:E29,2,FALSE)</f>
        <v>ХАКИМОВА Елена Сергеевна</v>
      </c>
      <c r="C14" s="165" t="str">
        <f>VLOOKUP(B14,'пр.взвешивания'!C8:F29,2,FALSE)</f>
        <v>02.03.88 мсмк</v>
      </c>
      <c r="D14" s="165" t="str">
        <f>VLOOKUP(C14,'пр.взвешивания'!D8:G29,2,FALSE)</f>
        <v>ПФО</v>
      </c>
      <c r="E14" s="217"/>
      <c r="F14" s="217"/>
      <c r="G14" s="210"/>
      <c r="H14" s="210"/>
      <c r="I14" s="210">
        <v>9</v>
      </c>
      <c r="J14" s="165" t="str">
        <f>VLOOKUP(I14,'пр.взвешивания'!B8:E29,2,FALSE)</f>
        <v>БИРЮКОВА Валентина Михайловна</v>
      </c>
      <c r="K14" s="165" t="str">
        <f>VLOOKUP(J14,'пр.взвешивания'!C8:F29,2,FALSE)</f>
        <v>05.04.93 КМС</v>
      </c>
      <c r="L14" s="165" t="str">
        <f>VLOOKUP(K14,'пр.взвешивания'!D8:G29,2,FALSE)</f>
        <v>ДВФО</v>
      </c>
      <c r="M14" s="210"/>
      <c r="N14" s="210"/>
      <c r="O14" s="210"/>
      <c r="P14" s="210"/>
      <c r="Q14" s="8"/>
      <c r="R14" s="9"/>
    </row>
    <row r="15" spans="1:18" ht="13.5" thickBot="1">
      <c r="A15" s="213"/>
      <c r="B15" s="166"/>
      <c r="C15" s="166"/>
      <c r="D15" s="166"/>
      <c r="E15" s="218"/>
      <c r="F15" s="218"/>
      <c r="G15" s="213"/>
      <c r="H15" s="213"/>
      <c r="I15" s="213"/>
      <c r="J15" s="166"/>
      <c r="K15" s="166"/>
      <c r="L15" s="166"/>
      <c r="M15" s="213"/>
      <c r="N15" s="213"/>
      <c r="O15" s="213"/>
      <c r="P15" s="213"/>
      <c r="Q15" s="8"/>
      <c r="R15" s="9"/>
    </row>
    <row r="16" spans="1:18" ht="12.75" customHeight="1">
      <c r="A16" s="211">
        <v>2</v>
      </c>
      <c r="B16" s="212" t="str">
        <f>VLOOKUP(A16,'пр.взвешивания'!B6:E27,2,FALSE)</f>
        <v>САВЕНКО Валентина Сергеевна</v>
      </c>
      <c r="C16" s="212" t="str">
        <f>VLOOKUP(B16,'пр.взвешивания'!C6:F27,2,FALSE)</f>
        <v>21.06.92 КМС</v>
      </c>
      <c r="D16" s="212" t="str">
        <f>VLOOKUP(C16,'пр.взвешивания'!D6:G27,2,FALSE)</f>
        <v>УФО</v>
      </c>
      <c r="E16" s="211" t="s">
        <v>32</v>
      </c>
      <c r="F16" s="215"/>
      <c r="G16" s="211"/>
      <c r="H16" s="211"/>
      <c r="I16" s="211">
        <v>8</v>
      </c>
      <c r="J16" s="212" t="str">
        <f>VLOOKUP(I16,'пр.взвешивания'!B10:E31,2,FALSE)</f>
        <v>ЕЖОВА Ксения Владимировна</v>
      </c>
      <c r="K16" s="212" t="str">
        <f>VLOOKUP(J16,'пр.взвешивания'!C10:F31,2,FALSE)</f>
        <v>09.09.86 мс</v>
      </c>
      <c r="L16" s="212" t="str">
        <f>VLOOKUP(K16,'пр.взвешивания'!D10:G31,2,FALSE)</f>
        <v>С.П.</v>
      </c>
      <c r="M16" s="211" t="s">
        <v>32</v>
      </c>
      <c r="N16" s="211"/>
      <c r="O16" s="211"/>
      <c r="P16" s="211"/>
      <c r="Q16" s="8"/>
      <c r="R16" s="9"/>
    </row>
    <row r="17" spans="1:18" ht="12.75">
      <c r="A17" s="94"/>
      <c r="B17" s="171"/>
      <c r="C17" s="171"/>
      <c r="D17" s="171"/>
      <c r="E17" s="94"/>
      <c r="F17" s="216"/>
      <c r="G17" s="94"/>
      <c r="H17" s="94"/>
      <c r="I17" s="94"/>
      <c r="J17" s="171"/>
      <c r="K17" s="171"/>
      <c r="L17" s="171"/>
      <c r="M17" s="94"/>
      <c r="N17" s="94"/>
      <c r="O17" s="94"/>
      <c r="P17" s="94"/>
      <c r="Q17" s="8"/>
      <c r="R17" s="9"/>
    </row>
    <row r="18" spans="1:18" ht="34.5" customHeight="1">
      <c r="A18" s="13" t="s">
        <v>9</v>
      </c>
      <c r="B18" s="13" t="s">
        <v>19</v>
      </c>
      <c r="C18" s="12"/>
      <c r="D18" s="12"/>
      <c r="E18" s="49" t="str">
        <f>E11</f>
        <v>в.к. 80    кг</v>
      </c>
      <c r="F18" s="13"/>
      <c r="G18" s="8"/>
      <c r="H18" s="8"/>
      <c r="I18" s="13" t="s">
        <v>11</v>
      </c>
      <c r="J18" s="13" t="s">
        <v>19</v>
      </c>
      <c r="K18" s="12"/>
      <c r="L18" s="12"/>
      <c r="M18" s="49" t="str">
        <f>M11</f>
        <v>в.к. 80    кг</v>
      </c>
      <c r="N18" s="8"/>
      <c r="O18" s="8"/>
      <c r="P18" s="8"/>
      <c r="Q18" s="8"/>
      <c r="R18" s="9"/>
    </row>
    <row r="19" spans="1:18" ht="12.75" customHeight="1">
      <c r="A19" s="95">
        <v>3</v>
      </c>
      <c r="B19" s="165" t="str">
        <f>VLOOKUP(A19,'пр.взвешивания'!B6:E27,2,FALSE)</f>
        <v>ХАКИМОВА Елена Сергеевна</v>
      </c>
      <c r="C19" s="165" t="str">
        <f>VLOOKUP(B19,'пр.взвешивания'!C6:F27,2,FALSE)</f>
        <v>02.03.88 мсмк</v>
      </c>
      <c r="D19" s="165" t="str">
        <f>VLOOKUP(C19,'пр.взвешивания'!D6:G27,2,FALSE)</f>
        <v>ПФО</v>
      </c>
      <c r="E19" s="219"/>
      <c r="F19" s="219"/>
      <c r="G19" s="95"/>
      <c r="H19" s="95"/>
      <c r="I19" s="95">
        <v>9</v>
      </c>
      <c r="J19" s="165" t="str">
        <f>VLOOKUP(I19,'пр.взвешивания'!B6:E27,2,FALSE)</f>
        <v>БИРЮКОВА Валентина Михайловна</v>
      </c>
      <c r="K19" s="165" t="str">
        <f>VLOOKUP(J19,'пр.взвешивания'!C6:F27,2,FALSE)</f>
        <v>05.04.93 КМС</v>
      </c>
      <c r="L19" s="165" t="str">
        <f>VLOOKUP(K19,'пр.взвешивания'!D6:G27,2,FALSE)</f>
        <v>ДВФО</v>
      </c>
      <c r="M19" s="95"/>
      <c r="N19" s="95"/>
      <c r="O19" s="95"/>
      <c r="P19" s="95"/>
      <c r="Q19" s="8"/>
      <c r="R19" s="9"/>
    </row>
    <row r="20" spans="1:18" ht="12.75">
      <c r="A20" s="95"/>
      <c r="B20" s="171"/>
      <c r="C20" s="171"/>
      <c r="D20" s="171"/>
      <c r="E20" s="219"/>
      <c r="F20" s="219"/>
      <c r="G20" s="95"/>
      <c r="H20" s="95"/>
      <c r="I20" s="95"/>
      <c r="J20" s="171"/>
      <c r="K20" s="171"/>
      <c r="L20" s="171"/>
      <c r="M20" s="95"/>
      <c r="N20" s="95"/>
      <c r="O20" s="95"/>
      <c r="P20" s="95"/>
      <c r="Q20" s="8"/>
      <c r="R20" s="9"/>
    </row>
    <row r="21" spans="1:18" ht="12.75" customHeight="1">
      <c r="A21" s="210">
        <v>2</v>
      </c>
      <c r="B21" s="165" t="str">
        <f>VLOOKUP(A21,'пр.взвешивания'!B8:E29,2,FALSE)</f>
        <v>САВЕНКО Валентина Сергеевна</v>
      </c>
      <c r="C21" s="165" t="str">
        <f>VLOOKUP(B21,'пр.взвешивания'!C8:F29,2,FALSE)</f>
        <v>21.06.92 КМС</v>
      </c>
      <c r="D21" s="165" t="str">
        <f>VLOOKUP(C21,'пр.взвешивания'!D8:G29,2,FALSE)</f>
        <v>УФО</v>
      </c>
      <c r="E21" s="217"/>
      <c r="F21" s="217"/>
      <c r="G21" s="210"/>
      <c r="H21" s="210"/>
      <c r="I21" s="210">
        <v>8</v>
      </c>
      <c r="J21" s="165" t="str">
        <f>VLOOKUP(I21,'пр.взвешивания'!B8:E29,2,FALSE)</f>
        <v>ЕЖОВА Ксения Владимировна</v>
      </c>
      <c r="K21" s="165" t="str">
        <f>VLOOKUP(J21,'пр.взвешивания'!C8:F29,2,FALSE)</f>
        <v>09.09.86 мс</v>
      </c>
      <c r="L21" s="165" t="str">
        <f>VLOOKUP(K21,'пр.взвешивания'!D8:G29,2,FALSE)</f>
        <v>С.П.</v>
      </c>
      <c r="M21" s="210"/>
      <c r="N21" s="210"/>
      <c r="O21" s="210"/>
      <c r="P21" s="210"/>
      <c r="Q21" s="8"/>
      <c r="R21" s="9"/>
    </row>
    <row r="22" spans="1:18" ht="13.5" thickBot="1">
      <c r="A22" s="213"/>
      <c r="B22" s="166"/>
      <c r="C22" s="166"/>
      <c r="D22" s="166"/>
      <c r="E22" s="218"/>
      <c r="F22" s="218"/>
      <c r="G22" s="213"/>
      <c r="H22" s="213"/>
      <c r="I22" s="213"/>
      <c r="J22" s="166"/>
      <c r="K22" s="166"/>
      <c r="L22" s="166"/>
      <c r="M22" s="213"/>
      <c r="N22" s="213"/>
      <c r="O22" s="213"/>
      <c r="P22" s="213"/>
      <c r="Q22" s="8"/>
      <c r="R22" s="9"/>
    </row>
    <row r="23" spans="1:18" ht="12.75" customHeight="1">
      <c r="A23" s="211">
        <v>1</v>
      </c>
      <c r="B23" s="212" t="str">
        <f>VLOOKUP(A23,'пр.взвешивания'!B6:E27,2,FALSE)</f>
        <v>КАЗУРИНА Виктория Денисовна</v>
      </c>
      <c r="C23" s="212" t="str">
        <f>VLOOKUP(B23,'пр.взвешивания'!C6:F27,2,FALSE)</f>
        <v>27.04.92 КМС</v>
      </c>
      <c r="D23" s="212" t="str">
        <f>VLOOKUP(C23,'пр.взвешивания'!D6:G27,2,FALSE)</f>
        <v>ЦФО</v>
      </c>
      <c r="E23" s="211" t="s">
        <v>32</v>
      </c>
      <c r="F23" s="215"/>
      <c r="G23" s="211"/>
      <c r="H23" s="211"/>
      <c r="I23" s="211">
        <v>7</v>
      </c>
      <c r="J23" s="212" t="str">
        <f>VLOOKUP(I23,'пр.взвешивания'!B10:E31,2,FALSE)</f>
        <v>АСЛАНОВА Эльпида Дмитриевна</v>
      </c>
      <c r="K23" s="212" t="str">
        <f>VLOOKUP(J23,'пр.взвешивания'!C10:F31,2,FALSE)</f>
        <v>19.12.91 мс</v>
      </c>
      <c r="L23" s="212" t="str">
        <f>VLOOKUP(K23,'пр.взвешивания'!D10:G31,2,FALSE)</f>
        <v>ЮФО</v>
      </c>
      <c r="M23" s="211" t="s">
        <v>32</v>
      </c>
      <c r="N23" s="211"/>
      <c r="O23" s="211"/>
      <c r="P23" s="211"/>
      <c r="Q23" s="8"/>
      <c r="R23" s="9"/>
    </row>
    <row r="24" spans="1:18" ht="12.75">
      <c r="A24" s="94"/>
      <c r="B24" s="171"/>
      <c r="C24" s="171"/>
      <c r="D24" s="171"/>
      <c r="E24" s="94"/>
      <c r="F24" s="216"/>
      <c r="G24" s="94"/>
      <c r="H24" s="94"/>
      <c r="I24" s="94"/>
      <c r="J24" s="171"/>
      <c r="K24" s="171"/>
      <c r="L24" s="171"/>
      <c r="M24" s="94"/>
      <c r="N24" s="94"/>
      <c r="O24" s="94"/>
      <c r="P24" s="94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13" t="s">
        <v>10</v>
      </c>
      <c r="B26" s="13" t="s">
        <v>17</v>
      </c>
      <c r="C26" s="12"/>
      <c r="D26" s="12"/>
      <c r="E26" s="49" t="str">
        <f>E18</f>
        <v>в.к. 80    кг</v>
      </c>
      <c r="F26" s="7"/>
      <c r="G26" s="7"/>
      <c r="H26" s="7"/>
      <c r="I26" s="7" t="s">
        <v>12</v>
      </c>
      <c r="J26" s="13" t="s">
        <v>17</v>
      </c>
      <c r="K26" s="12"/>
      <c r="L26" s="12"/>
      <c r="M26" s="49" t="str">
        <f>M18</f>
        <v>в.к. 80    кг</v>
      </c>
      <c r="N26" s="7"/>
      <c r="O26" s="7"/>
      <c r="P26" s="7"/>
      <c r="Q26" s="8"/>
      <c r="R26" s="9"/>
    </row>
    <row r="27" spans="1:18" ht="12.75">
      <c r="A27" s="95" t="s">
        <v>0</v>
      </c>
      <c r="B27" s="95" t="s">
        <v>1</v>
      </c>
      <c r="C27" s="95" t="s">
        <v>2</v>
      </c>
      <c r="D27" s="95" t="s">
        <v>3</v>
      </c>
      <c r="E27" s="95" t="s">
        <v>13</v>
      </c>
      <c r="F27" s="95" t="s">
        <v>14</v>
      </c>
      <c r="G27" s="95" t="s">
        <v>15</v>
      </c>
      <c r="H27" s="95" t="s">
        <v>16</v>
      </c>
      <c r="I27" s="95" t="s">
        <v>0</v>
      </c>
      <c r="J27" s="95" t="s">
        <v>1</v>
      </c>
      <c r="K27" s="95" t="s">
        <v>2</v>
      </c>
      <c r="L27" s="95" t="s">
        <v>3</v>
      </c>
      <c r="M27" s="95" t="s">
        <v>13</v>
      </c>
      <c r="N27" s="95" t="s">
        <v>14</v>
      </c>
      <c r="O27" s="95" t="s">
        <v>15</v>
      </c>
      <c r="P27" s="95" t="s">
        <v>16</v>
      </c>
      <c r="Q27" s="8"/>
      <c r="R27" s="9"/>
    </row>
    <row r="28" spans="1:18" ht="12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8"/>
      <c r="R28" s="9"/>
    </row>
    <row r="29" spans="1:18" ht="12.75" customHeight="1">
      <c r="A29" s="95">
        <v>4</v>
      </c>
      <c r="B29" s="165" t="str">
        <f>VLOOKUP(A29,'пр.взвешивания'!B6:E27,2,FALSE)</f>
        <v>СУББОТИНА Анна Алексеевна</v>
      </c>
      <c r="C29" s="165" t="str">
        <f>VLOOKUP(B29,'пр.взвешивания'!C6:F27,2,FALSE)</f>
        <v>20.09.82 мсмк</v>
      </c>
      <c r="D29" s="165" t="str">
        <f>VLOOKUP(C29,'пр.взвешивания'!D6:G27,2,FALSE)</f>
        <v>С.П.</v>
      </c>
      <c r="E29" s="219"/>
      <c r="F29" s="219"/>
      <c r="G29" s="95"/>
      <c r="H29" s="95"/>
      <c r="I29" s="95">
        <v>10</v>
      </c>
      <c r="J29" s="165" t="str">
        <f>VLOOKUP(I29,'пр.взвешивания'!B6:E27,2,FALSE)</f>
        <v>ФУТИНА Вероника Евгеньевна</v>
      </c>
      <c r="K29" s="165" t="str">
        <f>VLOOKUP(J29,'пр.взвешивания'!C6:F27,2,FALSE)</f>
        <v>26.04.86 КМС</v>
      </c>
      <c r="L29" s="165" t="str">
        <f>VLOOKUP(K29,'пр.взвешивания'!D6:G27,2,FALSE)</f>
        <v>ПФО</v>
      </c>
      <c r="M29" s="95"/>
      <c r="N29" s="95"/>
      <c r="O29" s="95"/>
      <c r="P29" s="95"/>
      <c r="Q29" s="8"/>
      <c r="R29" s="9"/>
    </row>
    <row r="30" spans="1:18" ht="12.75">
      <c r="A30" s="95"/>
      <c r="B30" s="171"/>
      <c r="C30" s="171"/>
      <c r="D30" s="171"/>
      <c r="E30" s="219"/>
      <c r="F30" s="219"/>
      <c r="G30" s="95"/>
      <c r="H30" s="95"/>
      <c r="I30" s="95"/>
      <c r="J30" s="171"/>
      <c r="K30" s="171"/>
      <c r="L30" s="171"/>
      <c r="M30" s="95"/>
      <c r="N30" s="95"/>
      <c r="O30" s="95"/>
      <c r="P30" s="95"/>
      <c r="Q30" s="8"/>
      <c r="R30" s="9"/>
    </row>
    <row r="31" spans="1:18" ht="12.75" customHeight="1">
      <c r="A31" s="210">
        <v>5</v>
      </c>
      <c r="B31" s="165" t="str">
        <f>VLOOKUP(A31,'пр.взвешивания'!B8:E29,2,FALSE)</f>
        <v>КАМЕНСКИХ Елена Михайловна</v>
      </c>
      <c r="C31" s="165" t="str">
        <f>VLOOKUP(B31,'пр.взвешивания'!C8:F29,2,FALSE)</f>
        <v>16.12.84 мс</v>
      </c>
      <c r="D31" s="165" t="str">
        <f>VLOOKUP(C31,'пр.взвешивания'!D8:G29,2,FALSE)</f>
        <v>ПФО</v>
      </c>
      <c r="E31" s="217"/>
      <c r="F31" s="217"/>
      <c r="G31" s="210"/>
      <c r="H31" s="210"/>
      <c r="I31" s="95">
        <v>11</v>
      </c>
      <c r="J31" s="165" t="str">
        <f>VLOOKUP(I31,'пр.взвешивания'!B8:E29,2,FALSE)</f>
        <v>КАЗАНЦЕВА Наталья Александровна</v>
      </c>
      <c r="K31" s="165" t="str">
        <f>VLOOKUP(J31,'пр.взвешивания'!C8:F29,2,FALSE)</f>
        <v>10.04.81 мсмк</v>
      </c>
      <c r="L31" s="165" t="str">
        <f>VLOOKUP(K31,'пр.взвешивания'!D8:G29,2,FALSE)</f>
        <v>УФО</v>
      </c>
      <c r="M31" s="95"/>
      <c r="N31" s="95"/>
      <c r="O31" s="95"/>
      <c r="P31" s="95"/>
      <c r="Q31" s="8"/>
      <c r="R31" s="9"/>
    </row>
    <row r="32" spans="1:18" ht="13.5" thickBot="1">
      <c r="A32" s="213"/>
      <c r="B32" s="166"/>
      <c r="C32" s="166"/>
      <c r="D32" s="166"/>
      <c r="E32" s="218"/>
      <c r="F32" s="218"/>
      <c r="G32" s="213"/>
      <c r="H32" s="213"/>
      <c r="I32" s="95"/>
      <c r="J32" s="171"/>
      <c r="K32" s="171"/>
      <c r="L32" s="171"/>
      <c r="M32" s="95"/>
      <c r="N32" s="95"/>
      <c r="O32" s="95"/>
      <c r="P32" s="95"/>
      <c r="Q32" s="8"/>
      <c r="R32" s="9"/>
    </row>
    <row r="33" spans="1:18" ht="12.75" customHeight="1">
      <c r="A33" s="211">
        <v>6</v>
      </c>
      <c r="B33" s="212" t="str">
        <f>VLOOKUP(A33,'пр.взвешивания'!B10:E31,2,FALSE)</f>
        <v>ТАРАСОВА Анастасия Витальевна</v>
      </c>
      <c r="C33" s="212" t="str">
        <f>VLOOKUP(B33,'пр.взвешивания'!C10:F31,2,FALSE)</f>
        <v>08.10.93 кмс</v>
      </c>
      <c r="D33" s="212" t="str">
        <f>VLOOKUP(C33,'пр.взвешивания'!D10:G31,2,FALSE)</f>
        <v>МОС</v>
      </c>
      <c r="E33" s="211" t="s">
        <v>32</v>
      </c>
      <c r="F33" s="215"/>
      <c r="G33" s="211"/>
      <c r="H33" s="220"/>
      <c r="Q33" s="8"/>
      <c r="R33" s="9"/>
    </row>
    <row r="34" spans="1:18" ht="12.75">
      <c r="A34" s="94"/>
      <c r="B34" s="171"/>
      <c r="C34" s="171"/>
      <c r="D34" s="171"/>
      <c r="E34" s="94"/>
      <c r="F34" s="216"/>
      <c r="G34" s="94"/>
      <c r="H34" s="221"/>
      <c r="Q34" s="8"/>
      <c r="R34" s="9"/>
    </row>
    <row r="35" spans="1:18" ht="25.5" customHeight="1">
      <c r="A35" s="13" t="s">
        <v>10</v>
      </c>
      <c r="B35" s="13" t="s">
        <v>18</v>
      </c>
      <c r="C35" s="12"/>
      <c r="D35" s="12"/>
      <c r="E35" s="49" t="str">
        <f>E26</f>
        <v>в.к. 80    кг</v>
      </c>
      <c r="F35" s="8"/>
      <c r="G35" s="8"/>
      <c r="H35" s="8"/>
      <c r="Q35" s="8"/>
      <c r="R35" s="9"/>
    </row>
    <row r="36" spans="1:18" ht="12.75" customHeight="1">
      <c r="A36" s="95">
        <v>4</v>
      </c>
      <c r="B36" s="165" t="str">
        <f>VLOOKUP(A36,'пр.взвешивания'!B6:E27,2,FALSE)</f>
        <v>СУББОТИНА Анна Алексеевна</v>
      </c>
      <c r="C36" s="165" t="str">
        <f>VLOOKUP(B36,'пр.взвешивания'!C6:F27,2,FALSE)</f>
        <v>20.09.82 мсмк</v>
      </c>
      <c r="D36" s="165" t="str">
        <f>VLOOKUP(C36,'пр.взвешивания'!D6:G27,2,FALSE)</f>
        <v>С.П.</v>
      </c>
      <c r="E36" s="219"/>
      <c r="F36" s="219"/>
      <c r="G36" s="95"/>
      <c r="H36" s="224"/>
      <c r="I36" s="206"/>
      <c r="J36" s="207"/>
      <c r="K36" s="209"/>
      <c r="L36" s="209"/>
      <c r="M36" s="206"/>
      <c r="N36" s="206"/>
      <c r="O36" s="206"/>
      <c r="P36" s="206"/>
      <c r="Q36" s="8"/>
      <c r="R36" s="9"/>
    </row>
    <row r="37" spans="1:18" ht="12.75">
      <c r="A37" s="95"/>
      <c r="B37" s="171"/>
      <c r="C37" s="171"/>
      <c r="D37" s="171"/>
      <c r="E37" s="219"/>
      <c r="F37" s="219"/>
      <c r="G37" s="95"/>
      <c r="H37" s="224"/>
      <c r="I37" s="206"/>
      <c r="J37" s="208"/>
      <c r="K37" s="206"/>
      <c r="L37" s="206"/>
      <c r="M37" s="206"/>
      <c r="N37" s="206"/>
      <c r="O37" s="206"/>
      <c r="P37" s="206"/>
      <c r="Q37" s="8"/>
      <c r="R37" s="9"/>
    </row>
    <row r="38" spans="1:18" ht="12.75" customHeight="1">
      <c r="A38" s="210">
        <v>6</v>
      </c>
      <c r="B38" s="165" t="str">
        <f>VLOOKUP(A38,'пр.взвешивания'!B8:E29,2,FALSE)</f>
        <v>ТАРАСОВА Анастасия Витальевна</v>
      </c>
      <c r="C38" s="165" t="str">
        <f>VLOOKUP(B38,'пр.взвешивания'!C8:F29,2,FALSE)</f>
        <v>08.10.93 кмс</v>
      </c>
      <c r="D38" s="165" t="str">
        <f>VLOOKUP(C38,'пр.взвешивания'!D8:G29,2,FALSE)</f>
        <v>МОС</v>
      </c>
      <c r="E38" s="217"/>
      <c r="F38" s="217"/>
      <c r="G38" s="210"/>
      <c r="H38" s="222"/>
      <c r="I38" s="206"/>
      <c r="J38" s="207"/>
      <c r="K38" s="209"/>
      <c r="L38" s="209"/>
      <c r="M38" s="206"/>
      <c r="N38" s="206"/>
      <c r="O38" s="206"/>
      <c r="P38" s="206"/>
      <c r="Q38" s="8"/>
      <c r="R38" s="9"/>
    </row>
    <row r="39" spans="1:18" ht="13.5" thickBot="1">
      <c r="A39" s="213"/>
      <c r="B39" s="166"/>
      <c r="C39" s="166"/>
      <c r="D39" s="166"/>
      <c r="E39" s="218"/>
      <c r="F39" s="218"/>
      <c r="G39" s="213"/>
      <c r="H39" s="223"/>
      <c r="I39" s="206"/>
      <c r="J39" s="208"/>
      <c r="K39" s="206"/>
      <c r="L39" s="206"/>
      <c r="M39" s="206"/>
      <c r="N39" s="206"/>
      <c r="O39" s="206"/>
      <c r="P39" s="206"/>
      <c r="Q39" s="8"/>
      <c r="R39" s="9"/>
    </row>
    <row r="40" spans="1:18" ht="12.75" customHeight="1">
      <c r="A40" s="211">
        <v>5</v>
      </c>
      <c r="B40" s="212" t="str">
        <f>VLOOKUP(A40,'пр.взвешивания'!B10:E31,2,FALSE)</f>
        <v>КАМЕНСКИХ Елена Михайловна</v>
      </c>
      <c r="C40" s="212" t="str">
        <f>VLOOKUP(B40,'пр.взвешивания'!C10:F31,2,FALSE)</f>
        <v>16.12.84 мс</v>
      </c>
      <c r="D40" s="212" t="str">
        <f>VLOOKUP(C40,'пр.взвешивания'!D10:G31,2,FALSE)</f>
        <v>ПФО</v>
      </c>
      <c r="E40" s="211" t="s">
        <v>32</v>
      </c>
      <c r="F40" s="215"/>
      <c r="G40" s="211"/>
      <c r="H40" s="220"/>
      <c r="I40" s="206"/>
      <c r="J40" s="207"/>
      <c r="K40" s="209"/>
      <c r="L40" s="209"/>
      <c r="M40" s="206"/>
      <c r="N40" s="206"/>
      <c r="O40" s="206"/>
      <c r="P40" s="206"/>
      <c r="Q40" s="8"/>
      <c r="R40" s="9"/>
    </row>
    <row r="41" spans="1:18" ht="12.75">
      <c r="A41" s="94"/>
      <c r="B41" s="171"/>
      <c r="C41" s="171"/>
      <c r="D41" s="171"/>
      <c r="E41" s="94"/>
      <c r="F41" s="216"/>
      <c r="G41" s="94"/>
      <c r="H41" s="221"/>
      <c r="I41" s="206"/>
      <c r="J41" s="208"/>
      <c r="K41" s="206"/>
      <c r="L41" s="206"/>
      <c r="M41" s="206"/>
      <c r="N41" s="206"/>
      <c r="O41" s="206"/>
      <c r="P41" s="206"/>
      <c r="Q41" s="8"/>
      <c r="R41" s="9"/>
    </row>
    <row r="42" spans="1:18" ht="27" customHeight="1">
      <c r="A42" s="13" t="s">
        <v>10</v>
      </c>
      <c r="B42" s="13" t="s">
        <v>19</v>
      </c>
      <c r="C42" s="12"/>
      <c r="D42" s="12"/>
      <c r="E42" s="49" t="str">
        <f>E35</f>
        <v>в.к. 80    кг</v>
      </c>
      <c r="F42" s="8"/>
      <c r="G42" s="8"/>
      <c r="H42" s="8"/>
      <c r="I42" s="10"/>
      <c r="J42" s="26"/>
      <c r="K42" s="27"/>
      <c r="L42" s="27"/>
      <c r="M42" s="10"/>
      <c r="N42" s="10"/>
      <c r="O42" s="10"/>
      <c r="P42" s="10"/>
      <c r="Q42" s="8"/>
      <c r="R42" s="9"/>
    </row>
    <row r="43" spans="1:18" ht="12.75" customHeight="1">
      <c r="A43" s="95">
        <v>6</v>
      </c>
      <c r="B43" s="165" t="str">
        <f>VLOOKUP(A43,'пр.взвешивания'!B6:E27,2,FALSE)</f>
        <v>ТАРАСОВА Анастасия Витальевна</v>
      </c>
      <c r="C43" s="165" t="str">
        <f>VLOOKUP(B43,'пр.взвешивания'!C6:F27,2,FALSE)</f>
        <v>08.10.93 кмс</v>
      </c>
      <c r="D43" s="165" t="str">
        <f>VLOOKUP(C43,'пр.взвешивания'!D6:G27,2,FALSE)</f>
        <v>МОС</v>
      </c>
      <c r="E43" s="219"/>
      <c r="F43" s="219"/>
      <c r="G43" s="95"/>
      <c r="H43" s="95"/>
      <c r="I43" s="206"/>
      <c r="J43" s="207"/>
      <c r="K43" s="209"/>
      <c r="L43" s="209"/>
      <c r="M43" s="206"/>
      <c r="N43" s="206"/>
      <c r="O43" s="206"/>
      <c r="P43" s="206"/>
      <c r="Q43" s="8"/>
      <c r="R43" s="9"/>
    </row>
    <row r="44" spans="1:18" ht="12.75">
      <c r="A44" s="95"/>
      <c r="B44" s="171"/>
      <c r="C44" s="171"/>
      <c r="D44" s="171"/>
      <c r="E44" s="219"/>
      <c r="F44" s="219"/>
      <c r="G44" s="95"/>
      <c r="H44" s="95"/>
      <c r="I44" s="206"/>
      <c r="J44" s="208"/>
      <c r="K44" s="206"/>
      <c r="L44" s="206"/>
      <c r="M44" s="206"/>
      <c r="N44" s="206"/>
      <c r="O44" s="206"/>
      <c r="P44" s="206"/>
      <c r="Q44" s="8"/>
      <c r="R44" s="9"/>
    </row>
    <row r="45" spans="1:18" ht="12.75" customHeight="1">
      <c r="A45" s="210">
        <v>5</v>
      </c>
      <c r="B45" s="165" t="str">
        <f>VLOOKUP(A45,'пр.взвешивания'!B8:E29,2,FALSE)</f>
        <v>КАМЕНСКИХ Елена Михайловна</v>
      </c>
      <c r="C45" s="165" t="str">
        <f>VLOOKUP(B45,'пр.взвешивания'!C8:F29,2,FALSE)</f>
        <v>16.12.84 мс</v>
      </c>
      <c r="D45" s="165" t="str">
        <f>VLOOKUP(C45,'пр.взвешивания'!D8:G29,2,FALSE)</f>
        <v>ПФО</v>
      </c>
      <c r="E45" s="217"/>
      <c r="F45" s="217"/>
      <c r="G45" s="210"/>
      <c r="H45" s="210"/>
      <c r="I45" s="206"/>
      <c r="J45" s="207"/>
      <c r="K45" s="209"/>
      <c r="L45" s="209"/>
      <c r="M45" s="206"/>
      <c r="N45" s="206"/>
      <c r="O45" s="206"/>
      <c r="P45" s="206"/>
      <c r="Q45" s="8"/>
      <c r="R45" s="9"/>
    </row>
    <row r="46" spans="1:18" ht="13.5" thickBot="1">
      <c r="A46" s="213"/>
      <c r="B46" s="166"/>
      <c r="C46" s="166"/>
      <c r="D46" s="166"/>
      <c r="E46" s="218"/>
      <c r="F46" s="218"/>
      <c r="G46" s="213"/>
      <c r="H46" s="213"/>
      <c r="I46" s="206"/>
      <c r="J46" s="208"/>
      <c r="K46" s="206"/>
      <c r="L46" s="206"/>
      <c r="M46" s="206"/>
      <c r="N46" s="206"/>
      <c r="O46" s="206"/>
      <c r="P46" s="206"/>
      <c r="Q46" s="8"/>
      <c r="R46" s="9"/>
    </row>
    <row r="47" spans="1:18" ht="12.75" customHeight="1">
      <c r="A47" s="211">
        <v>4</v>
      </c>
      <c r="B47" s="212" t="str">
        <f>VLOOKUP(A47,'пр.взвешивания'!B10:E31,2,FALSE)</f>
        <v>СУББОТИНА Анна Алексеевна</v>
      </c>
      <c r="C47" s="212" t="str">
        <f>VLOOKUP(B47,'пр.взвешивания'!C10:F31,2,FALSE)</f>
        <v>20.09.82 мсмк</v>
      </c>
      <c r="D47" s="212" t="str">
        <f>VLOOKUP(C47,'пр.взвешивания'!D10:G31,2,FALSE)</f>
        <v>С.П.</v>
      </c>
      <c r="E47" s="211" t="s">
        <v>32</v>
      </c>
      <c r="F47" s="215"/>
      <c r="G47" s="211"/>
      <c r="H47" s="211"/>
      <c r="I47" s="206"/>
      <c r="J47" s="207"/>
      <c r="K47" s="209"/>
      <c r="L47" s="209"/>
      <c r="M47" s="206"/>
      <c r="N47" s="206"/>
      <c r="O47" s="206"/>
      <c r="P47" s="206"/>
      <c r="Q47" s="8"/>
      <c r="R47" s="9"/>
    </row>
    <row r="48" spans="1:18" ht="12.75">
      <c r="A48" s="94"/>
      <c r="B48" s="171"/>
      <c r="C48" s="171"/>
      <c r="D48" s="171"/>
      <c r="E48" s="94"/>
      <c r="F48" s="216"/>
      <c r="G48" s="94"/>
      <c r="H48" s="94"/>
      <c r="I48" s="206"/>
      <c r="J48" s="208"/>
      <c r="K48" s="206"/>
      <c r="L48" s="206"/>
      <c r="M48" s="206"/>
      <c r="N48" s="206"/>
      <c r="O48" s="206"/>
      <c r="P48" s="206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14" t="s">
        <v>31</v>
      </c>
      <c r="B58" s="214"/>
      <c r="C58" s="214"/>
      <c r="D58" s="214"/>
      <c r="E58" s="214"/>
      <c r="F58" s="214"/>
      <c r="G58" s="214"/>
      <c r="H58" s="214"/>
      <c r="I58" s="214" t="s">
        <v>31</v>
      </c>
      <c r="J58" s="214"/>
      <c r="K58" s="214"/>
      <c r="L58" s="214"/>
      <c r="M58" s="214"/>
      <c r="N58" s="214"/>
      <c r="O58" s="214"/>
      <c r="P58" s="214"/>
      <c r="Q58" s="8"/>
    </row>
    <row r="59" spans="1:17" ht="20.25" customHeight="1">
      <c r="A59" s="7" t="s">
        <v>7</v>
      </c>
      <c r="B59" s="7" t="s">
        <v>37</v>
      </c>
      <c r="C59" s="7"/>
      <c r="D59" s="7"/>
      <c r="E59" s="28" t="str">
        <f>E42</f>
        <v>в.к. 80    кг</v>
      </c>
      <c r="F59" s="7"/>
      <c r="G59" s="7"/>
      <c r="H59" s="7"/>
      <c r="I59" s="7" t="s">
        <v>8</v>
      </c>
      <c r="J59" s="7" t="s">
        <v>37</v>
      </c>
      <c r="K59" s="7"/>
      <c r="L59" s="7"/>
      <c r="M59" s="28" t="str">
        <f>E59</f>
        <v>в.к. 80    кг</v>
      </c>
      <c r="N59" s="7"/>
      <c r="O59" s="7"/>
      <c r="P59" s="7"/>
      <c r="Q59" s="8"/>
    </row>
    <row r="60" spans="1:17" ht="12.75" customHeight="1">
      <c r="A60" s="95" t="s">
        <v>0</v>
      </c>
      <c r="B60" s="95" t="s">
        <v>1</v>
      </c>
      <c r="C60" s="95" t="s">
        <v>2</v>
      </c>
      <c r="D60" s="95" t="s">
        <v>3</v>
      </c>
      <c r="E60" s="95" t="s">
        <v>13</v>
      </c>
      <c r="F60" s="95" t="s">
        <v>14</v>
      </c>
      <c r="G60" s="95" t="s">
        <v>15</v>
      </c>
      <c r="H60" s="95" t="s">
        <v>16</v>
      </c>
      <c r="I60" s="95" t="s">
        <v>0</v>
      </c>
      <c r="J60" s="95" t="s">
        <v>1</v>
      </c>
      <c r="K60" s="95" t="s">
        <v>2</v>
      </c>
      <c r="L60" s="95" t="s">
        <v>3</v>
      </c>
      <c r="M60" s="95" t="s">
        <v>13</v>
      </c>
      <c r="N60" s="95" t="s">
        <v>14</v>
      </c>
      <c r="O60" s="95" t="s">
        <v>15</v>
      </c>
      <c r="P60" s="95" t="s">
        <v>16</v>
      </c>
      <c r="Q60" s="8"/>
    </row>
    <row r="61" spans="1:17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8"/>
    </row>
    <row r="62" spans="1:17" ht="12.75" customHeight="1">
      <c r="A62" s="227">
        <v>3</v>
      </c>
      <c r="B62" s="165" t="str">
        <f>VLOOKUP(A62,'пр.взвешивания'!B6:C27,2,FALSE)</f>
        <v>ХАКИМОВА Елена Сергеевна</v>
      </c>
      <c r="C62" s="165" t="str">
        <f>VLOOKUP(B62,'пр.взвешивания'!C6:D27,2,FALSE)</f>
        <v>02.03.88 мсмк</v>
      </c>
      <c r="D62" s="165" t="str">
        <f>VLOOKUP(C62,'пр.взвешивания'!D6:E27,2,FALSE)</f>
        <v>ПФО</v>
      </c>
      <c r="E62" s="219"/>
      <c r="F62" s="226"/>
      <c r="G62" s="225"/>
      <c r="H62" s="95"/>
      <c r="I62" s="95">
        <f>'пр. хода'!L16</f>
        <v>7</v>
      </c>
      <c r="J62" s="232" t="str">
        <f>VLOOKUP(I62,'пр.взвешивания'!B6:D27,2,FALSE)</f>
        <v>АСЛАНОВА Эльпида Дмитриевна</v>
      </c>
      <c r="K62" s="232" t="str">
        <f>VLOOKUP(J62,'пр.взвешивания'!C6:E27,2,FALSE)</f>
        <v>19.12.91 мс</v>
      </c>
      <c r="L62" s="232" t="str">
        <f>VLOOKUP(K62,'пр.взвешивания'!D6:F27,2,FALSE)</f>
        <v>ЮФО</v>
      </c>
      <c r="M62" s="219"/>
      <c r="N62" s="226"/>
      <c r="O62" s="225"/>
      <c r="P62" s="95"/>
      <c r="Q62" s="8"/>
    </row>
    <row r="63" spans="1:17" ht="12.75">
      <c r="A63" s="227"/>
      <c r="B63" s="171"/>
      <c r="C63" s="171"/>
      <c r="D63" s="171"/>
      <c r="E63" s="219"/>
      <c r="F63" s="219"/>
      <c r="G63" s="225"/>
      <c r="H63" s="95"/>
      <c r="I63" s="95"/>
      <c r="J63" s="212"/>
      <c r="K63" s="212"/>
      <c r="L63" s="212"/>
      <c r="M63" s="219"/>
      <c r="N63" s="219"/>
      <c r="O63" s="225"/>
      <c r="P63" s="95"/>
      <c r="Q63" s="8"/>
    </row>
    <row r="64" spans="1:17" ht="12.75" customHeight="1">
      <c r="A64" s="227">
        <f>'пр. хода'!L11</f>
        <v>4</v>
      </c>
      <c r="B64" s="165" t="str">
        <f>VLOOKUP(A64,'пр.взвешивания'!B6:C27,2,FALSE)</f>
        <v>СУББОТИНА Анна Алексеевна</v>
      </c>
      <c r="C64" s="165" t="str">
        <f>VLOOKUP(B64,'пр.взвешивания'!C6:D27,2,FALSE)</f>
        <v>20.09.82 мсмк</v>
      </c>
      <c r="D64" s="165" t="str">
        <f>VLOOKUP(C64,'пр.взвешивания'!D6:E27,2,FALSE)</f>
        <v>С.П.</v>
      </c>
      <c r="E64" s="217"/>
      <c r="F64" s="217"/>
      <c r="G64" s="210"/>
      <c r="H64" s="210"/>
      <c r="I64" s="95">
        <f>'пр. хода'!L20</f>
        <v>10</v>
      </c>
      <c r="J64" s="232" t="str">
        <f>VLOOKUP(I64,'пр.взвешивания'!B6:D27,2,FALSE)</f>
        <v>ФУТИНА Вероника Евгеньевна</v>
      </c>
      <c r="K64" s="232" t="str">
        <f>VLOOKUP(J64,'пр.взвешивания'!C6:E27,2,FALSE)</f>
        <v>26.04.86 КМС</v>
      </c>
      <c r="L64" s="232" t="str">
        <f>VLOOKUP(K64,'пр.взвешивания'!D6:F27,2,FALSE)</f>
        <v>ПФО</v>
      </c>
      <c r="M64" s="217"/>
      <c r="N64" s="217"/>
      <c r="O64" s="210"/>
      <c r="P64" s="210"/>
      <c r="Q64" s="8"/>
    </row>
    <row r="65" spans="1:17" ht="13.5" thickBot="1">
      <c r="A65" s="228"/>
      <c r="B65" s="166"/>
      <c r="C65" s="166"/>
      <c r="D65" s="166"/>
      <c r="E65" s="218"/>
      <c r="F65" s="218"/>
      <c r="G65" s="213"/>
      <c r="H65" s="213"/>
      <c r="I65" s="235"/>
      <c r="J65" s="233"/>
      <c r="K65" s="233"/>
      <c r="L65" s="233"/>
      <c r="M65" s="218"/>
      <c r="N65" s="218"/>
      <c r="O65" s="213"/>
      <c r="P65" s="213"/>
      <c r="Q65" s="8"/>
    </row>
    <row r="66" spans="1:17" ht="12.75" customHeight="1">
      <c r="A66" s="229">
        <f>'пр. хода'!L9</f>
        <v>5</v>
      </c>
      <c r="B66" s="212" t="str">
        <f>VLOOKUP(A66,'пр.взвешивания'!B6:C27,2,FALSE)</f>
        <v>КАМЕНСКИХ Елена Михайловна</v>
      </c>
      <c r="C66" s="212" t="str">
        <f>VLOOKUP(B66,'пр.взвешивания'!C6:D27,2,FALSE)</f>
        <v>16.12.84 мс</v>
      </c>
      <c r="D66" s="212" t="str">
        <f>VLOOKUP(C66,'пр.взвешивания'!D6:E27,2,FALSE)</f>
        <v>ПФО</v>
      </c>
      <c r="E66" s="219"/>
      <c r="F66" s="226"/>
      <c r="G66" s="225"/>
      <c r="H66" s="95"/>
      <c r="I66" s="94">
        <f>'пр. хода'!L18</f>
        <v>11</v>
      </c>
      <c r="J66" s="234" t="str">
        <f>VLOOKUP(I66,'пр.взвешивания'!B6:D27,2,FALSE)</f>
        <v>КАЗАНЦЕВА Наталья Александровна</v>
      </c>
      <c r="K66" s="234" t="str">
        <f>VLOOKUP(J66,'пр.взвешивания'!C8:E29,2,FALSE)</f>
        <v>10.04.81 мсмк</v>
      </c>
      <c r="L66" s="234" t="str">
        <f>VLOOKUP(K66,'пр.взвешивания'!D8:F29,2,FALSE)</f>
        <v>УФО</v>
      </c>
      <c r="M66" s="219"/>
      <c r="N66" s="226"/>
      <c r="O66" s="225"/>
      <c r="P66" s="95"/>
      <c r="Q66" s="8"/>
    </row>
    <row r="67" spans="1:17" ht="12.75">
      <c r="A67" s="227"/>
      <c r="B67" s="171"/>
      <c r="C67" s="171"/>
      <c r="D67" s="171"/>
      <c r="E67" s="219"/>
      <c r="F67" s="219"/>
      <c r="G67" s="225"/>
      <c r="H67" s="95"/>
      <c r="I67" s="95"/>
      <c r="J67" s="212"/>
      <c r="K67" s="212"/>
      <c r="L67" s="212"/>
      <c r="M67" s="219"/>
      <c r="N67" s="219"/>
      <c r="O67" s="225"/>
      <c r="P67" s="95"/>
      <c r="Q67" s="8"/>
    </row>
    <row r="68" spans="1:17" ht="12.75" customHeight="1">
      <c r="A68" s="230">
        <f>'пр. хода'!L13</f>
        <v>2</v>
      </c>
      <c r="B68" s="165" t="str">
        <f>VLOOKUP(A68,'пр.взвешивания'!B6:C27,2,FALSE)</f>
        <v>САВЕНКО Валентина Сергеевна</v>
      </c>
      <c r="C68" s="165" t="str">
        <f>VLOOKUP(B68,'пр.взвешивания'!C6:D27,2,FALSE)</f>
        <v>21.06.92 КМС</v>
      </c>
      <c r="D68" s="165" t="str">
        <f>VLOOKUP(C68,'пр.взвешивания'!D6:E27,2,FALSE)</f>
        <v>УФО</v>
      </c>
      <c r="E68" s="217"/>
      <c r="F68" s="217"/>
      <c r="G68" s="210"/>
      <c r="H68" s="210"/>
      <c r="I68" s="95">
        <f>'пр. хода'!L22</f>
        <v>8</v>
      </c>
      <c r="J68" s="232" t="str">
        <f>VLOOKUP(I68,'пр.взвешивания'!B6:D27,2,FALSE)</f>
        <v>ЕЖОВА Ксения Владимировна</v>
      </c>
      <c r="K68" s="232" t="str">
        <f>VLOOKUP(J68,'пр.взвешивания'!C8:E31,2,FALSE)</f>
        <v>09.09.86 мс</v>
      </c>
      <c r="L68" s="232" t="str">
        <f>VLOOKUP(K68,'пр.взвешивания'!D8:F31,2,FALSE)</f>
        <v>С.П.</v>
      </c>
      <c r="M68" s="217"/>
      <c r="N68" s="217"/>
      <c r="O68" s="210"/>
      <c r="P68" s="210"/>
      <c r="Q68" s="8"/>
    </row>
    <row r="69" spans="1:17" ht="12.75">
      <c r="A69" s="231"/>
      <c r="B69" s="171"/>
      <c r="C69" s="171"/>
      <c r="D69" s="171"/>
      <c r="E69" s="216"/>
      <c r="F69" s="216"/>
      <c r="G69" s="94"/>
      <c r="H69" s="94"/>
      <c r="I69" s="95"/>
      <c r="J69" s="212"/>
      <c r="K69" s="212"/>
      <c r="L69" s="212"/>
      <c r="M69" s="216"/>
      <c r="N69" s="216"/>
      <c r="O69" s="94"/>
      <c r="P69" s="94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38</v>
      </c>
      <c r="C71" s="8"/>
      <c r="D71" s="8"/>
      <c r="E71" s="28" t="str">
        <f>E59</f>
        <v>в.к. 80    кг</v>
      </c>
      <c r="F71" s="8"/>
      <c r="G71" s="8"/>
      <c r="H71" s="8"/>
      <c r="I71" s="7" t="s">
        <v>8</v>
      </c>
      <c r="J71" s="7" t="s">
        <v>38</v>
      </c>
      <c r="K71" s="8"/>
      <c r="L71" s="8"/>
      <c r="M71" s="28" t="str">
        <f>M59</f>
        <v>в.к. 80    кг</v>
      </c>
      <c r="N71" s="8"/>
      <c r="O71" s="8"/>
      <c r="P71" s="8"/>
      <c r="Q71" s="8"/>
    </row>
    <row r="72" spans="1:17" ht="12.75">
      <c r="A72" s="95" t="s">
        <v>0</v>
      </c>
      <c r="B72" s="95" t="s">
        <v>1</v>
      </c>
      <c r="C72" s="95" t="s">
        <v>2</v>
      </c>
      <c r="D72" s="95" t="s">
        <v>3</v>
      </c>
      <c r="E72" s="95" t="s">
        <v>13</v>
      </c>
      <c r="F72" s="95" t="s">
        <v>14</v>
      </c>
      <c r="G72" s="95" t="s">
        <v>15</v>
      </c>
      <c r="H72" s="95" t="s">
        <v>16</v>
      </c>
      <c r="I72" s="95" t="s">
        <v>0</v>
      </c>
      <c r="J72" s="95" t="s">
        <v>1</v>
      </c>
      <c r="K72" s="95" t="s">
        <v>2</v>
      </c>
      <c r="L72" s="95" t="s">
        <v>3</v>
      </c>
      <c r="M72" s="95" t="s">
        <v>13</v>
      </c>
      <c r="N72" s="95" t="s">
        <v>14</v>
      </c>
      <c r="O72" s="95" t="s">
        <v>15</v>
      </c>
      <c r="P72" s="95" t="s">
        <v>16</v>
      </c>
      <c r="Q72" s="8"/>
    </row>
    <row r="73" spans="1:17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8"/>
    </row>
    <row r="74" spans="1:17" ht="12.75" customHeight="1">
      <c r="A74" s="95">
        <v>3</v>
      </c>
      <c r="B74" s="232" t="str">
        <f>VLOOKUP(A74,'пр.взвешивания'!B6:C27,2,FALSE)</f>
        <v>ХАКИМОВА Елена Сергеевна</v>
      </c>
      <c r="C74" s="232" t="str">
        <f>VLOOKUP(B74,'пр.взвешивания'!C6:D27,2,FALSE)</f>
        <v>02.03.88 мсмк</v>
      </c>
      <c r="D74" s="232" t="str">
        <f>VLOOKUP(C74,'пр.взвешивания'!D6:E27,2,FALSE)</f>
        <v>ПФО</v>
      </c>
      <c r="E74" s="219"/>
      <c r="F74" s="226"/>
      <c r="G74" s="225"/>
      <c r="H74" s="95"/>
      <c r="I74" s="95">
        <f>'пр. хода'!L16</f>
        <v>7</v>
      </c>
      <c r="J74" s="232" t="str">
        <f>VLOOKUP(I74,'пр.взвешивания'!B6:E27,2,FALSE)</f>
        <v>АСЛАНОВА Эльпида Дмитриевна</v>
      </c>
      <c r="K74" s="232" t="str">
        <f>VLOOKUP(J74,'пр.взвешивания'!C6:F27,2,FALSE)</f>
        <v>19.12.91 мс</v>
      </c>
      <c r="L74" s="232" t="str">
        <f>VLOOKUP(K74,'пр.взвешивания'!D6:G27,2,FALSE)</f>
        <v>ЮФО</v>
      </c>
      <c r="M74" s="219"/>
      <c r="N74" s="226"/>
      <c r="O74" s="225"/>
      <c r="P74" s="95"/>
      <c r="Q74" s="8"/>
    </row>
    <row r="75" spans="1:17" ht="12.75">
      <c r="A75" s="95"/>
      <c r="B75" s="212"/>
      <c r="C75" s="212"/>
      <c r="D75" s="212"/>
      <c r="E75" s="219"/>
      <c r="F75" s="219"/>
      <c r="G75" s="225"/>
      <c r="H75" s="95"/>
      <c r="I75" s="95"/>
      <c r="J75" s="212"/>
      <c r="K75" s="212"/>
      <c r="L75" s="212"/>
      <c r="M75" s="219"/>
      <c r="N75" s="219"/>
      <c r="O75" s="225"/>
      <c r="P75" s="95"/>
      <c r="Q75" s="8"/>
    </row>
    <row r="76" spans="1:17" ht="12.75" customHeight="1">
      <c r="A76" s="227">
        <f>'пр. хода'!L9</f>
        <v>5</v>
      </c>
      <c r="B76" s="232" t="str">
        <f>VLOOKUP(A76,'пр.взвешивания'!B1:C27,2,FALSE)</f>
        <v>КАМЕНСКИХ Елена Михайловна</v>
      </c>
      <c r="C76" s="232" t="str">
        <f>VLOOKUP(B76,'пр.взвешивания'!C1:D27,2,FALSE)</f>
        <v>16.12.84 мс</v>
      </c>
      <c r="D76" s="232" t="str">
        <f>VLOOKUP(C76,'пр.взвешивания'!D6:E27,2,FALSE)</f>
        <v>ПФО</v>
      </c>
      <c r="E76" s="217"/>
      <c r="F76" s="217"/>
      <c r="G76" s="210"/>
      <c r="H76" s="210"/>
      <c r="I76" s="210">
        <f>'пр. хода'!L18</f>
        <v>11</v>
      </c>
      <c r="J76" s="232" t="str">
        <f>VLOOKUP(I76,'пр.взвешивания'!B8:E29,2,FALSE)</f>
        <v>КАЗАНЦЕВА Наталья Александровна</v>
      </c>
      <c r="K76" s="232" t="str">
        <f>VLOOKUP(J76,'пр.взвешивания'!C8:F29,2,FALSE)</f>
        <v>10.04.81 мсмк</v>
      </c>
      <c r="L76" s="232" t="str">
        <f>VLOOKUP(K76,'пр.взвешивания'!D8:G29,2,FALSE)</f>
        <v>УФО</v>
      </c>
      <c r="M76" s="217"/>
      <c r="N76" s="217"/>
      <c r="O76" s="210"/>
      <c r="P76" s="210"/>
      <c r="Q76" s="8"/>
    </row>
    <row r="77" spans="1:17" ht="13.5" thickBot="1">
      <c r="A77" s="228"/>
      <c r="B77" s="233"/>
      <c r="C77" s="233"/>
      <c r="D77" s="233"/>
      <c r="E77" s="218"/>
      <c r="F77" s="218"/>
      <c r="G77" s="213"/>
      <c r="H77" s="213"/>
      <c r="I77" s="213"/>
      <c r="J77" s="212"/>
      <c r="K77" s="212"/>
      <c r="L77" s="212"/>
      <c r="M77" s="218"/>
      <c r="N77" s="218"/>
      <c r="O77" s="213"/>
      <c r="P77" s="213"/>
      <c r="Q77" s="8"/>
    </row>
    <row r="78" spans="1:19" ht="12.75" customHeight="1">
      <c r="A78" s="229">
        <f>'пр. хода'!L13</f>
        <v>2</v>
      </c>
      <c r="B78" s="234" t="str">
        <f>VLOOKUP(A78,'пр.взвешивания'!B1:C27,2,FALSE)</f>
        <v>САВЕНКО Валентина Сергеевна</v>
      </c>
      <c r="C78" s="234" t="str">
        <f>VLOOKUP(B78,'пр.взвешивания'!C1:D27,2,FALSE)</f>
        <v>21.06.92 КМС</v>
      </c>
      <c r="D78" s="234" t="str">
        <f>VLOOKUP(C78,'пр.взвешивания'!D1:E27,2,FALSE)</f>
        <v>УФО</v>
      </c>
      <c r="E78" s="219"/>
      <c r="F78" s="226"/>
      <c r="G78" s="225"/>
      <c r="H78" s="95"/>
      <c r="I78" s="95">
        <f>'пр. хода'!L22</f>
        <v>8</v>
      </c>
      <c r="J78" s="234" t="str">
        <f>VLOOKUP(I78,'пр.взвешивания'!B6:C27,2,FALSE)</f>
        <v>ЕЖОВА Ксения Владимировна</v>
      </c>
      <c r="K78" s="234" t="str">
        <f>VLOOKUP(J78,'пр.взвешивания'!C6:D27,2,FALSE)</f>
        <v>09.09.86 мс</v>
      </c>
      <c r="L78" s="234" t="str">
        <f>VLOOKUP(K78,'пр.взвешивания'!D6:E27,2,FALSE)</f>
        <v>С.П.</v>
      </c>
      <c r="M78" s="219"/>
      <c r="N78" s="226"/>
      <c r="O78" s="225"/>
      <c r="P78" s="95"/>
      <c r="Q78" s="10"/>
      <c r="R78" s="5"/>
      <c r="S78" s="5"/>
    </row>
    <row r="79" spans="1:19" ht="12.75">
      <c r="A79" s="227"/>
      <c r="B79" s="212"/>
      <c r="C79" s="212"/>
      <c r="D79" s="212"/>
      <c r="E79" s="219"/>
      <c r="F79" s="219"/>
      <c r="G79" s="225"/>
      <c r="H79" s="95"/>
      <c r="I79" s="95"/>
      <c r="J79" s="212"/>
      <c r="K79" s="212"/>
      <c r="L79" s="212"/>
      <c r="M79" s="219"/>
      <c r="N79" s="219"/>
      <c r="O79" s="225"/>
      <c r="P79" s="95"/>
      <c r="Q79" s="10"/>
      <c r="R79" s="5"/>
      <c r="S79" s="5"/>
    </row>
    <row r="80" spans="1:19" ht="12.75" customHeight="1">
      <c r="A80" s="230">
        <f>'пр. хода'!L11</f>
        <v>4</v>
      </c>
      <c r="B80" s="232" t="str">
        <f>VLOOKUP(A80,'пр.взвешивания'!B1:C27,2,FALSE)</f>
        <v>СУББОТИНА Анна Алексеевна</v>
      </c>
      <c r="C80" s="232" t="str">
        <f>VLOOKUP(B80,'пр.взвешивания'!C1:D27,2,FALSE)</f>
        <v>20.09.82 мсмк</v>
      </c>
      <c r="D80" s="232" t="str">
        <f>VLOOKUP(C80,'пр.взвешивания'!D1:E27,2,FALSE)</f>
        <v>С.П.</v>
      </c>
      <c r="E80" s="217"/>
      <c r="F80" s="217"/>
      <c r="G80" s="210"/>
      <c r="H80" s="210"/>
      <c r="I80" s="210">
        <f>'пр. хода'!L20</f>
        <v>10</v>
      </c>
      <c r="J80" s="232" t="str">
        <f>VLOOKUP(I80,'пр.взвешивания'!B8:C29,2,FALSE)</f>
        <v>ФУТИНА Вероника Евгеньевна</v>
      </c>
      <c r="K80" s="232" t="str">
        <f>VLOOKUP(J80,'пр.взвешивания'!C8:D29,2,FALSE)</f>
        <v>26.04.86 КМС</v>
      </c>
      <c r="L80" s="232" t="str">
        <f>VLOOKUP(K80,'пр.взвешивания'!D8:E29,2,FALSE)</f>
        <v>ПФО</v>
      </c>
      <c r="M80" s="217"/>
      <c r="N80" s="217"/>
      <c r="O80" s="210"/>
      <c r="P80" s="210"/>
      <c r="Q80" s="10"/>
      <c r="R80" s="5"/>
      <c r="S80" s="5"/>
    </row>
    <row r="81" spans="1:19" ht="12.75">
      <c r="A81" s="231"/>
      <c r="B81" s="212"/>
      <c r="C81" s="212"/>
      <c r="D81" s="212"/>
      <c r="E81" s="216"/>
      <c r="F81" s="216"/>
      <c r="G81" s="94"/>
      <c r="H81" s="94"/>
      <c r="I81" s="94"/>
      <c r="J81" s="212"/>
      <c r="K81" s="212"/>
      <c r="L81" s="212"/>
      <c r="M81" s="216"/>
      <c r="N81" s="216"/>
      <c r="O81" s="94"/>
      <c r="P81" s="94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43"/>
  <sheetViews>
    <sheetView workbookViewId="0" topLeftCell="A22">
      <selection activeCell="A27" sqref="A27:I36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30" customHeight="1">
      <c r="F1" s="48" t="str">
        <f>'пр.взвешивания'!G3</f>
        <v>в.к. 80    кг</v>
      </c>
    </row>
    <row r="2" ht="12.75">
      <c r="C2" s="14" t="s">
        <v>25</v>
      </c>
    </row>
    <row r="3" ht="12.75">
      <c r="C3" s="15" t="s">
        <v>26</v>
      </c>
    </row>
    <row r="4" spans="1:9" ht="12.75">
      <c r="A4" s="95" t="s">
        <v>27</v>
      </c>
      <c r="B4" s="95" t="s">
        <v>0</v>
      </c>
      <c r="C4" s="94" t="s">
        <v>1</v>
      </c>
      <c r="D4" s="95" t="s">
        <v>2</v>
      </c>
      <c r="E4" s="95" t="s">
        <v>3</v>
      </c>
      <c r="F4" s="95" t="s">
        <v>13</v>
      </c>
      <c r="G4" s="95" t="s">
        <v>14</v>
      </c>
      <c r="H4" s="95" t="s">
        <v>15</v>
      </c>
      <c r="I4" s="95" t="s">
        <v>16</v>
      </c>
    </row>
    <row r="5" spans="1:9" ht="12.75">
      <c r="A5" s="210"/>
      <c r="B5" s="210"/>
      <c r="C5" s="210"/>
      <c r="D5" s="210"/>
      <c r="E5" s="210"/>
      <c r="F5" s="210"/>
      <c r="G5" s="210"/>
      <c r="H5" s="210"/>
      <c r="I5" s="210"/>
    </row>
    <row r="6" spans="1:9" ht="12.75">
      <c r="A6" s="236"/>
      <c r="B6" s="237">
        <f>'пр. хода'!L26</f>
        <v>3</v>
      </c>
      <c r="C6" s="239" t="str">
        <f>VLOOKUP(B6,'пр.взвешивания'!B6:D27,2,FALSE)</f>
        <v>ХАКИМОВА Елена Сергеевна</v>
      </c>
      <c r="D6" s="240" t="str">
        <f>VLOOKUP(B6,'пр.взвешивания'!B6:H29,3,FALSE)</f>
        <v>02.03.88 мсмк</v>
      </c>
      <c r="E6" s="240" t="str">
        <f>VLOOKUP(B6,'пр.взвешивания'!B6:H29,5,FALSE)</f>
        <v>Оренбургская Бузулук Д</v>
      </c>
      <c r="F6" s="219"/>
      <c r="G6" s="226"/>
      <c r="H6" s="225"/>
      <c r="I6" s="95"/>
    </row>
    <row r="7" spans="1:9" ht="12.75">
      <c r="A7" s="236"/>
      <c r="B7" s="238"/>
      <c r="C7" s="239"/>
      <c r="D7" s="240"/>
      <c r="E7" s="240"/>
      <c r="F7" s="219"/>
      <c r="G7" s="219"/>
      <c r="H7" s="225"/>
      <c r="I7" s="95"/>
    </row>
    <row r="8" spans="1:9" ht="12.75">
      <c r="A8" s="241"/>
      <c r="B8" s="237">
        <f>'пр. хода'!L28</f>
        <v>7</v>
      </c>
      <c r="C8" s="239" t="str">
        <f>VLOOKUP(B8,'пр.взвешивания'!B8:D29,2,FALSE)</f>
        <v>АСЛАНОВА Эльпида Дмитриевна</v>
      </c>
      <c r="D8" s="240" t="str">
        <f>VLOOKUP(C8,'пр.взвешивания'!C8:E29,2,FALSE)</f>
        <v>19.12.91 мс</v>
      </c>
      <c r="E8" s="240" t="str">
        <f>VLOOKUP(D8,'пр.взвешивания'!D8:F29,2,FALSE)</f>
        <v>ЮФО</v>
      </c>
      <c r="F8" s="219"/>
      <c r="G8" s="219"/>
      <c r="H8" s="95"/>
      <c r="I8" s="95"/>
    </row>
    <row r="9" spans="1:9" ht="12.75">
      <c r="A9" s="241"/>
      <c r="B9" s="238"/>
      <c r="C9" s="239"/>
      <c r="D9" s="240"/>
      <c r="E9" s="240"/>
      <c r="F9" s="219"/>
      <c r="G9" s="219"/>
      <c r="H9" s="95"/>
      <c r="I9" s="95"/>
    </row>
    <row r="10" spans="2:5" ht="24.75" customHeight="1">
      <c r="B10" s="34"/>
      <c r="E10" s="16" t="s">
        <v>28</v>
      </c>
    </row>
    <row r="11" spans="2:9" ht="24.75" customHeight="1">
      <c r="B11" s="34"/>
      <c r="E11" s="16" t="s">
        <v>7</v>
      </c>
      <c r="F11" s="17"/>
      <c r="G11" s="17"/>
      <c r="H11" s="17"/>
      <c r="I11" s="17"/>
    </row>
    <row r="12" spans="2:9" ht="24.75" customHeight="1">
      <c r="B12" s="34"/>
      <c r="E12" s="16" t="s">
        <v>8</v>
      </c>
      <c r="F12" s="17"/>
      <c r="G12" s="17"/>
      <c r="H12" s="17"/>
      <c r="I12" s="17"/>
    </row>
    <row r="13" ht="24.75" customHeight="1">
      <c r="B13" s="34"/>
    </row>
    <row r="14" spans="2:6" ht="24.75" customHeight="1">
      <c r="B14" s="34"/>
      <c r="F14" s="48" t="str">
        <f>F1</f>
        <v>в.к. 80    кг</v>
      </c>
    </row>
    <row r="15" spans="2:3" ht="12.75">
      <c r="B15" s="34"/>
      <c r="C15" s="15" t="s">
        <v>33</v>
      </c>
    </row>
    <row r="16" spans="1:9" ht="12.75">
      <c r="A16" s="95" t="s">
        <v>27</v>
      </c>
      <c r="B16" s="238" t="s">
        <v>0</v>
      </c>
      <c r="C16" s="94" t="s">
        <v>1</v>
      </c>
      <c r="D16" s="95" t="s">
        <v>2</v>
      </c>
      <c r="E16" s="95" t="s">
        <v>3</v>
      </c>
      <c r="F16" s="95" t="s">
        <v>13</v>
      </c>
      <c r="G16" s="95" t="s">
        <v>14</v>
      </c>
      <c r="H16" s="95" t="s">
        <v>15</v>
      </c>
      <c r="I16" s="95" t="s">
        <v>16</v>
      </c>
    </row>
    <row r="17" spans="1:9" ht="12.75">
      <c r="A17" s="210"/>
      <c r="B17" s="242"/>
      <c r="C17" s="210"/>
      <c r="D17" s="210"/>
      <c r="E17" s="210"/>
      <c r="F17" s="210"/>
      <c r="G17" s="210"/>
      <c r="H17" s="210"/>
      <c r="I17" s="210"/>
    </row>
    <row r="18" spans="1:9" ht="12.75">
      <c r="A18" s="236"/>
      <c r="B18" s="243">
        <f>'пр. хода'!L30</f>
        <v>11</v>
      </c>
      <c r="C18" s="239" t="str">
        <f>VLOOKUP(B18,'пр.взвешивания'!B6:C27,2,FALSE)</f>
        <v>КАЗАНЦЕВА Наталья Александровна</v>
      </c>
      <c r="D18" s="240" t="str">
        <f>VLOOKUP(C18,'пр.взвешивания'!C6:D27,2,FALSE)</f>
        <v>10.04.81 мсмк</v>
      </c>
      <c r="E18" s="240" t="str">
        <f>VLOOKUP(D18,'пр.взвешивания'!D6:E27,2,FALSE)</f>
        <v>УФО</v>
      </c>
      <c r="F18" s="219"/>
      <c r="G18" s="226"/>
      <c r="H18" s="225"/>
      <c r="I18" s="95"/>
    </row>
    <row r="19" spans="1:9" ht="12.75">
      <c r="A19" s="236"/>
      <c r="B19" s="244"/>
      <c r="C19" s="239"/>
      <c r="D19" s="240"/>
      <c r="E19" s="240"/>
      <c r="F19" s="219"/>
      <c r="G19" s="219"/>
      <c r="H19" s="225"/>
      <c r="I19" s="95"/>
    </row>
    <row r="20" spans="1:9" ht="12.75">
      <c r="A20" s="241"/>
      <c r="B20" s="243">
        <f>'пр. хода'!L32</f>
        <v>5</v>
      </c>
      <c r="C20" s="239" t="str">
        <f>VLOOKUP(B20,'пр.взвешивания'!B8:C29,2,FALSE)</f>
        <v>КАМЕНСКИХ Елена Михайловна</v>
      </c>
      <c r="D20" s="240" t="str">
        <f>VLOOKUP(C20,'пр.взвешивания'!C8:D29,2,FALSE)</f>
        <v>16.12.84 мс</v>
      </c>
      <c r="E20" s="240" t="str">
        <f>VLOOKUP(D20,'пр.взвешивания'!D8:E29,2,FALSE)</f>
        <v>ПФО</v>
      </c>
      <c r="F20" s="219"/>
      <c r="G20" s="219"/>
      <c r="H20" s="95"/>
      <c r="I20" s="95"/>
    </row>
    <row r="21" spans="1:9" ht="12.75">
      <c r="A21" s="241"/>
      <c r="B21" s="244"/>
      <c r="C21" s="239"/>
      <c r="D21" s="240"/>
      <c r="E21" s="240"/>
      <c r="F21" s="219"/>
      <c r="G21" s="219"/>
      <c r="H21" s="95"/>
      <c r="I21" s="95"/>
    </row>
    <row r="22" spans="2:5" ht="24.75" customHeight="1">
      <c r="B22" s="34"/>
      <c r="E22" s="16" t="s">
        <v>28</v>
      </c>
    </row>
    <row r="23" spans="2:9" ht="24.75" customHeight="1">
      <c r="B23" s="34"/>
      <c r="E23" s="16" t="s">
        <v>7</v>
      </c>
      <c r="F23" s="17"/>
      <c r="G23" s="17"/>
      <c r="H23" s="17"/>
      <c r="I23" s="17"/>
    </row>
    <row r="24" spans="2:9" ht="24.75" customHeight="1">
      <c r="B24" s="34"/>
      <c r="E24" s="16" t="s">
        <v>8</v>
      </c>
      <c r="F24" s="17"/>
      <c r="G24" s="17"/>
      <c r="H24" s="17"/>
      <c r="I24" s="17"/>
    </row>
    <row r="25" ht="24.75" customHeight="1">
      <c r="B25" s="34"/>
    </row>
    <row r="26" ht="24.75" customHeight="1">
      <c r="B26" s="34"/>
    </row>
    <row r="27" spans="2:6" ht="28.5" customHeight="1">
      <c r="B27" s="34"/>
      <c r="C27" s="18" t="s">
        <v>29</v>
      </c>
      <c r="E27" s="16"/>
      <c r="F27" s="48" t="str">
        <f>F14</f>
        <v>в.к. 80    кг</v>
      </c>
    </row>
    <row r="28" spans="1:9" ht="12.75">
      <c r="A28" s="95" t="s">
        <v>27</v>
      </c>
      <c r="B28" s="238" t="s">
        <v>0</v>
      </c>
      <c r="C28" s="94" t="s">
        <v>1</v>
      </c>
      <c r="D28" s="95" t="s">
        <v>2</v>
      </c>
      <c r="E28" s="95" t="s">
        <v>3</v>
      </c>
      <c r="F28" s="95" t="s">
        <v>13</v>
      </c>
      <c r="G28" s="95" t="s">
        <v>14</v>
      </c>
      <c r="H28" s="95" t="s">
        <v>15</v>
      </c>
      <c r="I28" s="95" t="s">
        <v>16</v>
      </c>
    </row>
    <row r="29" spans="1:9" ht="12.75">
      <c r="A29" s="210"/>
      <c r="B29" s="242"/>
      <c r="C29" s="210"/>
      <c r="D29" s="210"/>
      <c r="E29" s="210"/>
      <c r="F29" s="210"/>
      <c r="G29" s="210"/>
      <c r="H29" s="210"/>
      <c r="I29" s="210"/>
    </row>
    <row r="30" spans="1:9" ht="12.75">
      <c r="A30" s="236"/>
      <c r="B30" s="242">
        <f>'пр. хода'!Q27</f>
        <v>3</v>
      </c>
      <c r="C30" s="246" t="str">
        <f>VLOOKUP(B30,'пр.взвешивания'!B6:C27,2,FALSE)</f>
        <v>ХАКИМОВА Елена Сергеевна</v>
      </c>
      <c r="D30" s="247" t="str">
        <f>VLOOKUP(C30,'пр.взвешивания'!C6:D27,2,FALSE)</f>
        <v>02.03.88 мсмк</v>
      </c>
      <c r="E30" s="247" t="str">
        <f>VLOOKUP(D30,'пр.взвешивания'!D6:E27,2,FALSE)</f>
        <v>ПФО</v>
      </c>
      <c r="F30" s="219"/>
      <c r="G30" s="226"/>
      <c r="H30" s="225"/>
      <c r="I30" s="95"/>
    </row>
    <row r="31" spans="1:9" ht="12.75">
      <c r="A31" s="236"/>
      <c r="B31" s="245"/>
      <c r="C31" s="246"/>
      <c r="D31" s="247"/>
      <c r="E31" s="247"/>
      <c r="F31" s="219"/>
      <c r="G31" s="219"/>
      <c r="H31" s="225"/>
      <c r="I31" s="95"/>
    </row>
    <row r="32" spans="1:9" ht="12.75">
      <c r="A32" s="241"/>
      <c r="B32" s="242">
        <f>'пр. хода'!Q31</f>
        <v>11</v>
      </c>
      <c r="C32" s="246" t="str">
        <f>VLOOKUP(B32,'пр.взвешивания'!B8:C29,2,FALSE)</f>
        <v>КАЗАНЦЕВА Наталья Александровна</v>
      </c>
      <c r="D32" s="247" t="str">
        <f>VLOOKUP(C32,'пр.взвешивания'!C8:D29,2,FALSE)</f>
        <v>10.04.81 мсмк</v>
      </c>
      <c r="E32" s="247" t="str">
        <f>VLOOKUP(D32,'пр.взвешивания'!D8:E29,2,FALSE)</f>
        <v>УФО</v>
      </c>
      <c r="F32" s="219"/>
      <c r="G32" s="219"/>
      <c r="H32" s="95"/>
      <c r="I32" s="95"/>
    </row>
    <row r="33" spans="1:9" ht="12.75">
      <c r="A33" s="241"/>
      <c r="B33" s="245"/>
      <c r="C33" s="246"/>
      <c r="D33" s="247"/>
      <c r="E33" s="247"/>
      <c r="F33" s="219"/>
      <c r="G33" s="219"/>
      <c r="H33" s="95"/>
      <c r="I33" s="95"/>
    </row>
    <row r="34" spans="2:5" ht="24.75" customHeight="1">
      <c r="B34" s="34"/>
      <c r="E34" s="16" t="s">
        <v>28</v>
      </c>
    </row>
    <row r="35" spans="2:9" ht="24.75" customHeight="1">
      <c r="B35" s="34"/>
      <c r="E35" s="16" t="s">
        <v>7</v>
      </c>
      <c r="F35" s="17"/>
      <c r="G35" s="17"/>
      <c r="H35" s="17"/>
      <c r="I35" s="17"/>
    </row>
    <row r="36" spans="2:9" ht="24.75" customHeight="1">
      <c r="B36" s="34"/>
      <c r="E36" s="16" t="s">
        <v>8</v>
      </c>
      <c r="F36" s="17"/>
      <c r="G36" s="17"/>
      <c r="H36" s="17"/>
      <c r="I36" s="17"/>
    </row>
    <row r="37" ht="24.75" customHeight="1">
      <c r="B37" s="34"/>
    </row>
    <row r="38" ht="24.75" customHeight="1">
      <c r="B38" s="34"/>
    </row>
    <row r="39" ht="24.75" customHeight="1">
      <c r="B39" s="34"/>
    </row>
    <row r="40" ht="24.75" customHeight="1">
      <c r="B40" s="34"/>
    </row>
    <row r="41" ht="24.75" customHeight="1">
      <c r="B41" s="34"/>
    </row>
    <row r="42" ht="24.75" customHeight="1">
      <c r="B42" s="34"/>
    </row>
    <row r="43" ht="12.75">
      <c r="B43" s="34"/>
    </row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1">
      <selection activeCell="J17" sqref="J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7.421875" style="0" customWidth="1"/>
    <col min="8" max="8" width="23.140625" style="0" customWidth="1"/>
  </cols>
  <sheetData>
    <row r="1" spans="1:7" ht="36.75" customHeight="1">
      <c r="A1" s="253" t="str">
        <f>HYPERLINK('[2]реквизиты'!$A$2)</f>
        <v>Чемпионат России по САМБО среди женщин</v>
      </c>
      <c r="B1" s="254"/>
      <c r="C1" s="254"/>
      <c r="D1" s="254"/>
      <c r="E1" s="254"/>
      <c r="F1" s="254"/>
      <c r="G1" s="254"/>
    </row>
    <row r="2" spans="1:7" ht="20.25" customHeight="1">
      <c r="A2" s="123" t="str">
        <f>HYPERLINK('[2]реквизиты'!$A$3)</f>
        <v>06 - 11 июня 2012 г.          г. Выкса</v>
      </c>
      <c r="B2" s="123"/>
      <c r="C2" s="123"/>
      <c r="D2" s="123"/>
      <c r="E2" s="123"/>
      <c r="F2" s="123"/>
      <c r="G2" s="123"/>
    </row>
    <row r="3" spans="7:8" ht="34.5" customHeight="1">
      <c r="G3" s="248" t="s">
        <v>109</v>
      </c>
      <c r="H3" s="248"/>
    </row>
    <row r="4" spans="1:8" ht="12.75" customHeight="1">
      <c r="A4" s="210" t="s">
        <v>20</v>
      </c>
      <c r="B4" s="210" t="s">
        <v>0</v>
      </c>
      <c r="C4" s="210" t="s">
        <v>1</v>
      </c>
      <c r="D4" s="210" t="s">
        <v>21</v>
      </c>
      <c r="E4" s="260" t="s">
        <v>22</v>
      </c>
      <c r="F4" s="270"/>
      <c r="G4" s="210" t="s">
        <v>23</v>
      </c>
      <c r="H4" s="210" t="s">
        <v>24</v>
      </c>
    </row>
    <row r="5" spans="1:8" ht="12.75">
      <c r="A5" s="94"/>
      <c r="B5" s="94"/>
      <c r="C5" s="94"/>
      <c r="D5" s="94"/>
      <c r="E5" s="264"/>
      <c r="F5" s="271"/>
      <c r="G5" s="94"/>
      <c r="H5" s="94"/>
    </row>
    <row r="6" spans="1:8" ht="12.75">
      <c r="A6" s="227"/>
      <c r="B6" s="257">
        <v>1</v>
      </c>
      <c r="C6" s="153" t="s">
        <v>54</v>
      </c>
      <c r="D6" s="267" t="s">
        <v>55</v>
      </c>
      <c r="E6" s="260" t="s">
        <v>56</v>
      </c>
      <c r="F6" s="262" t="s">
        <v>57</v>
      </c>
      <c r="G6" s="268"/>
      <c r="H6" s="153" t="s">
        <v>58</v>
      </c>
    </row>
    <row r="7" spans="1:8" ht="12.75">
      <c r="A7" s="227"/>
      <c r="B7" s="258"/>
      <c r="C7" s="266"/>
      <c r="D7" s="251"/>
      <c r="E7" s="264"/>
      <c r="F7" s="263"/>
      <c r="G7" s="269"/>
      <c r="H7" s="251"/>
    </row>
    <row r="8" spans="1:8" ht="12.75">
      <c r="A8" s="227"/>
      <c r="B8" s="257">
        <v>2</v>
      </c>
      <c r="C8" s="153" t="s">
        <v>59</v>
      </c>
      <c r="D8" s="267" t="s">
        <v>60</v>
      </c>
      <c r="E8" s="260" t="s">
        <v>61</v>
      </c>
      <c r="F8" s="262" t="s">
        <v>62</v>
      </c>
      <c r="G8" s="268"/>
      <c r="H8" s="153" t="s">
        <v>63</v>
      </c>
    </row>
    <row r="9" spans="1:8" ht="12.75">
      <c r="A9" s="227"/>
      <c r="B9" s="258"/>
      <c r="C9" s="266"/>
      <c r="D9" s="251"/>
      <c r="E9" s="264"/>
      <c r="F9" s="263"/>
      <c r="G9" s="269"/>
      <c r="H9" s="251"/>
    </row>
    <row r="10" spans="1:8" ht="12.75">
      <c r="A10" s="227"/>
      <c r="B10" s="257">
        <v>3</v>
      </c>
      <c r="C10" s="153" t="s">
        <v>64</v>
      </c>
      <c r="D10" s="267" t="s">
        <v>65</v>
      </c>
      <c r="E10" s="260" t="s">
        <v>66</v>
      </c>
      <c r="F10" s="270" t="s">
        <v>67</v>
      </c>
      <c r="G10" s="268"/>
      <c r="H10" s="153" t="s">
        <v>68</v>
      </c>
    </row>
    <row r="11" spans="1:8" ht="12.75">
      <c r="A11" s="227"/>
      <c r="B11" s="258"/>
      <c r="C11" s="266"/>
      <c r="D11" s="251"/>
      <c r="E11" s="264"/>
      <c r="F11" s="271"/>
      <c r="G11" s="269"/>
      <c r="H11" s="251"/>
    </row>
    <row r="12" spans="1:8" ht="12.75">
      <c r="A12" s="227"/>
      <c r="B12" s="257">
        <v>4</v>
      </c>
      <c r="C12" s="249" t="s">
        <v>69</v>
      </c>
      <c r="D12" s="242" t="s">
        <v>70</v>
      </c>
      <c r="E12" s="260" t="s">
        <v>71</v>
      </c>
      <c r="F12" s="262" t="s">
        <v>72</v>
      </c>
      <c r="G12" s="242" t="s">
        <v>73</v>
      </c>
      <c r="H12" s="249" t="s">
        <v>74</v>
      </c>
    </row>
    <row r="13" spans="1:8" ht="12.75">
      <c r="A13" s="227"/>
      <c r="B13" s="258"/>
      <c r="C13" s="250"/>
      <c r="D13" s="259"/>
      <c r="E13" s="261"/>
      <c r="F13" s="263"/>
      <c r="G13" s="245"/>
      <c r="H13" s="250"/>
    </row>
    <row r="14" spans="1:8" ht="12.75">
      <c r="A14" s="227"/>
      <c r="B14" s="257">
        <v>5</v>
      </c>
      <c r="C14" s="153" t="s">
        <v>75</v>
      </c>
      <c r="D14" s="267" t="s">
        <v>76</v>
      </c>
      <c r="E14" s="260" t="s">
        <v>66</v>
      </c>
      <c r="F14" s="262" t="s">
        <v>77</v>
      </c>
      <c r="G14" s="268" t="s">
        <v>78</v>
      </c>
      <c r="H14" s="153" t="s">
        <v>79</v>
      </c>
    </row>
    <row r="15" spans="1:8" ht="12.75">
      <c r="A15" s="227"/>
      <c r="B15" s="258"/>
      <c r="C15" s="266"/>
      <c r="D15" s="251"/>
      <c r="E15" s="264"/>
      <c r="F15" s="263"/>
      <c r="G15" s="269"/>
      <c r="H15" s="251"/>
    </row>
    <row r="16" spans="1:8" ht="12.75">
      <c r="A16" s="227"/>
      <c r="B16" s="257">
        <v>6</v>
      </c>
      <c r="C16" s="249" t="s">
        <v>80</v>
      </c>
      <c r="D16" s="242" t="s">
        <v>81</v>
      </c>
      <c r="E16" s="260" t="s">
        <v>82</v>
      </c>
      <c r="F16" s="262" t="s">
        <v>83</v>
      </c>
      <c r="G16" s="242"/>
      <c r="H16" s="249" t="s">
        <v>84</v>
      </c>
    </row>
    <row r="17" spans="1:8" ht="12.75">
      <c r="A17" s="227"/>
      <c r="B17" s="258"/>
      <c r="C17" s="250"/>
      <c r="D17" s="259"/>
      <c r="E17" s="261"/>
      <c r="F17" s="263"/>
      <c r="G17" s="245"/>
      <c r="H17" s="250"/>
    </row>
    <row r="18" spans="1:8" ht="12.75">
      <c r="A18" s="227"/>
      <c r="B18" s="257">
        <v>7</v>
      </c>
      <c r="C18" s="249" t="s">
        <v>85</v>
      </c>
      <c r="D18" s="242" t="s">
        <v>86</v>
      </c>
      <c r="E18" s="260" t="s">
        <v>87</v>
      </c>
      <c r="F18" s="262" t="s">
        <v>88</v>
      </c>
      <c r="G18" s="242" t="s">
        <v>89</v>
      </c>
      <c r="H18" s="249" t="s">
        <v>90</v>
      </c>
    </row>
    <row r="19" spans="1:8" ht="12.75">
      <c r="A19" s="227"/>
      <c r="B19" s="258"/>
      <c r="C19" s="250"/>
      <c r="D19" s="259"/>
      <c r="E19" s="261"/>
      <c r="F19" s="263"/>
      <c r="G19" s="245"/>
      <c r="H19" s="250"/>
    </row>
    <row r="20" spans="1:8" ht="12.75">
      <c r="A20" s="227"/>
      <c r="B20" s="257">
        <v>8</v>
      </c>
      <c r="C20" s="249" t="s">
        <v>91</v>
      </c>
      <c r="D20" s="242" t="s">
        <v>92</v>
      </c>
      <c r="E20" s="260" t="s">
        <v>71</v>
      </c>
      <c r="F20" s="262" t="s">
        <v>72</v>
      </c>
      <c r="G20" s="242" t="s">
        <v>93</v>
      </c>
      <c r="H20" s="249" t="s">
        <v>94</v>
      </c>
    </row>
    <row r="21" spans="1:8" ht="12.75">
      <c r="A21" s="227"/>
      <c r="B21" s="258"/>
      <c r="C21" s="250"/>
      <c r="D21" s="259"/>
      <c r="E21" s="261"/>
      <c r="F21" s="263"/>
      <c r="G21" s="245"/>
      <c r="H21" s="250"/>
    </row>
    <row r="22" spans="1:8" ht="12.75">
      <c r="A22" s="227"/>
      <c r="B22" s="257">
        <v>9</v>
      </c>
      <c r="C22" s="249" t="s">
        <v>95</v>
      </c>
      <c r="D22" s="242" t="s">
        <v>96</v>
      </c>
      <c r="E22" s="260" t="s">
        <v>97</v>
      </c>
      <c r="F22" s="262" t="s">
        <v>98</v>
      </c>
      <c r="G22" s="242"/>
      <c r="H22" s="249" t="s">
        <v>99</v>
      </c>
    </row>
    <row r="23" spans="1:8" ht="12.75">
      <c r="A23" s="227"/>
      <c r="B23" s="258"/>
      <c r="C23" s="250"/>
      <c r="D23" s="259"/>
      <c r="E23" s="261"/>
      <c r="F23" s="263"/>
      <c r="G23" s="245"/>
      <c r="H23" s="250"/>
    </row>
    <row r="24" spans="1:8" ht="12.75">
      <c r="A24" s="227"/>
      <c r="B24" s="257">
        <v>10</v>
      </c>
      <c r="C24" s="249" t="s">
        <v>100</v>
      </c>
      <c r="D24" s="242" t="s">
        <v>101</v>
      </c>
      <c r="E24" s="260" t="s">
        <v>66</v>
      </c>
      <c r="F24" s="262" t="s">
        <v>102</v>
      </c>
      <c r="G24" s="242"/>
      <c r="H24" s="249" t="s">
        <v>103</v>
      </c>
    </row>
    <row r="25" spans="1:8" ht="12.75">
      <c r="A25" s="227"/>
      <c r="B25" s="258"/>
      <c r="C25" s="250"/>
      <c r="D25" s="259"/>
      <c r="E25" s="261"/>
      <c r="F25" s="263"/>
      <c r="G25" s="245"/>
      <c r="H25" s="250"/>
    </row>
    <row r="26" spans="1:8" ht="12.75">
      <c r="A26" s="227"/>
      <c r="B26" s="257">
        <v>11</v>
      </c>
      <c r="C26" s="249" t="s">
        <v>104</v>
      </c>
      <c r="D26" s="242" t="s">
        <v>105</v>
      </c>
      <c r="E26" s="260" t="s">
        <v>61</v>
      </c>
      <c r="F26" s="262" t="s">
        <v>106</v>
      </c>
      <c r="G26" s="242" t="s">
        <v>107</v>
      </c>
      <c r="H26" s="249" t="s">
        <v>108</v>
      </c>
    </row>
    <row r="27" spans="1:8" ht="12.75">
      <c r="A27" s="227"/>
      <c r="B27" s="258"/>
      <c r="C27" s="250"/>
      <c r="D27" s="259"/>
      <c r="E27" s="261"/>
      <c r="F27" s="263"/>
      <c r="G27" s="245"/>
      <c r="H27" s="250"/>
    </row>
    <row r="28" spans="1:8" ht="12.75">
      <c r="A28" s="227"/>
      <c r="B28" s="227"/>
      <c r="C28" s="255"/>
      <c r="D28" s="256"/>
      <c r="E28" s="260"/>
      <c r="F28" s="265"/>
      <c r="G28" s="225"/>
      <c r="H28" s="225"/>
    </row>
    <row r="29" spans="1:8" ht="12.75">
      <c r="A29" s="227"/>
      <c r="B29" s="227"/>
      <c r="C29" s="255"/>
      <c r="D29" s="256"/>
      <c r="E29" s="264"/>
      <c r="F29" s="265"/>
      <c r="G29" s="225"/>
      <c r="H29" s="225"/>
    </row>
    <row r="30" spans="1:8" ht="12.75" customHeight="1">
      <c r="A30" s="252"/>
      <c r="B30" s="272"/>
      <c r="C30" s="272"/>
      <c r="D30" s="252"/>
      <c r="E30" s="252"/>
      <c r="F30" s="252"/>
      <c r="G30" s="206"/>
      <c r="H30" s="5"/>
    </row>
    <row r="31" spans="1:8" ht="12.75">
      <c r="A31" s="252"/>
      <c r="B31" s="272"/>
      <c r="C31" s="272"/>
      <c r="D31" s="252"/>
      <c r="E31" s="252"/>
      <c r="F31" s="252"/>
      <c r="G31" s="206"/>
      <c r="H31" s="5"/>
    </row>
    <row r="32" spans="1:8" ht="12.75">
      <c r="A32" s="252"/>
      <c r="B32" s="252"/>
      <c r="C32" s="252"/>
      <c r="D32" s="252"/>
      <c r="E32" s="252"/>
      <c r="F32" s="252"/>
      <c r="G32" s="252"/>
      <c r="H32" s="5"/>
    </row>
    <row r="33" spans="1:8" ht="12.75">
      <c r="A33" s="252"/>
      <c r="B33" s="252"/>
      <c r="C33" s="252"/>
      <c r="D33" s="252"/>
      <c r="E33" s="252"/>
      <c r="F33" s="252"/>
      <c r="G33" s="252"/>
      <c r="H33" s="5"/>
    </row>
    <row r="34" spans="1:8" ht="12.75">
      <c r="A34" s="252"/>
      <c r="B34" s="252"/>
      <c r="C34" s="252"/>
      <c r="D34" s="252"/>
      <c r="E34" s="252"/>
      <c r="F34" s="252"/>
      <c r="G34" s="206"/>
      <c r="H34" s="5"/>
    </row>
    <row r="35" spans="1:8" ht="12.75">
      <c r="A35" s="252"/>
      <c r="B35" s="252"/>
      <c r="C35" s="252"/>
      <c r="D35" s="252"/>
      <c r="E35" s="252"/>
      <c r="F35" s="252"/>
      <c r="G35" s="206"/>
      <c r="H35" s="5"/>
    </row>
    <row r="36" spans="1:8" ht="12.75">
      <c r="A36" s="252"/>
      <c r="B36" s="252"/>
      <c r="C36" s="252"/>
      <c r="D36" s="252"/>
      <c r="E36" s="252"/>
      <c r="F36" s="252"/>
      <c r="G36" s="252"/>
      <c r="H36" s="5"/>
    </row>
    <row r="37" spans="1:8" ht="12.75">
      <c r="A37" s="252"/>
      <c r="B37" s="252"/>
      <c r="C37" s="252"/>
      <c r="D37" s="252"/>
      <c r="E37" s="252"/>
      <c r="F37" s="252"/>
      <c r="G37" s="252"/>
      <c r="H37" s="5"/>
    </row>
    <row r="38" spans="1:8" ht="12.75">
      <c r="A38" s="252"/>
      <c r="B38" s="252"/>
      <c r="C38" s="252"/>
      <c r="D38" s="252"/>
      <c r="E38" s="252"/>
      <c r="F38" s="252"/>
      <c r="G38" s="206"/>
      <c r="H38" s="5"/>
    </row>
    <row r="39" spans="1:8" ht="12.75">
      <c r="A39" s="252"/>
      <c r="B39" s="252"/>
      <c r="C39" s="252"/>
      <c r="D39" s="252"/>
      <c r="E39" s="252"/>
      <c r="F39" s="252"/>
      <c r="G39" s="206"/>
      <c r="H39" s="5"/>
    </row>
    <row r="40" spans="1:8" ht="12.75">
      <c r="A40" s="252"/>
      <c r="B40" s="252"/>
      <c r="C40" s="252"/>
      <c r="D40" s="252"/>
      <c r="E40" s="252"/>
      <c r="F40" s="252"/>
      <c r="G40" s="252"/>
      <c r="H40" s="5"/>
    </row>
    <row r="41" spans="1:8" ht="12.75">
      <c r="A41" s="252"/>
      <c r="B41" s="252"/>
      <c r="C41" s="252"/>
      <c r="D41" s="252"/>
      <c r="E41" s="252"/>
      <c r="F41" s="252"/>
      <c r="G41" s="252"/>
      <c r="H41" s="5"/>
    </row>
    <row r="42" spans="1:8" ht="12.75">
      <c r="A42" s="252"/>
      <c r="B42" s="252"/>
      <c r="C42" s="252"/>
      <c r="D42" s="252"/>
      <c r="E42" s="252"/>
      <c r="F42" s="252"/>
      <c r="G42" s="206"/>
      <c r="H42" s="5"/>
    </row>
    <row r="43" spans="1:8" ht="12.75">
      <c r="A43" s="252"/>
      <c r="B43" s="252"/>
      <c r="C43" s="252"/>
      <c r="D43" s="252"/>
      <c r="E43" s="252"/>
      <c r="F43" s="252"/>
      <c r="G43" s="206"/>
      <c r="H43" s="5"/>
    </row>
    <row r="44" spans="1:8" ht="12.75">
      <c r="A44" s="252"/>
      <c r="B44" s="252"/>
      <c r="C44" s="252"/>
      <c r="D44" s="252"/>
      <c r="E44" s="252"/>
      <c r="F44" s="252"/>
      <c r="G44" s="252"/>
      <c r="H44" s="5"/>
    </row>
    <row r="45" spans="1:8" ht="12.75">
      <c r="A45" s="252"/>
      <c r="B45" s="252"/>
      <c r="C45" s="252"/>
      <c r="D45" s="252"/>
      <c r="E45" s="252"/>
      <c r="F45" s="252"/>
      <c r="G45" s="252"/>
      <c r="H45" s="5"/>
    </row>
    <row r="46" spans="1:8" ht="12.75">
      <c r="A46" s="252"/>
      <c r="B46" s="252"/>
      <c r="C46" s="252"/>
      <c r="D46" s="252"/>
      <c r="E46" s="252"/>
      <c r="F46" s="252"/>
      <c r="G46" s="206"/>
      <c r="H46" s="5"/>
    </row>
    <row r="47" spans="1:8" ht="12.75">
      <c r="A47" s="252"/>
      <c r="B47" s="252"/>
      <c r="C47" s="252"/>
      <c r="D47" s="252"/>
      <c r="E47" s="252"/>
      <c r="F47" s="252"/>
      <c r="G47" s="206"/>
      <c r="H47" s="5"/>
    </row>
    <row r="48" spans="1:8" ht="12.75">
      <c r="A48" s="252"/>
      <c r="B48" s="252"/>
      <c r="C48" s="252"/>
      <c r="D48" s="252"/>
      <c r="E48" s="252"/>
      <c r="F48" s="252"/>
      <c r="G48" s="252"/>
      <c r="H48" s="5"/>
    </row>
    <row r="49" spans="1:8" ht="12.75">
      <c r="A49" s="252"/>
      <c r="B49" s="252"/>
      <c r="C49" s="252"/>
      <c r="D49" s="252"/>
      <c r="E49" s="252"/>
      <c r="F49" s="252"/>
      <c r="G49" s="252"/>
      <c r="H49" s="5"/>
    </row>
    <row r="50" spans="1:8" ht="12.75">
      <c r="A50" s="252"/>
      <c r="B50" s="252"/>
      <c r="C50" s="252"/>
      <c r="D50" s="252"/>
      <c r="E50" s="252"/>
      <c r="F50" s="252"/>
      <c r="G50" s="206"/>
      <c r="H50" s="5"/>
    </row>
    <row r="51" spans="1:8" ht="12.75">
      <c r="A51" s="252"/>
      <c r="B51" s="252"/>
      <c r="C51" s="252"/>
      <c r="D51" s="252"/>
      <c r="E51" s="252"/>
      <c r="F51" s="252"/>
      <c r="G51" s="206"/>
      <c r="H51" s="5"/>
    </row>
    <row r="52" spans="1:8" ht="12.75">
      <c r="A52" s="252"/>
      <c r="B52" s="252"/>
      <c r="C52" s="252"/>
      <c r="D52" s="252"/>
      <c r="E52" s="252"/>
      <c r="F52" s="252"/>
      <c r="G52" s="252"/>
      <c r="H52" s="5"/>
    </row>
    <row r="53" spans="1:8" ht="12.75">
      <c r="A53" s="252"/>
      <c r="B53" s="252"/>
      <c r="C53" s="252"/>
      <c r="D53" s="252"/>
      <c r="E53" s="252"/>
      <c r="F53" s="252"/>
      <c r="G53" s="252"/>
      <c r="H53" s="5"/>
    </row>
    <row r="54" spans="1:8" ht="12.75">
      <c r="A54" s="252"/>
      <c r="B54" s="252"/>
      <c r="C54" s="252"/>
      <c r="D54" s="252"/>
      <c r="E54" s="252"/>
      <c r="F54" s="252"/>
      <c r="G54" s="206"/>
      <c r="H54" s="5"/>
    </row>
    <row r="55" spans="1:8" ht="12.75">
      <c r="A55" s="252"/>
      <c r="B55" s="252"/>
      <c r="C55" s="252"/>
      <c r="D55" s="252"/>
      <c r="E55" s="252"/>
      <c r="F55" s="252"/>
      <c r="G55" s="206"/>
      <c r="H55" s="5"/>
    </row>
    <row r="56" spans="1:8" ht="12.75">
      <c r="A56" s="252"/>
      <c r="B56" s="252"/>
      <c r="C56" s="252"/>
      <c r="D56" s="252"/>
      <c r="E56" s="252"/>
      <c r="F56" s="252"/>
      <c r="G56" s="252"/>
      <c r="H56" s="5"/>
    </row>
    <row r="57" spans="1:8" ht="12.75">
      <c r="A57" s="252"/>
      <c r="B57" s="252"/>
      <c r="C57" s="252"/>
      <c r="D57" s="252"/>
      <c r="E57" s="252"/>
      <c r="F57" s="252"/>
      <c r="G57" s="252"/>
      <c r="H57" s="5"/>
    </row>
    <row r="58" spans="1:8" ht="12.75">
      <c r="A58" s="252"/>
      <c r="B58" s="252"/>
      <c r="C58" s="252"/>
      <c r="D58" s="252"/>
      <c r="E58" s="252"/>
      <c r="F58" s="252"/>
      <c r="G58" s="206"/>
      <c r="H58" s="5"/>
    </row>
    <row r="59" spans="1:8" ht="12.75">
      <c r="A59" s="252"/>
      <c r="B59" s="252"/>
      <c r="C59" s="252"/>
      <c r="D59" s="252"/>
      <c r="E59" s="252"/>
      <c r="F59" s="252"/>
      <c r="G59" s="206"/>
      <c r="H59" s="5"/>
    </row>
    <row r="60" spans="1:8" ht="12.75">
      <c r="A60" s="252"/>
      <c r="B60" s="252"/>
      <c r="C60" s="252"/>
      <c r="D60" s="252"/>
      <c r="E60" s="252"/>
      <c r="F60" s="252"/>
      <c r="G60" s="252"/>
      <c r="H60" s="5"/>
    </row>
    <row r="61" spans="1:8" ht="12.75">
      <c r="A61" s="252"/>
      <c r="B61" s="252"/>
      <c r="C61" s="252"/>
      <c r="D61" s="252"/>
      <c r="E61" s="252"/>
      <c r="F61" s="252"/>
      <c r="G61" s="252"/>
      <c r="H61" s="5"/>
    </row>
    <row r="62" spans="1:8" ht="12.75">
      <c r="A62" s="252"/>
      <c r="B62" s="252"/>
      <c r="C62" s="252"/>
      <c r="D62" s="252"/>
      <c r="E62" s="252"/>
      <c r="F62" s="252"/>
      <c r="G62" s="206"/>
      <c r="H62" s="5"/>
    </row>
    <row r="63" spans="1:8" ht="12.75">
      <c r="A63" s="252"/>
      <c r="B63" s="252"/>
      <c r="C63" s="252"/>
      <c r="D63" s="252"/>
      <c r="E63" s="252"/>
      <c r="F63" s="252"/>
      <c r="G63" s="206"/>
      <c r="H63" s="5"/>
    </row>
    <row r="64" spans="1:8" ht="12.75">
      <c r="A64" s="252"/>
      <c r="B64" s="252"/>
      <c r="C64" s="252"/>
      <c r="D64" s="252"/>
      <c r="E64" s="252"/>
      <c r="F64" s="252"/>
      <c r="G64" s="252"/>
      <c r="H64" s="5"/>
    </row>
    <row r="65" spans="1:8" ht="12.75">
      <c r="A65" s="252"/>
      <c r="B65" s="252"/>
      <c r="C65" s="252"/>
      <c r="D65" s="252"/>
      <c r="E65" s="252"/>
      <c r="F65" s="252"/>
      <c r="G65" s="252"/>
      <c r="H65" s="5"/>
    </row>
    <row r="66" spans="1:8" ht="12.75">
      <c r="A66" s="252"/>
      <c r="B66" s="252"/>
      <c r="C66" s="252"/>
      <c r="D66" s="252"/>
      <c r="E66" s="252"/>
      <c r="F66" s="252"/>
      <c r="G66" s="206"/>
      <c r="H66" s="5"/>
    </row>
    <row r="67" spans="1:8" ht="12.75">
      <c r="A67" s="252"/>
      <c r="B67" s="252"/>
      <c r="C67" s="252"/>
      <c r="D67" s="252"/>
      <c r="E67" s="252"/>
      <c r="F67" s="252"/>
      <c r="G67" s="206"/>
      <c r="H67" s="5"/>
    </row>
    <row r="68" spans="1:8" ht="12.75">
      <c r="A68" s="252"/>
      <c r="B68" s="252"/>
      <c r="C68" s="252"/>
      <c r="D68" s="252"/>
      <c r="E68" s="252"/>
      <c r="F68" s="252"/>
      <c r="G68" s="252"/>
      <c r="H68" s="5"/>
    </row>
    <row r="69" spans="1:8" ht="12.75">
      <c r="A69" s="252"/>
      <c r="B69" s="252"/>
      <c r="C69" s="252"/>
      <c r="D69" s="252"/>
      <c r="E69" s="252"/>
      <c r="F69" s="252"/>
      <c r="G69" s="252"/>
      <c r="H69" s="5"/>
    </row>
    <row r="70" spans="1:8" ht="12.75">
      <c r="A70" s="252"/>
      <c r="B70" s="252"/>
      <c r="C70" s="252"/>
      <c r="D70" s="252"/>
      <c r="E70" s="252"/>
      <c r="F70" s="252"/>
      <c r="G70" s="206"/>
      <c r="H70" s="5"/>
    </row>
    <row r="71" spans="1:8" ht="12.75">
      <c r="A71" s="252"/>
      <c r="B71" s="252"/>
      <c r="C71" s="252"/>
      <c r="D71" s="252"/>
      <c r="E71" s="252"/>
      <c r="F71" s="252"/>
      <c r="G71" s="206"/>
      <c r="H71" s="5"/>
    </row>
    <row r="72" spans="1:8" ht="12.75">
      <c r="A72" s="252"/>
      <c r="B72" s="252"/>
      <c r="C72" s="252"/>
      <c r="D72" s="252"/>
      <c r="E72" s="252"/>
      <c r="F72" s="252"/>
      <c r="G72" s="252"/>
      <c r="H72" s="5"/>
    </row>
    <row r="73" spans="1:8" ht="12.75">
      <c r="A73" s="252"/>
      <c r="B73" s="252"/>
      <c r="C73" s="252"/>
      <c r="D73" s="252"/>
      <c r="E73" s="252"/>
      <c r="F73" s="252"/>
      <c r="G73" s="252"/>
      <c r="H73" s="5"/>
    </row>
    <row r="74" spans="1:8" ht="12.75">
      <c r="A74" s="252"/>
      <c r="B74" s="252"/>
      <c r="C74" s="252"/>
      <c r="D74" s="252"/>
      <c r="E74" s="252"/>
      <c r="F74" s="252"/>
      <c r="G74" s="206"/>
      <c r="H74" s="5"/>
    </row>
    <row r="75" spans="1:8" ht="12.75">
      <c r="A75" s="252"/>
      <c r="B75" s="252"/>
      <c r="C75" s="252"/>
      <c r="D75" s="252"/>
      <c r="E75" s="252"/>
      <c r="F75" s="252"/>
      <c r="G75" s="206"/>
      <c r="H75" s="5"/>
    </row>
    <row r="76" spans="1:8" ht="12.75">
      <c r="A76" s="252"/>
      <c r="B76" s="252"/>
      <c r="C76" s="252"/>
      <c r="D76" s="252"/>
      <c r="E76" s="252"/>
      <c r="F76" s="252"/>
      <c r="G76" s="252"/>
      <c r="H76" s="5"/>
    </row>
    <row r="77" spans="1:8" ht="12.75">
      <c r="A77" s="252"/>
      <c r="B77" s="252"/>
      <c r="C77" s="252"/>
      <c r="D77" s="252"/>
      <c r="E77" s="252"/>
      <c r="F77" s="252"/>
      <c r="G77" s="252"/>
      <c r="H77" s="5"/>
    </row>
    <row r="78" spans="1:8" ht="12.75">
      <c r="A78" s="252"/>
      <c r="B78" s="252"/>
      <c r="C78" s="252"/>
      <c r="D78" s="252"/>
      <c r="E78" s="252"/>
      <c r="F78" s="252"/>
      <c r="G78" s="206"/>
      <c r="H78" s="5"/>
    </row>
    <row r="79" spans="1:8" ht="12.75">
      <c r="A79" s="252"/>
      <c r="B79" s="252"/>
      <c r="C79" s="252"/>
      <c r="D79" s="252"/>
      <c r="E79" s="252"/>
      <c r="F79" s="252"/>
      <c r="G79" s="206"/>
      <c r="H79" s="5"/>
    </row>
    <row r="80" spans="1:8" ht="12.75">
      <c r="A80" s="252"/>
      <c r="B80" s="252"/>
      <c r="C80" s="252"/>
      <c r="D80" s="252"/>
      <c r="E80" s="252"/>
      <c r="F80" s="252"/>
      <c r="G80" s="252"/>
      <c r="H80" s="5"/>
    </row>
    <row r="81" spans="1:8" ht="12.75">
      <c r="A81" s="252"/>
      <c r="B81" s="252"/>
      <c r="C81" s="252"/>
      <c r="D81" s="252"/>
      <c r="E81" s="252"/>
      <c r="F81" s="252"/>
      <c r="G81" s="252"/>
      <c r="H81" s="5"/>
    </row>
    <row r="82" spans="1:8" ht="12.75">
      <c r="A82" s="252"/>
      <c r="B82" s="252"/>
      <c r="C82" s="252"/>
      <c r="D82" s="252"/>
      <c r="E82" s="252"/>
      <c r="F82" s="252"/>
      <c r="G82" s="206"/>
      <c r="H82" s="5"/>
    </row>
    <row r="83" spans="1:8" ht="12.75">
      <c r="A83" s="252"/>
      <c r="B83" s="252"/>
      <c r="C83" s="252"/>
      <c r="D83" s="252"/>
      <c r="E83" s="252"/>
      <c r="F83" s="252"/>
      <c r="G83" s="206"/>
      <c r="H83" s="5"/>
    </row>
    <row r="84" spans="1:8" ht="12.75">
      <c r="A84" s="252"/>
      <c r="B84" s="252"/>
      <c r="C84" s="252"/>
      <c r="D84" s="252"/>
      <c r="E84" s="252"/>
      <c r="F84" s="252"/>
      <c r="G84" s="252"/>
      <c r="H84" s="5"/>
    </row>
    <row r="85" spans="1:8" ht="12.75">
      <c r="A85" s="252"/>
      <c r="B85" s="252"/>
      <c r="C85" s="252"/>
      <c r="D85" s="252"/>
      <c r="E85" s="252"/>
      <c r="F85" s="252"/>
      <c r="G85" s="252"/>
      <c r="H85" s="5"/>
    </row>
    <row r="86" spans="1:8" ht="12.75">
      <c r="A86" s="252"/>
      <c r="B86" s="252"/>
      <c r="C86" s="252"/>
      <c r="D86" s="252"/>
      <c r="E86" s="252"/>
      <c r="F86" s="252"/>
      <c r="G86" s="206"/>
      <c r="H86" s="5"/>
    </row>
    <row r="87" spans="1:8" ht="12.75">
      <c r="A87" s="252"/>
      <c r="B87" s="252"/>
      <c r="C87" s="252"/>
      <c r="D87" s="252"/>
      <c r="E87" s="252"/>
      <c r="F87" s="252"/>
      <c r="G87" s="206"/>
      <c r="H87" s="5"/>
    </row>
    <row r="88" spans="1:8" ht="12.75">
      <c r="A88" s="252"/>
      <c r="B88" s="252"/>
      <c r="C88" s="252"/>
      <c r="D88" s="252"/>
      <c r="E88" s="252"/>
      <c r="F88" s="252"/>
      <c r="G88" s="252"/>
      <c r="H88" s="5"/>
    </row>
    <row r="89" spans="1:8" ht="12.75">
      <c r="A89" s="252"/>
      <c r="B89" s="252"/>
      <c r="C89" s="252"/>
      <c r="D89" s="252"/>
      <c r="E89" s="252"/>
      <c r="F89" s="252"/>
      <c r="G89" s="252"/>
      <c r="H89" s="5"/>
    </row>
    <row r="90" spans="1:8" ht="12.75">
      <c r="A90" s="252"/>
      <c r="B90" s="252"/>
      <c r="C90" s="252"/>
      <c r="D90" s="252"/>
      <c r="E90" s="252"/>
      <c r="F90" s="252"/>
      <c r="G90" s="206"/>
      <c r="H90" s="5"/>
    </row>
    <row r="91" spans="1:8" ht="12.75">
      <c r="A91" s="252"/>
      <c r="B91" s="252"/>
      <c r="C91" s="252"/>
      <c r="D91" s="252"/>
      <c r="E91" s="252"/>
      <c r="F91" s="252"/>
      <c r="G91" s="206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22">
    <mergeCell ref="A6:A7"/>
    <mergeCell ref="C6:C7"/>
    <mergeCell ref="G6:G7"/>
    <mergeCell ref="A8:A9"/>
    <mergeCell ref="B6:B7"/>
    <mergeCell ref="F6:F7"/>
    <mergeCell ref="F8:F9"/>
    <mergeCell ref="G8:G9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2:G2"/>
    <mergeCell ref="D4:D5"/>
    <mergeCell ref="G4:G5"/>
    <mergeCell ref="A4:A5"/>
    <mergeCell ref="B4:B5"/>
    <mergeCell ref="C4:C5"/>
    <mergeCell ref="E4:F5"/>
    <mergeCell ref="A10:A11"/>
    <mergeCell ref="B10:B11"/>
    <mergeCell ref="C10:C11"/>
    <mergeCell ref="D10:D11"/>
    <mergeCell ref="F10:F11"/>
    <mergeCell ref="G10:G11"/>
    <mergeCell ref="C8:C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E22:E23"/>
    <mergeCell ref="F22:F23"/>
    <mergeCell ref="G22:G23"/>
    <mergeCell ref="E20:E21"/>
    <mergeCell ref="F20:F21"/>
    <mergeCell ref="A20:A21"/>
    <mergeCell ref="B20:B21"/>
    <mergeCell ref="A22:A23"/>
    <mergeCell ref="B22:B23"/>
    <mergeCell ref="C22:C23"/>
    <mergeCell ref="D22:D23"/>
    <mergeCell ref="E28:E29"/>
    <mergeCell ref="F28:F29"/>
    <mergeCell ref="E24:E25"/>
    <mergeCell ref="F24:F25"/>
    <mergeCell ref="C24:C25"/>
    <mergeCell ref="D24:D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C86:C87"/>
    <mergeCell ref="D86:D87"/>
    <mergeCell ref="E82:E83"/>
    <mergeCell ref="F82:F83"/>
    <mergeCell ref="C82:C83"/>
    <mergeCell ref="D82:D83"/>
    <mergeCell ref="E84:E85"/>
    <mergeCell ref="F84:F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H4:H5"/>
    <mergeCell ref="H6:H7"/>
    <mergeCell ref="H8:H9"/>
    <mergeCell ref="H10:H11"/>
    <mergeCell ref="H28:H29"/>
    <mergeCell ref="G3:H3"/>
    <mergeCell ref="H20:H21"/>
    <mergeCell ref="H22:H23"/>
    <mergeCell ref="H24:H25"/>
    <mergeCell ref="H26:H27"/>
    <mergeCell ref="H12:H13"/>
    <mergeCell ref="H14:H15"/>
    <mergeCell ref="H16:H17"/>
    <mergeCell ref="H18:H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2012-06-08T13:45:24Z</cp:lastPrinted>
  <dcterms:created xsi:type="dcterms:W3CDTF">1996-10-08T23:32:33Z</dcterms:created>
  <dcterms:modified xsi:type="dcterms:W3CDTF">2012-06-08T13:57:03Z</dcterms:modified>
  <cp:category/>
  <cp:version/>
  <cp:contentType/>
  <cp:contentStatus/>
</cp:coreProperties>
</file>