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<sst xmlns="http://schemas.openxmlformats.org/spreadsheetml/2006/main" count="307" uniqueCount="83">
  <si>
    <t>А</t>
  </si>
  <si>
    <t>Б</t>
  </si>
  <si>
    <t>А1</t>
  </si>
  <si>
    <t>Б1</t>
  </si>
  <si>
    <t>№ п/ж</t>
  </si>
  <si>
    <t>Ф.И.О.</t>
  </si>
  <si>
    <t>Дата рожд., разряд</t>
  </si>
  <si>
    <t>Тренер</t>
  </si>
  <si>
    <t>№ п\п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</si>
  <si>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</si>
  <si>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</si>
  <si>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</si>
  <si>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</si>
  <si>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</si>
  <si>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</si>
  <si>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</si>
  <si>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</si>
  <si>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</si>
  <si>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</si>
  <si>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</si>
  <si>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</si>
  <si>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</si>
  <si>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</si>
  <si>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</si>
  <si>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</si>
  <si>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</si>
  <si>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</si>
  <si>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</si>
  <si>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</si>
  <si>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</si>
  <si>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</si>
  <si>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</si>
  <si>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</si>
  <si>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</si>
  <si>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</si>
  <si>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</si>
  <si>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</si>
  <si>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</si>
  <si>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</si>
  <si>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</si>
  <si>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</si>
  <si>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</si>
  <si>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</si>
  <si>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</si>
  <si>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</si>
  <si>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</si>
  <si>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</si>
  <si>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</si>
  <si>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 xml:space="preserve"> место</t>
  </si>
  <si>
    <t>тренер</t>
  </si>
  <si>
    <t>Округ, субъект, город</t>
  </si>
  <si>
    <t>Тренер победителя:</t>
  </si>
  <si>
    <t>ГАМИДОВ Нариман</t>
  </si>
  <si>
    <t>скфо</t>
  </si>
  <si>
    <t>р.Дагестан Махачкала</t>
  </si>
  <si>
    <t>Умаев ГМ</t>
  </si>
  <si>
    <t>САИДОВ Саид</t>
  </si>
  <si>
    <t>ИСАЛДИБИРОВ Бадрудин</t>
  </si>
  <si>
    <t>Булатов КХ</t>
  </si>
  <si>
    <t>СИРАЖУДИНОВ Рамазан</t>
  </si>
  <si>
    <t>АХМЕДОВ Магомед</t>
  </si>
  <si>
    <t>Гасанханов ЗМ</t>
  </si>
  <si>
    <t>ГАШИМОВ Магомедрасул</t>
  </si>
  <si>
    <t xml:space="preserve">Чеченская р. </t>
  </si>
  <si>
    <t>ЭЛЬДИЕВ Али Хожахметович</t>
  </si>
  <si>
    <t>28.06.85 мс</t>
  </si>
  <si>
    <t>Абдул-Азиев Х</t>
  </si>
  <si>
    <t>ОРЛОВ Иван Николаевич</t>
  </si>
  <si>
    <t>07.05.85 мс</t>
  </si>
  <si>
    <t>пфо</t>
  </si>
  <si>
    <t>Пермский кр.         Пермь</t>
  </si>
  <si>
    <t>Забалуев АИ</t>
  </si>
  <si>
    <t>16.04.85 кмс</t>
  </si>
  <si>
    <t>24.04.94 кмс</t>
  </si>
  <si>
    <t>27.11.88 кмс</t>
  </si>
  <si>
    <t>06.04.91 кмс</t>
  </si>
  <si>
    <t>30.10.84 кмс</t>
  </si>
  <si>
    <t>15.06.93 кмс</t>
  </si>
  <si>
    <t>МАГОМЕДОВ Шамиль Шарапудинович</t>
  </si>
  <si>
    <t>15.08.92 кмс</t>
  </si>
  <si>
    <t>в.к. 90  кг.</t>
  </si>
  <si>
    <t>9 уч-ков</t>
  </si>
  <si>
    <t>5-8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</si>
</sst>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>
      <alignment vertical="center" wrapText="1"/>
    </xf>
    <xf numFmtId="0" fontId="0" fillId="0" borderId="0" xfId="42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42" applyFont="1" applyBorder="1" applyAlignment="1">
      <alignment/>
    </xf>
    <xf numFmtId="0" fontId="0" fillId="0" borderId="0" xfId="42" applyFont="1" applyBorder="1" applyAlignment="1">
      <alignment/>
    </xf>
    <xf numFmtId="0" fontId="5" fillId="0" borderId="0" xfId="42" applyFont="1" applyBorder="1" applyAlignment="1">
      <alignment/>
    </xf>
    <xf numFmtId="0" fontId="0" fillId="0" borderId="0" xfId="42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42" applyNumberFormat="1" applyFont="1" applyBorder="1" applyAlignment="1">
      <alignment/>
    </xf>
    <xf numFmtId="0" fontId="0" fillId="0" borderId="0" xfId="42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>
      <alignment horizontal="center"/>
    </xf>
    <xf numFmtId="0" fontId="3" fillId="0" borderId="0" xfId="42" applyFont="1" applyAlignment="1">
      <alignment horizontal="center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42" applyFont="1" applyBorder="1" applyAlignment="1">
      <alignment horizontal="center"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49" fontId="45" fillId="0" borderId="0" xfId="0" applyNumberFormat="1" applyFont="1" applyBorder="1" applyAlignment="1">
      <alignment horizontal="left" vertical="center"/>
    </xf>
    <xf numFmtId="49" fontId="45" fillId="0" borderId="0" xfId="0" applyNumberFormat="1" applyFont="1" applyAlignment="1">
      <alignment horizontal="left" vertical="center"/>
    </xf>
    <xf numFmtId="49" fontId="46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left" vertical="center"/>
    </xf>
    <xf numFmtId="0" fontId="45" fillId="0" borderId="0" xfId="0" applyFont="1" applyBorder="1" applyAlignment="1">
      <alignment/>
    </xf>
    <xf numFmtId="0" fontId="45" fillId="0" borderId="0" xfId="0" applyNumberFormat="1" applyFont="1" applyAlignment="1">
      <alignment horizontal="left" vertical="center"/>
    </xf>
    <xf numFmtId="0" fontId="45" fillId="0" borderId="0" xfId="0" applyNumberFormat="1" applyFont="1" applyBorder="1" applyAlignment="1">
      <alignment horizontal="left" vertical="center"/>
    </xf>
    <xf numFmtId="49" fontId="45" fillId="0" borderId="0" xfId="0" applyNumberFormat="1" applyFont="1" applyBorder="1" applyAlignment="1">
      <alignment horizontal="center" vertical="center"/>
    </xf>
    <xf numFmtId="0" fontId="45" fillId="0" borderId="0" xfId="0" applyNumberFormat="1" applyFont="1" applyBorder="1" applyAlignment="1">
      <alignment horizontal="center" vertical="center"/>
    </xf>
    <xf numFmtId="0" fontId="47" fillId="0" borderId="0" xfId="42" applyFont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0" fontId="45" fillId="0" borderId="0" xfId="0" applyNumberFormat="1" applyFont="1" applyBorder="1" applyAlignment="1">
      <alignment horizontal="right" vertical="center"/>
    </xf>
    <xf numFmtId="0" fontId="48" fillId="0" borderId="0" xfId="0" applyNumberFormat="1" applyFont="1" applyBorder="1" applyAlignment="1">
      <alignment horizontal="right" vertical="center" wrapText="1"/>
    </xf>
    <xf numFmtId="0" fontId="48" fillId="0" borderId="0" xfId="0" applyNumberFormat="1" applyFont="1" applyBorder="1" applyAlignment="1">
      <alignment vertical="center" wrapText="1"/>
    </xf>
    <xf numFmtId="49" fontId="46" fillId="0" borderId="0" xfId="0" applyNumberFormat="1" applyFont="1" applyBorder="1" applyAlignment="1">
      <alignment horizontal="center" vertical="center"/>
    </xf>
    <xf numFmtId="0" fontId="49" fillId="0" borderId="0" xfId="0" applyNumberFormat="1" applyFont="1" applyBorder="1" applyAlignment="1">
      <alignment horizontal="right" vertical="center" wrapText="1"/>
    </xf>
    <xf numFmtId="0" fontId="48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 horizontal="right"/>
    </xf>
    <xf numFmtId="49" fontId="45" fillId="0" borderId="0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/>
    </xf>
    <xf numFmtId="0" fontId="0" fillId="0" borderId="24" xfId="0" applyNumberFormat="1" applyFont="1" applyBorder="1" applyAlignment="1">
      <alignment horizontal="right" vertical="center"/>
    </xf>
    <xf numFmtId="0" fontId="45" fillId="0" borderId="24" xfId="0" applyNumberFormat="1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24" borderId="37" xfId="42" applyFont="1" applyFill="1" applyBorder="1" applyAlignment="1" applyProtection="1">
      <alignment horizontal="center" vertical="center" wrapText="1"/>
      <protection/>
    </xf>
    <xf numFmtId="0" fontId="12" fillId="24" borderId="38" xfId="42" applyFont="1" applyFill="1" applyBorder="1" applyAlignment="1" applyProtection="1">
      <alignment horizontal="center" vertical="center" wrapText="1"/>
      <protection/>
    </xf>
    <xf numFmtId="0" fontId="12" fillId="24" borderId="39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>
      <alignment horizontal="center" vertical="center" wrapText="1"/>
    </xf>
    <xf numFmtId="0" fontId="3" fillId="0" borderId="18" xfId="42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17" borderId="40" xfId="0" applyFont="1" applyFill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6" fillId="0" borderId="41" xfId="42" applyFont="1" applyFill="1" applyBorder="1" applyAlignment="1" applyProtection="1">
      <alignment horizontal="left" vertical="center" wrapText="1"/>
      <protection/>
    </xf>
    <xf numFmtId="0" fontId="6" fillId="0" borderId="42" xfId="42" applyFont="1" applyFill="1" applyBorder="1" applyAlignment="1" applyProtection="1">
      <alignment horizontal="left" vertical="center" wrapText="1"/>
      <protection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6" fillId="25" borderId="40" xfId="0" applyFont="1" applyFill="1" applyBorder="1" applyAlignment="1">
      <alignment horizontal="center" vertical="center" wrapText="1"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12" fillId="0" borderId="43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26" fillId="0" borderId="40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left" vertical="center" wrapText="1"/>
    </xf>
    <xf numFmtId="49" fontId="0" fillId="0" borderId="40" xfId="0" applyNumberForma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25" fillId="0" borderId="25" xfId="0" applyNumberFormat="1" applyFont="1" applyBorder="1" applyAlignment="1">
      <alignment horizontal="center" vertical="center" wrapText="1"/>
    </xf>
    <xf numFmtId="0" fontId="25" fillId="0" borderId="26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vertical="center" wrapText="1"/>
    </xf>
    <xf numFmtId="0" fontId="0" fillId="0" borderId="26" xfId="0" applyNumberFormat="1" applyFont="1" applyBorder="1" applyAlignment="1">
      <alignment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0" fillId="0" borderId="40" xfId="42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0" fillId="0" borderId="40" xfId="42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0" fillId="0" borderId="42" xfId="42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0" fillId="0" borderId="45" xfId="42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0" fillId="0" borderId="32" xfId="42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46" xfId="42" applyFont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0" fillId="0" borderId="16" xfId="42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49" fontId="23" fillId="0" borderId="49" xfId="0" applyNumberFormat="1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0" fillId="0" borderId="42" xfId="42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49" fontId="23" fillId="0" borderId="26" xfId="0" applyNumberFormat="1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21" fillId="0" borderId="41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  <xf numFmtId="0" fontId="0" fillId="0" borderId="46" xfId="42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49" fontId="22" fillId="0" borderId="46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45" xfId="0" applyNumberFormat="1" applyFont="1" applyBorder="1" applyAlignment="1">
      <alignment horizontal="center" vertical="center" wrapText="1"/>
    </xf>
    <xf numFmtId="0" fontId="24" fillId="0" borderId="48" xfId="0" applyNumberFormat="1" applyFont="1" applyBorder="1" applyAlignment="1">
      <alignment horizontal="center" vertical="center" wrapText="1"/>
    </xf>
    <xf numFmtId="0" fontId="22" fillId="0" borderId="40" xfId="0" applyNumberFormat="1" applyFont="1" applyBorder="1" applyAlignment="1">
      <alignment horizontal="center" vertical="center" wrapText="1"/>
    </xf>
    <xf numFmtId="49" fontId="22" fillId="0" borderId="46" xfId="0" applyNumberFormat="1" applyFont="1" applyBorder="1" applyAlignment="1">
      <alignment horizontal="center" vertical="center" wrapText="1"/>
    </xf>
    <xf numFmtId="0" fontId="21" fillId="0" borderId="2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>
      <alignment horizontal="center" vertical="center" wrapText="1"/>
    </xf>
    <xf numFmtId="0" fontId="0" fillId="0" borderId="0" xfId="42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6" fillId="0" borderId="55" xfId="42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6" fillId="0" borderId="30" xfId="42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6" fillId="0" borderId="58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9" fillId="26" borderId="58" xfId="0" applyFont="1" applyFill="1" applyBorder="1" applyAlignment="1">
      <alignment horizontal="center" vertical="center"/>
    </xf>
    <xf numFmtId="0" fontId="19" fillId="26" borderId="43" xfId="0" applyFont="1" applyFill="1" applyBorder="1" applyAlignment="1">
      <alignment horizontal="center" vertical="center"/>
    </xf>
    <xf numFmtId="0" fontId="19" fillId="26" borderId="60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25" borderId="58" xfId="0" applyFont="1" applyFill="1" applyBorder="1" applyAlignment="1">
      <alignment horizontal="center" vertical="center"/>
    </xf>
    <xf numFmtId="0" fontId="19" fillId="25" borderId="43" xfId="0" applyFont="1" applyFill="1" applyBorder="1" applyAlignment="1">
      <alignment horizontal="center" vertical="center"/>
    </xf>
    <xf numFmtId="0" fontId="19" fillId="25" borderId="60" xfId="0" applyFont="1" applyFill="1" applyBorder="1" applyAlignment="1">
      <alignment horizontal="center" vertical="center"/>
    </xf>
    <xf numFmtId="0" fontId="19" fillId="17" borderId="58" xfId="0" applyFont="1" applyFill="1" applyBorder="1" applyAlignment="1">
      <alignment horizontal="center" vertical="center"/>
    </xf>
    <xf numFmtId="0" fontId="19" fillId="17" borderId="43" xfId="0" applyFont="1" applyFill="1" applyBorder="1" applyAlignment="1">
      <alignment horizontal="center" vertical="center"/>
    </xf>
    <xf numFmtId="0" fontId="19" fillId="17" borderId="60" xfId="0" applyFont="1" applyFill="1" applyBorder="1" applyAlignment="1">
      <alignment horizontal="center" vertical="center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25" borderId="37" xfId="42" applyFont="1" applyFill="1" applyBorder="1" applyAlignment="1">
      <alignment horizontal="center" vertical="center"/>
    </xf>
    <xf numFmtId="0" fontId="18" fillId="25" borderId="38" xfId="42" applyFont="1" applyFill="1" applyBorder="1" applyAlignment="1">
      <alignment horizontal="center" vertical="center"/>
    </xf>
    <xf numFmtId="0" fontId="18" fillId="25" borderId="39" xfId="42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63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45" fillId="0" borderId="0" xfId="0" applyNumberFormat="1" applyFont="1" applyAlignment="1">
      <alignment horizontal="center" vertical="center"/>
    </xf>
    <xf numFmtId="0" fontId="47" fillId="0" borderId="0" xfId="42" applyFont="1" applyBorder="1" applyAlignment="1">
      <alignment horizontal="center" vertical="center" wrapText="1"/>
    </xf>
    <xf numFmtId="0" fontId="14" fillId="0" borderId="65" xfId="0" applyNumberFormat="1" applyFont="1" applyBorder="1" applyAlignment="1">
      <alignment horizontal="center" vertical="center" wrapText="1"/>
    </xf>
    <xf numFmtId="0" fontId="14" fillId="0" borderId="66" xfId="0" applyNumberFormat="1" applyFont="1" applyBorder="1" applyAlignment="1">
      <alignment horizontal="center" vertical="center" wrapText="1"/>
    </xf>
    <xf numFmtId="0" fontId="14" fillId="0" borderId="67" xfId="0" applyNumberFormat="1" applyFont="1" applyBorder="1" applyAlignment="1">
      <alignment horizontal="center" vertical="center" wrapText="1"/>
    </xf>
    <xf numFmtId="0" fontId="14" fillId="0" borderId="68" xfId="0" applyNumberFormat="1" applyFont="1" applyBorder="1" applyAlignment="1">
      <alignment horizontal="center" vertical="center" wrapText="1"/>
    </xf>
    <xf numFmtId="0" fontId="14" fillId="0" borderId="69" xfId="0" applyNumberFormat="1" applyFont="1" applyBorder="1" applyAlignment="1">
      <alignment horizontal="center" vertical="center" wrapText="1"/>
    </xf>
    <xf numFmtId="0" fontId="14" fillId="0" borderId="70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45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47" fillId="0" borderId="30" xfId="42" applyFont="1" applyBorder="1" applyAlignment="1">
      <alignment horizontal="left" vertical="center" wrapText="1"/>
    </xf>
    <xf numFmtId="0" fontId="47" fillId="0" borderId="57" xfId="0" applyFont="1" applyBorder="1" applyAlignment="1">
      <alignment horizontal="left" vertical="center" wrapText="1"/>
    </xf>
    <xf numFmtId="0" fontId="5" fillId="24" borderId="37" xfId="42" applyFont="1" applyFill="1" applyBorder="1" applyAlignment="1">
      <alignment horizontal="center" vertical="center" wrapText="1"/>
    </xf>
    <xf numFmtId="0" fontId="5" fillId="24" borderId="38" xfId="42" applyFont="1" applyFill="1" applyBorder="1" applyAlignment="1">
      <alignment horizontal="center" vertical="center" wrapText="1"/>
    </xf>
    <xf numFmtId="0" fontId="5" fillId="24" borderId="39" xfId="42" applyFont="1" applyFill="1" applyBorder="1" applyAlignment="1">
      <alignment horizontal="center" vertical="center" wrapText="1"/>
    </xf>
    <xf numFmtId="0" fontId="3" fillId="0" borderId="37" xfId="42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9" fillId="0" borderId="75" xfId="0" applyNumberFormat="1" applyFont="1" applyBorder="1" applyAlignment="1">
      <alignment horizontal="center" vertical="center" wrapText="1"/>
    </xf>
    <xf numFmtId="0" fontId="9" fillId="0" borderId="76" xfId="0" applyNumberFormat="1" applyFont="1" applyBorder="1" applyAlignment="1">
      <alignment horizontal="center" vertical="center" wrapText="1"/>
    </xf>
    <xf numFmtId="0" fontId="9" fillId="0" borderId="77" xfId="0" applyNumberFormat="1" applyFont="1" applyBorder="1" applyAlignment="1">
      <alignment horizontal="center" vertical="center" wrapText="1"/>
    </xf>
    <xf numFmtId="0" fontId="9" fillId="0" borderId="78" xfId="0" applyNumberFormat="1" applyFont="1" applyBorder="1" applyAlignment="1">
      <alignment horizontal="center" vertical="center" wrapText="1"/>
    </xf>
    <xf numFmtId="0" fontId="9" fillId="0" borderId="79" xfId="0" applyNumberFormat="1" applyFont="1" applyBorder="1" applyAlignment="1">
      <alignment horizontal="center" vertical="center" wrapText="1"/>
    </xf>
    <xf numFmtId="0" fontId="9" fillId="0" borderId="8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1372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\Desktop\&#1052;&#1072;&#1093;&#1072;&#1095;&#1082;&#1072;&#1083;&#1072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\Desktop\&#1052;&#1072;&#1093;&#1072;&#1095;&#1082;&#1072;&#1083;&#1072;\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 Всероссийский турнир по САМБО на призы ЗМС СССР Г.Хайбулаева </v>
          </cell>
        </row>
        <row r="3">
          <cell r="A3" t="str">
            <v>8-10 июня 2012 г.</v>
          </cell>
        </row>
        <row r="6">
          <cell r="A6" t="str">
            <v>Гл. судья,  МК</v>
          </cell>
        </row>
        <row r="7">
          <cell r="G7" t="str">
            <v>Р.М. Бабоян</v>
          </cell>
        </row>
        <row r="8">
          <cell r="A8" t="str">
            <v>Гл. секретарь, МК</v>
          </cell>
          <cell r="G8" t="str">
            <v>Армавир</v>
          </cell>
        </row>
        <row r="9">
          <cell r="G9" t="str">
            <v>Д.А.Курбатов</v>
          </cell>
        </row>
        <row r="10">
          <cell r="G10" t="str">
            <v>Рязань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2">
        <row r="4">
          <cell r="D4" t="str">
            <v>в.к.     кг</v>
          </cell>
        </row>
      </sheetData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2"/>
  <sheetViews>
    <sheetView tabSelected="1" workbookViewId="0" topLeftCell="A7">
      <selection activeCell="A1" sqref="A1:H32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9.140625" style="0" customWidth="1"/>
    <col min="6" max="6" width="8.421875" style="0" customWidth="1"/>
    <col min="7" max="7" width="18.140625" style="0" customWidth="1"/>
    <col min="8" max="8" width="0.13671875" style="0" customWidth="1"/>
  </cols>
  <sheetData>
    <row r="1" spans="1:8" ht="19.5" customHeight="1">
      <c r="A1" s="179" t="s">
        <v>22</v>
      </c>
      <c r="B1" s="179"/>
      <c r="C1" s="179"/>
      <c r="D1" s="179"/>
      <c r="E1" s="179"/>
      <c r="F1" s="179"/>
      <c r="G1" s="179"/>
      <c r="H1" s="179"/>
    </row>
    <row r="2" spans="1:8" ht="25.5" customHeight="1" thickBot="1">
      <c r="A2" s="180" t="s">
        <v>24</v>
      </c>
      <c r="B2" s="180"/>
      <c r="C2" s="180"/>
      <c r="D2" s="180"/>
      <c r="E2" s="180"/>
      <c r="F2" s="180"/>
      <c r="G2" s="180"/>
      <c r="H2" s="180"/>
    </row>
    <row r="3" spans="1:8" ht="32.25" customHeight="1" thickBot="1">
      <c r="A3" s="181" t="str">
        <f>HYPERLINK('[1]реквизиты'!$A$2)</f>
        <v>XI Всероссийский турнир по САМБО на призы ЗМС СССР Г.Хайбулаева </v>
      </c>
      <c r="B3" s="182"/>
      <c r="C3" s="182"/>
      <c r="D3" s="182"/>
      <c r="E3" s="182"/>
      <c r="F3" s="182"/>
      <c r="G3" s="182"/>
      <c r="H3" s="183"/>
    </row>
    <row r="4" spans="1:8" ht="15" customHeight="1">
      <c r="A4" s="184" t="str">
        <f>HYPERLINK('[1]реквизиты'!$A$3)</f>
        <v>8-10 июня 2012 г.</v>
      </c>
      <c r="B4" s="184"/>
      <c r="C4" s="184"/>
      <c r="D4" s="184"/>
      <c r="E4" s="184"/>
      <c r="F4" s="184"/>
      <c r="G4" s="184"/>
      <c r="H4" s="184"/>
    </row>
    <row r="5" spans="4:6" ht="24" customHeight="1" thickBot="1">
      <c r="D5" s="185" t="str">
        <f>HYPERLINK('пр.взв.'!D4)</f>
        <v>в.к. 90  кг.</v>
      </c>
      <c r="E5" s="185"/>
      <c r="F5" s="185"/>
    </row>
    <row r="6" spans="1:8" ht="12.75" customHeight="1">
      <c r="A6" s="155" t="s">
        <v>48</v>
      </c>
      <c r="B6" s="157" t="s">
        <v>4</v>
      </c>
      <c r="C6" s="159" t="s">
        <v>5</v>
      </c>
      <c r="D6" s="161" t="s">
        <v>6</v>
      </c>
      <c r="E6" s="124" t="s">
        <v>50</v>
      </c>
      <c r="F6" s="161"/>
      <c r="G6" s="152" t="s">
        <v>7</v>
      </c>
      <c r="H6" s="175" t="s">
        <v>7</v>
      </c>
    </row>
    <row r="7" spans="1:8" ht="13.5" thickBot="1">
      <c r="A7" s="156"/>
      <c r="B7" s="158"/>
      <c r="C7" s="160"/>
      <c r="D7" s="162"/>
      <c r="E7" s="174"/>
      <c r="F7" s="162"/>
      <c r="G7" s="153"/>
      <c r="H7" s="176"/>
    </row>
    <row r="8" spans="1:8" ht="12.75" customHeight="1">
      <c r="A8" s="163">
        <v>1</v>
      </c>
      <c r="B8" s="165">
        <f>'пр.хода'!H8</f>
        <v>2</v>
      </c>
      <c r="C8" s="212" t="s">
        <v>67</v>
      </c>
      <c r="D8" s="208" t="s">
        <v>68</v>
      </c>
      <c r="E8" s="208" t="s">
        <v>70</v>
      </c>
      <c r="F8" s="208" t="s">
        <v>69</v>
      </c>
      <c r="G8" s="208" t="s">
        <v>71</v>
      </c>
      <c r="H8" s="177">
        <f>VLOOKUP(B8,'пр.взв.'!B7:H133,7,FALSE)</f>
        <v>0</v>
      </c>
    </row>
    <row r="9" spans="1:8" ht="13.5" thickBot="1">
      <c r="A9" s="164"/>
      <c r="B9" s="166"/>
      <c r="C9" s="213"/>
      <c r="D9" s="209"/>
      <c r="E9" s="209"/>
      <c r="F9" s="209"/>
      <c r="G9" s="209"/>
      <c r="H9" s="178"/>
    </row>
    <row r="10" spans="1:8" ht="12.75" customHeight="1">
      <c r="A10" s="164">
        <v>2</v>
      </c>
      <c r="B10" s="166">
        <f>'пр.хода'!H20</f>
        <v>7</v>
      </c>
      <c r="C10" s="212" t="s">
        <v>64</v>
      </c>
      <c r="D10" s="208" t="s">
        <v>65</v>
      </c>
      <c r="E10" s="208" t="s">
        <v>63</v>
      </c>
      <c r="F10" s="208" t="s">
        <v>53</v>
      </c>
      <c r="G10" s="208" t="s">
        <v>66</v>
      </c>
      <c r="H10" s="177">
        <f>VLOOKUP(B10,'пр.взв.'!B9:H135,7,FALSE)</f>
        <v>0</v>
      </c>
    </row>
    <row r="11" spans="1:8" ht="13.5" thickBot="1">
      <c r="A11" s="164"/>
      <c r="B11" s="166"/>
      <c r="C11" s="213"/>
      <c r="D11" s="209"/>
      <c r="E11" s="209"/>
      <c r="F11" s="209"/>
      <c r="G11" s="209"/>
      <c r="H11" s="178"/>
    </row>
    <row r="12" spans="1:8" ht="12.75" customHeight="1">
      <c r="A12" s="164">
        <v>3</v>
      </c>
      <c r="B12" s="166">
        <f>'пр.хода'!E32</f>
        <v>5</v>
      </c>
      <c r="C12" s="212" t="s">
        <v>62</v>
      </c>
      <c r="D12" s="208" t="s">
        <v>77</v>
      </c>
      <c r="E12" s="208" t="s">
        <v>54</v>
      </c>
      <c r="F12" s="208" t="s">
        <v>53</v>
      </c>
      <c r="G12" s="208" t="s">
        <v>61</v>
      </c>
      <c r="H12" s="177">
        <f>VLOOKUP(B12,'пр.взв.'!B11:H137,7,FALSE)</f>
        <v>0</v>
      </c>
    </row>
    <row r="13" spans="1:8" ht="13.5" thickBot="1">
      <c r="A13" s="164"/>
      <c r="B13" s="166"/>
      <c r="C13" s="213"/>
      <c r="D13" s="209"/>
      <c r="E13" s="209"/>
      <c r="F13" s="209"/>
      <c r="G13" s="209"/>
      <c r="H13" s="178"/>
    </row>
    <row r="14" spans="1:8" ht="12.75" customHeight="1">
      <c r="A14" s="164">
        <v>3</v>
      </c>
      <c r="B14" s="166">
        <f>'пр.хода'!Q32</f>
        <v>4</v>
      </c>
      <c r="C14" s="212" t="s">
        <v>52</v>
      </c>
      <c r="D14" s="208" t="s">
        <v>72</v>
      </c>
      <c r="E14" s="208" t="s">
        <v>54</v>
      </c>
      <c r="F14" s="208" t="s">
        <v>53</v>
      </c>
      <c r="G14" s="208" t="s">
        <v>55</v>
      </c>
      <c r="H14" s="177">
        <f>VLOOKUP(B14,'пр.взв.'!B13:H139,7,FALSE)</f>
        <v>0</v>
      </c>
    </row>
    <row r="15" spans="1:8" ht="13.5" thickBot="1">
      <c r="A15" s="164"/>
      <c r="B15" s="166"/>
      <c r="C15" s="213"/>
      <c r="D15" s="209"/>
      <c r="E15" s="209"/>
      <c r="F15" s="209"/>
      <c r="G15" s="209"/>
      <c r="H15" s="178"/>
    </row>
    <row r="16" spans="1:8" ht="12.75" customHeight="1">
      <c r="A16" s="171" t="s">
        <v>82</v>
      </c>
      <c r="B16" s="166">
        <v>1</v>
      </c>
      <c r="C16" s="212" t="s">
        <v>78</v>
      </c>
      <c r="D16" s="208" t="s">
        <v>79</v>
      </c>
      <c r="E16" s="208" t="s">
        <v>54</v>
      </c>
      <c r="F16" s="208" t="s">
        <v>53</v>
      </c>
      <c r="G16" s="208" t="s">
        <v>58</v>
      </c>
      <c r="H16" s="177" t="e">
        <f>VLOOKUP(B16,'пр.взв.'!B15:H141,7,FALSE)</f>
        <v>#N/A</v>
      </c>
    </row>
    <row r="17" spans="1:8" ht="13.5" thickBot="1">
      <c r="A17" s="171"/>
      <c r="B17" s="166"/>
      <c r="C17" s="213"/>
      <c r="D17" s="209"/>
      <c r="E17" s="209"/>
      <c r="F17" s="209"/>
      <c r="G17" s="209"/>
      <c r="H17" s="178"/>
    </row>
    <row r="18" spans="1:8" ht="12.75" customHeight="1">
      <c r="A18" s="171" t="s">
        <v>82</v>
      </c>
      <c r="B18" s="166">
        <v>3</v>
      </c>
      <c r="C18" s="212" t="s">
        <v>56</v>
      </c>
      <c r="D18" s="208" t="s">
        <v>73</v>
      </c>
      <c r="E18" s="208" t="s">
        <v>54</v>
      </c>
      <c r="F18" s="208" t="s">
        <v>53</v>
      </c>
      <c r="G18" s="208" t="s">
        <v>55</v>
      </c>
      <c r="H18" s="177" t="e">
        <f>VLOOKUP(B18,'пр.взв.'!B17:H143,7,FALSE)</f>
        <v>#N/A</v>
      </c>
    </row>
    <row r="19" spans="1:8" ht="13.5" thickBot="1">
      <c r="A19" s="171"/>
      <c r="B19" s="166"/>
      <c r="C19" s="213"/>
      <c r="D19" s="209"/>
      <c r="E19" s="209"/>
      <c r="F19" s="209"/>
      <c r="G19" s="209"/>
      <c r="H19" s="178"/>
    </row>
    <row r="20" spans="1:8" ht="12.75" customHeight="1">
      <c r="A20" s="171" t="s">
        <v>82</v>
      </c>
      <c r="B20" s="166">
        <v>6</v>
      </c>
      <c r="C20" s="212" t="s">
        <v>60</v>
      </c>
      <c r="D20" s="208" t="s">
        <v>76</v>
      </c>
      <c r="E20" s="208" t="s">
        <v>54</v>
      </c>
      <c r="F20" s="208" t="s">
        <v>53</v>
      </c>
      <c r="G20" s="208" t="s">
        <v>58</v>
      </c>
      <c r="H20" s="177" t="e">
        <f>VLOOKUP(B20,'пр.взв.'!B19:H145,7,FALSE)</f>
        <v>#N/A</v>
      </c>
    </row>
    <row r="21" spans="1:8" ht="13.5" thickBot="1">
      <c r="A21" s="171"/>
      <c r="B21" s="166"/>
      <c r="C21" s="213"/>
      <c r="D21" s="209"/>
      <c r="E21" s="209"/>
      <c r="F21" s="209"/>
      <c r="G21" s="209"/>
      <c r="H21" s="178"/>
    </row>
    <row r="22" spans="1:8" ht="12.75" customHeight="1">
      <c r="A22" s="171" t="s">
        <v>82</v>
      </c>
      <c r="B22" s="166">
        <v>8</v>
      </c>
      <c r="C22" s="212" t="s">
        <v>59</v>
      </c>
      <c r="D22" s="208" t="s">
        <v>75</v>
      </c>
      <c r="E22" s="208" t="s">
        <v>54</v>
      </c>
      <c r="F22" s="208" t="s">
        <v>53</v>
      </c>
      <c r="G22" s="208" t="s">
        <v>58</v>
      </c>
      <c r="H22" s="177">
        <f>VLOOKUP(B22,'пр.взв.'!B21:H147,7,FALSE)</f>
        <v>0</v>
      </c>
    </row>
    <row r="23" spans="1:8" ht="13.5" thickBot="1">
      <c r="A23" s="171"/>
      <c r="B23" s="166"/>
      <c r="C23" s="213"/>
      <c r="D23" s="209"/>
      <c r="E23" s="209"/>
      <c r="F23" s="209"/>
      <c r="G23" s="209"/>
      <c r="H23" s="178"/>
    </row>
    <row r="24" spans="1:8" ht="12.75" customHeight="1">
      <c r="A24" s="171">
        <v>9</v>
      </c>
      <c r="B24" s="166">
        <v>9</v>
      </c>
      <c r="C24" s="212" t="s">
        <v>57</v>
      </c>
      <c r="D24" s="208" t="s">
        <v>74</v>
      </c>
      <c r="E24" s="208" t="s">
        <v>54</v>
      </c>
      <c r="F24" s="208" t="s">
        <v>53</v>
      </c>
      <c r="G24" s="208" t="s">
        <v>55</v>
      </c>
      <c r="H24" s="177">
        <f>VLOOKUP(B24,'пр.взв.'!B23:H149,7,FALSE)</f>
        <v>0</v>
      </c>
    </row>
    <row r="25" spans="1:8" ht="13.5" thickBot="1">
      <c r="A25" s="171"/>
      <c r="B25" s="166"/>
      <c r="C25" s="213"/>
      <c r="D25" s="209"/>
      <c r="E25" s="209"/>
      <c r="F25" s="209"/>
      <c r="G25" s="209"/>
      <c r="H25" s="178"/>
    </row>
    <row r="28" spans="1:7" ht="15">
      <c r="A28" s="72" t="str">
        <f>HYPERLINK('[3]реквизиты'!$A$6)</f>
        <v>Гл. судья, судья МК</v>
      </c>
      <c r="B28" s="73"/>
      <c r="C28" s="74"/>
      <c r="D28" s="75"/>
      <c r="E28" s="75"/>
      <c r="F28" s="75"/>
      <c r="G28" s="76" t="str">
        <f>'[1]реквизиты'!$G$7</f>
        <v>Р.М. Бабоян</v>
      </c>
    </row>
    <row r="29" spans="1:7" ht="15">
      <c r="A29" s="73"/>
      <c r="B29" s="73"/>
      <c r="C29" s="74"/>
      <c r="D29" s="5"/>
      <c r="E29" s="5"/>
      <c r="F29" s="5"/>
      <c r="G29" s="77" t="str">
        <f>'[1]реквизиты'!$G$8</f>
        <v>Армавир</v>
      </c>
    </row>
    <row r="30" spans="1:7" ht="15">
      <c r="A30" s="73"/>
      <c r="B30" s="73"/>
      <c r="C30" s="74"/>
      <c r="D30" s="5"/>
      <c r="E30" s="5"/>
      <c r="F30" s="5"/>
      <c r="G30" s="5"/>
    </row>
    <row r="31" spans="1:7" ht="15">
      <c r="A31" s="72" t="str">
        <f>HYPERLINK('[3]реквизиты'!$A$8)</f>
        <v>Гл. секретарь, судья МК</v>
      </c>
      <c r="B31" s="73"/>
      <c r="C31" s="74"/>
      <c r="D31" s="75"/>
      <c r="E31" s="75"/>
      <c r="F31" s="75"/>
      <c r="G31" s="76" t="str">
        <f>'[1]реквизиты'!$G$9</f>
        <v>Д.А.Курбатов</v>
      </c>
    </row>
    <row r="32" spans="1:8" ht="15">
      <c r="A32" s="73"/>
      <c r="B32" s="73"/>
      <c r="C32" s="73"/>
      <c r="D32" s="5"/>
      <c r="E32" s="5"/>
      <c r="F32" s="5"/>
      <c r="G32" s="77" t="str">
        <f>'[1]реквизиты'!$G$10</f>
        <v>Рязань</v>
      </c>
      <c r="H32" s="5"/>
    </row>
  </sheetData>
  <mergeCells count="84">
    <mergeCell ref="H24:H25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6:H7"/>
    <mergeCell ref="H8:H9"/>
    <mergeCell ref="H10:H11"/>
    <mergeCell ref="H12:H13"/>
    <mergeCell ref="G20:G21"/>
    <mergeCell ref="G22:G23"/>
    <mergeCell ref="G24:G25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G16:G17"/>
    <mergeCell ref="G18:G19"/>
    <mergeCell ref="E22:E23"/>
    <mergeCell ref="F22:F23"/>
    <mergeCell ref="F24:F25"/>
    <mergeCell ref="A24:A25"/>
    <mergeCell ref="B24:B25"/>
    <mergeCell ref="C24:C25"/>
    <mergeCell ref="D24:D25"/>
    <mergeCell ref="E24:E25"/>
    <mergeCell ref="A22:A23"/>
    <mergeCell ref="B22:B23"/>
    <mergeCell ref="C22:C23"/>
    <mergeCell ref="D22:D23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17">
      <selection activeCell="A29" sqref="A29:I38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03" t="str">
        <f>HYPERLINK('[1]реквизиты'!$A$2)</f>
        <v>XI Всероссийский турнир по САМБО на призы ЗМС СССР Г.Хайбулаева </v>
      </c>
      <c r="B1" s="204"/>
      <c r="C1" s="204"/>
      <c r="D1" s="204"/>
      <c r="E1" s="204"/>
      <c r="F1" s="204"/>
      <c r="G1" s="204"/>
      <c r="H1" s="204"/>
      <c r="I1" s="204"/>
    </row>
    <row r="2" spans="4:5" ht="27" customHeight="1">
      <c r="D2" s="56" t="s">
        <v>9</v>
      </c>
      <c r="E2" s="80" t="str">
        <f>HYPERLINK('пр.взв.'!D4)</f>
        <v>в.к. 90  кг.</v>
      </c>
    </row>
    <row r="3" ht="21" customHeight="1">
      <c r="C3" s="57" t="s">
        <v>20</v>
      </c>
    </row>
    <row r="4" ht="19.5" customHeight="1">
      <c r="C4" s="58" t="s">
        <v>10</v>
      </c>
    </row>
    <row r="5" spans="1:9" ht="12.75" customHeight="1">
      <c r="A5" s="186" t="s">
        <v>11</v>
      </c>
      <c r="B5" s="186" t="s">
        <v>4</v>
      </c>
      <c r="C5" s="192" t="s">
        <v>5</v>
      </c>
      <c r="D5" s="186" t="s">
        <v>12</v>
      </c>
      <c r="E5" s="188" t="s">
        <v>13</v>
      </c>
      <c r="F5" s="189"/>
      <c r="G5" s="186" t="s">
        <v>14</v>
      </c>
      <c r="H5" s="186" t="s">
        <v>15</v>
      </c>
      <c r="I5" s="186" t="s">
        <v>16</v>
      </c>
    </row>
    <row r="6" spans="1:9" ht="12.75">
      <c r="A6" s="187"/>
      <c r="B6" s="187"/>
      <c r="C6" s="187"/>
      <c r="D6" s="187"/>
      <c r="E6" s="190"/>
      <c r="F6" s="191"/>
      <c r="G6" s="187"/>
      <c r="H6" s="187"/>
      <c r="I6" s="187"/>
    </row>
    <row r="7" spans="1:9" ht="12.75">
      <c r="A7" s="193"/>
      <c r="B7" s="194">
        <f>'[2]пр.хода'!C22</f>
        <v>0</v>
      </c>
      <c r="C7" s="195" t="e">
        <f>VLOOKUP(B7,'пр.взв.'!B7:D22,2,FALSE)</f>
        <v>#N/A</v>
      </c>
      <c r="D7" s="195" t="e">
        <f>VLOOKUP(B7,'пр.взв.'!B7:F22,3,FALSE)</f>
        <v>#N/A</v>
      </c>
      <c r="E7" s="168" t="e">
        <f>VLOOKUP(B7,'пр.взв.'!B7:F22,4,FALSE)</f>
        <v>#N/A</v>
      </c>
      <c r="F7" s="197" t="e">
        <f>VLOOKUP(B7,'пр.взв.'!B7:G22,5,FALSE)</f>
        <v>#N/A</v>
      </c>
      <c r="G7" s="199"/>
      <c r="H7" s="200"/>
      <c r="I7" s="186"/>
    </row>
    <row r="8" spans="1:9" ht="12.75">
      <c r="A8" s="193"/>
      <c r="B8" s="186"/>
      <c r="C8" s="196"/>
      <c r="D8" s="196"/>
      <c r="E8" s="173"/>
      <c r="F8" s="198"/>
      <c r="G8" s="199"/>
      <c r="H8" s="200"/>
      <c r="I8" s="186"/>
    </row>
    <row r="9" spans="1:9" ht="12.75">
      <c r="A9" s="201"/>
      <c r="B9" s="194">
        <f>'[2]пр.хода'!B27</f>
        <v>0</v>
      </c>
      <c r="C9" s="195" t="e">
        <f>VLOOKUP(B9,'пр.взв.'!B7:D24,2,FALSE)</f>
        <v>#N/A</v>
      </c>
      <c r="D9" s="195" t="e">
        <f>VLOOKUP(B9,'пр.взв.'!B7:F24,3,FALSE)</f>
        <v>#N/A</v>
      </c>
      <c r="E9" s="168" t="e">
        <f>VLOOKUP(B9,'пр.взв.'!B9:F24,4,FALSE)</f>
        <v>#N/A</v>
      </c>
      <c r="F9" s="197" t="e">
        <f>VLOOKUP(B9,'пр.взв.'!B7:G24,5,FALSE)</f>
        <v>#N/A</v>
      </c>
      <c r="G9" s="199"/>
      <c r="H9" s="186"/>
      <c r="I9" s="186"/>
    </row>
    <row r="10" spans="1:9" ht="12.75">
      <c r="A10" s="201"/>
      <c r="B10" s="186"/>
      <c r="C10" s="196"/>
      <c r="D10" s="196"/>
      <c r="E10" s="169"/>
      <c r="F10" s="202"/>
      <c r="G10" s="199"/>
      <c r="H10" s="186"/>
      <c r="I10" s="186"/>
    </row>
    <row r="11" spans="1:2" ht="29.25" customHeight="1">
      <c r="A11" s="2" t="s">
        <v>17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1" t="s">
        <v>21</v>
      </c>
    </row>
    <row r="16" spans="3:5" ht="24.75" customHeight="1">
      <c r="C16" s="58" t="s">
        <v>18</v>
      </c>
      <c r="E16" s="80" t="str">
        <f>HYPERLINK('пр.взв.'!D4)</f>
        <v>в.к. 90  кг.</v>
      </c>
    </row>
    <row r="17" spans="1:9" ht="12.75" customHeight="1">
      <c r="A17" s="186" t="s">
        <v>11</v>
      </c>
      <c r="B17" s="186" t="s">
        <v>4</v>
      </c>
      <c r="C17" s="192" t="s">
        <v>5</v>
      </c>
      <c r="D17" s="186" t="s">
        <v>12</v>
      </c>
      <c r="E17" s="188" t="s">
        <v>13</v>
      </c>
      <c r="F17" s="189"/>
      <c r="G17" s="186" t="s">
        <v>14</v>
      </c>
      <c r="H17" s="186" t="s">
        <v>15</v>
      </c>
      <c r="I17" s="186" t="s">
        <v>16</v>
      </c>
    </row>
    <row r="18" spans="1:9" ht="12.75">
      <c r="A18" s="187"/>
      <c r="B18" s="187"/>
      <c r="C18" s="187"/>
      <c r="D18" s="187"/>
      <c r="E18" s="190"/>
      <c r="F18" s="191"/>
      <c r="G18" s="187"/>
      <c r="H18" s="187"/>
      <c r="I18" s="187"/>
    </row>
    <row r="19" spans="1:9" ht="12.75">
      <c r="A19" s="193"/>
      <c r="B19" s="194">
        <f>'[2]пр.хода'!C34</f>
        <v>0</v>
      </c>
      <c r="C19" s="195" t="e">
        <f>VLOOKUP(B19,'пр.взв.'!B1:D34,2,FALSE)</f>
        <v>#N/A</v>
      </c>
      <c r="D19" s="195" t="e">
        <f>VLOOKUP(B19,'пр.взв.'!B1:F34,3,FALSE)</f>
        <v>#N/A</v>
      </c>
      <c r="E19" s="168" t="e">
        <f>VLOOKUP(B19,'пр.взв.'!B1:F34,4,FALSE)</f>
        <v>#N/A</v>
      </c>
      <c r="F19" s="197" t="e">
        <f>VLOOKUP(B19,'пр.взв.'!B1:G34,5,FALSE)</f>
        <v>#N/A</v>
      </c>
      <c r="G19" s="199"/>
      <c r="H19" s="200"/>
      <c r="I19" s="186"/>
    </row>
    <row r="20" spans="1:9" ht="12.75">
      <c r="A20" s="193"/>
      <c r="B20" s="186"/>
      <c r="C20" s="196"/>
      <c r="D20" s="196"/>
      <c r="E20" s="173"/>
      <c r="F20" s="198"/>
      <c r="G20" s="199"/>
      <c r="H20" s="200"/>
      <c r="I20" s="186"/>
    </row>
    <row r="21" spans="1:9" ht="12.75">
      <c r="A21" s="201"/>
      <c r="B21" s="194">
        <f>'[2]пр.хода'!B39</f>
        <v>0</v>
      </c>
      <c r="C21" s="195" t="e">
        <f>VLOOKUP(B21,'пр.взв.'!B1:D36,2,FALSE)</f>
        <v>#N/A</v>
      </c>
      <c r="D21" s="195" t="e">
        <f>VLOOKUP(B21,'пр.взв.'!B1:F36,3,FALSE)</f>
        <v>#N/A</v>
      </c>
      <c r="E21" s="168" t="e">
        <f>VLOOKUP(B21,'пр.взв.'!B2:F36,4,FALSE)</f>
        <v>#N/A</v>
      </c>
      <c r="F21" s="197" t="e">
        <f>VLOOKUP(B21,'пр.взв.'!B1:G36,5,FALSE)</f>
        <v>#N/A</v>
      </c>
      <c r="G21" s="199"/>
      <c r="H21" s="186"/>
      <c r="I21" s="186"/>
    </row>
    <row r="22" spans="1:9" ht="12.75">
      <c r="A22" s="201"/>
      <c r="B22" s="186"/>
      <c r="C22" s="196"/>
      <c r="D22" s="196"/>
      <c r="E22" s="169"/>
      <c r="F22" s="202"/>
      <c r="G22" s="199"/>
      <c r="H22" s="186"/>
      <c r="I22" s="186"/>
    </row>
    <row r="23" spans="1:2" ht="29.25" customHeight="1">
      <c r="A23" s="2" t="s">
        <v>17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19</v>
      </c>
      <c r="E29" s="80" t="str">
        <f>HYPERLINK('пр.взв.'!D4)</f>
        <v>в.к. 90  кг.</v>
      </c>
    </row>
    <row r="30" spans="1:9" ht="12.75" customHeight="1">
      <c r="A30" s="186" t="s">
        <v>11</v>
      </c>
      <c r="B30" s="186" t="s">
        <v>4</v>
      </c>
      <c r="C30" s="192" t="s">
        <v>5</v>
      </c>
      <c r="D30" s="186" t="s">
        <v>12</v>
      </c>
      <c r="E30" s="188" t="s">
        <v>13</v>
      </c>
      <c r="F30" s="189"/>
      <c r="G30" s="186" t="s">
        <v>14</v>
      </c>
      <c r="H30" s="186" t="s">
        <v>15</v>
      </c>
      <c r="I30" s="186" t="s">
        <v>16</v>
      </c>
    </row>
    <row r="31" spans="1:9" ht="12.75">
      <c r="A31" s="187"/>
      <c r="B31" s="187"/>
      <c r="C31" s="187"/>
      <c r="D31" s="187"/>
      <c r="E31" s="190"/>
      <c r="F31" s="191"/>
      <c r="G31" s="187"/>
      <c r="H31" s="187"/>
      <c r="I31" s="187"/>
    </row>
    <row r="32" spans="1:9" ht="12.75">
      <c r="A32" s="193"/>
      <c r="B32" s="194">
        <v>7</v>
      </c>
      <c r="C32" s="195" t="str">
        <f>VLOOKUP(B32,'пр.взв.'!B3:D47,2,FALSE)</f>
        <v>ЭЛЬДИЕВ Али Хожахметович</v>
      </c>
      <c r="D32" s="195" t="str">
        <f>VLOOKUP(B32,'пр.взв.'!B3:F47,3,FALSE)</f>
        <v>28.06.85 мс</v>
      </c>
      <c r="E32" s="168" t="str">
        <f>VLOOKUP(B32,'пр.взв.'!B3:F47,4,FALSE)</f>
        <v>Чеченская р. </v>
      </c>
      <c r="F32" s="197"/>
      <c r="G32" s="199"/>
      <c r="H32" s="200"/>
      <c r="I32" s="186"/>
    </row>
    <row r="33" spans="1:9" ht="12.75">
      <c r="A33" s="193"/>
      <c r="B33" s="186"/>
      <c r="C33" s="196"/>
      <c r="D33" s="196"/>
      <c r="E33" s="173"/>
      <c r="F33" s="198"/>
      <c r="G33" s="199"/>
      <c r="H33" s="200"/>
      <c r="I33" s="186"/>
    </row>
    <row r="34" spans="1:9" ht="12.75">
      <c r="A34" s="201"/>
      <c r="B34" s="194">
        <v>2</v>
      </c>
      <c r="C34" s="195" t="str">
        <f>VLOOKUP(B34,'пр.взв.'!B3:D49,2,FALSE)</f>
        <v>ОРЛОВ Иван Николаевич</v>
      </c>
      <c r="D34" s="195" t="str">
        <f>VLOOKUP(B34,'пр.взв.'!B3:F49,3,FALSE)</f>
        <v>07.05.85 мс</v>
      </c>
      <c r="E34" s="168" t="str">
        <f>VLOOKUP(B34,'пр.взв.'!B3:F49,4,FALSE)</f>
        <v>Пермский кр.         Пермь</v>
      </c>
      <c r="F34" s="197"/>
      <c r="G34" s="199"/>
      <c r="H34" s="186"/>
      <c r="I34" s="186"/>
    </row>
    <row r="35" spans="1:9" ht="12.75">
      <c r="A35" s="201"/>
      <c r="B35" s="186"/>
      <c r="C35" s="196"/>
      <c r="D35" s="196"/>
      <c r="E35" s="169"/>
      <c r="F35" s="202"/>
      <c r="G35" s="199"/>
      <c r="H35" s="186"/>
      <c r="I35" s="186"/>
    </row>
    <row r="36" spans="1:2" ht="36" customHeight="1">
      <c r="A36" s="2" t="s">
        <v>17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9">
    <mergeCell ref="I32:I33"/>
    <mergeCell ref="I34:I35"/>
    <mergeCell ref="I17:I18"/>
    <mergeCell ref="I19:I20"/>
    <mergeCell ref="I21:I22"/>
    <mergeCell ref="E30:F31"/>
    <mergeCell ref="I30:I31"/>
    <mergeCell ref="I5:I6"/>
    <mergeCell ref="I7:I8"/>
    <mergeCell ref="I9:I10"/>
    <mergeCell ref="G30:G31"/>
    <mergeCell ref="H30:H31"/>
    <mergeCell ref="E21:E22"/>
    <mergeCell ref="F21:F22"/>
    <mergeCell ref="G21:G22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A30:A31"/>
    <mergeCell ref="B30:B31"/>
    <mergeCell ref="C30:C31"/>
    <mergeCell ref="D30:D31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1">
      <selection activeCell="C19" sqref="C19:G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17.140625" style="0" customWidth="1"/>
    <col min="6" max="6" width="9.00390625" style="0" customWidth="1"/>
    <col min="7" max="7" width="12.8515625" style="0" customWidth="1"/>
    <col min="8" max="8" width="0.13671875" style="0" customWidth="1"/>
  </cols>
  <sheetData>
    <row r="1" spans="1:8" ht="29.25" customHeight="1">
      <c r="A1" s="180" t="s">
        <v>25</v>
      </c>
      <c r="B1" s="180"/>
      <c r="C1" s="180"/>
      <c r="D1" s="180"/>
      <c r="E1" s="180"/>
      <c r="F1" s="180"/>
      <c r="G1" s="180"/>
      <c r="H1" s="180"/>
    </row>
    <row r="2" spans="1:8" ht="29.25" customHeight="1">
      <c r="A2" s="203" t="str">
        <f>HYPERLINK('[1]реквизиты'!$A$2)</f>
        <v>XI Всероссийский турнир по САМБО на призы ЗМС СССР Г.Хайбулаева </v>
      </c>
      <c r="B2" s="204"/>
      <c r="C2" s="204"/>
      <c r="D2" s="204"/>
      <c r="E2" s="204"/>
      <c r="F2" s="204"/>
      <c r="G2" s="204"/>
      <c r="H2" s="204"/>
    </row>
    <row r="3" spans="1:7" ht="12.75" customHeight="1">
      <c r="A3" s="217" t="str">
        <f>HYPERLINK('[1]реквизиты'!$A$3)</f>
        <v>8-10 июня 2012 г.</v>
      </c>
      <c r="B3" s="217"/>
      <c r="C3" s="217"/>
      <c r="D3" s="217"/>
      <c r="E3" s="217"/>
      <c r="F3" s="217"/>
      <c r="G3" s="217"/>
    </row>
    <row r="4" spans="4:5" ht="12.75" customHeight="1">
      <c r="D4" s="216" t="s">
        <v>80</v>
      </c>
      <c r="E4" s="216"/>
    </row>
    <row r="5" spans="1:7" ht="12.75" customHeight="1">
      <c r="A5" s="187" t="s">
        <v>8</v>
      </c>
      <c r="B5" s="218" t="s">
        <v>4</v>
      </c>
      <c r="C5" s="187" t="s">
        <v>5</v>
      </c>
      <c r="D5" s="187" t="s">
        <v>6</v>
      </c>
      <c r="E5" s="214" t="s">
        <v>50</v>
      </c>
      <c r="F5" s="172"/>
      <c r="G5" s="187" t="s">
        <v>49</v>
      </c>
    </row>
    <row r="6" spans="1:7" ht="13.5" thickBot="1">
      <c r="A6" s="192"/>
      <c r="B6" s="219"/>
      <c r="C6" s="192"/>
      <c r="D6" s="192"/>
      <c r="E6" s="215"/>
      <c r="F6" s="167"/>
      <c r="G6" s="192"/>
    </row>
    <row r="7" spans="1:7" ht="12.75">
      <c r="A7" s="186">
        <v>1</v>
      </c>
      <c r="B7" s="210">
        <v>1</v>
      </c>
      <c r="C7" s="212" t="s">
        <v>78</v>
      </c>
      <c r="D7" s="208" t="s">
        <v>79</v>
      </c>
      <c r="E7" s="208" t="s">
        <v>54</v>
      </c>
      <c r="F7" s="208" t="s">
        <v>53</v>
      </c>
      <c r="G7" s="208" t="s">
        <v>58</v>
      </c>
    </row>
    <row r="8" spans="1:7" ht="12.75" customHeight="1" thickBot="1">
      <c r="A8" s="186"/>
      <c r="B8" s="211"/>
      <c r="C8" s="213"/>
      <c r="D8" s="209"/>
      <c r="E8" s="209"/>
      <c r="F8" s="209"/>
      <c r="G8" s="209"/>
    </row>
    <row r="9" spans="1:7" ht="12.75">
      <c r="A9" s="186">
        <v>2</v>
      </c>
      <c r="B9" s="210">
        <v>2</v>
      </c>
      <c r="C9" s="212" t="s">
        <v>67</v>
      </c>
      <c r="D9" s="208" t="s">
        <v>68</v>
      </c>
      <c r="E9" s="208" t="s">
        <v>70</v>
      </c>
      <c r="F9" s="208" t="s">
        <v>69</v>
      </c>
      <c r="G9" s="208" t="s">
        <v>71</v>
      </c>
    </row>
    <row r="10" spans="1:7" ht="15" customHeight="1" thickBot="1">
      <c r="A10" s="186"/>
      <c r="B10" s="211"/>
      <c r="C10" s="213"/>
      <c r="D10" s="209"/>
      <c r="E10" s="209"/>
      <c r="F10" s="209"/>
      <c r="G10" s="209"/>
    </row>
    <row r="11" spans="1:7" ht="12.75">
      <c r="A11" s="186">
        <v>3</v>
      </c>
      <c r="B11" s="210">
        <v>3</v>
      </c>
      <c r="C11" s="212" t="s">
        <v>56</v>
      </c>
      <c r="D11" s="208" t="s">
        <v>73</v>
      </c>
      <c r="E11" s="208" t="s">
        <v>54</v>
      </c>
      <c r="F11" s="208" t="s">
        <v>53</v>
      </c>
      <c r="G11" s="208" t="s">
        <v>55</v>
      </c>
    </row>
    <row r="12" spans="1:7" ht="15" customHeight="1" thickBot="1">
      <c r="A12" s="186"/>
      <c r="B12" s="211"/>
      <c r="C12" s="213"/>
      <c r="D12" s="209"/>
      <c r="E12" s="209"/>
      <c r="F12" s="209"/>
      <c r="G12" s="209"/>
    </row>
    <row r="13" spans="1:7" ht="15" customHeight="1">
      <c r="A13" s="186">
        <v>4</v>
      </c>
      <c r="B13" s="210">
        <v>4</v>
      </c>
      <c r="C13" s="212" t="s">
        <v>52</v>
      </c>
      <c r="D13" s="208" t="s">
        <v>72</v>
      </c>
      <c r="E13" s="208" t="s">
        <v>54</v>
      </c>
      <c r="F13" s="208" t="s">
        <v>53</v>
      </c>
      <c r="G13" s="208" t="s">
        <v>55</v>
      </c>
    </row>
    <row r="14" spans="1:7" ht="15.75" customHeight="1" thickBot="1">
      <c r="A14" s="186"/>
      <c r="B14" s="211"/>
      <c r="C14" s="213"/>
      <c r="D14" s="209"/>
      <c r="E14" s="209"/>
      <c r="F14" s="209"/>
      <c r="G14" s="209"/>
    </row>
    <row r="15" spans="1:7" ht="12.75">
      <c r="A15" s="186">
        <v>5</v>
      </c>
      <c r="B15" s="210">
        <v>5</v>
      </c>
      <c r="C15" s="212" t="s">
        <v>62</v>
      </c>
      <c r="D15" s="208" t="s">
        <v>77</v>
      </c>
      <c r="E15" s="208" t="s">
        <v>54</v>
      </c>
      <c r="F15" s="208" t="s">
        <v>53</v>
      </c>
      <c r="G15" s="208" t="s">
        <v>61</v>
      </c>
    </row>
    <row r="16" spans="1:7" ht="15" customHeight="1" thickBot="1">
      <c r="A16" s="186"/>
      <c r="B16" s="211"/>
      <c r="C16" s="213"/>
      <c r="D16" s="209"/>
      <c r="E16" s="209"/>
      <c r="F16" s="209"/>
      <c r="G16" s="209"/>
    </row>
    <row r="17" spans="1:7" ht="12.75">
      <c r="A17" s="186">
        <v>6</v>
      </c>
      <c r="B17" s="210">
        <v>6</v>
      </c>
      <c r="C17" s="212" t="s">
        <v>60</v>
      </c>
      <c r="D17" s="208" t="s">
        <v>76</v>
      </c>
      <c r="E17" s="208" t="s">
        <v>54</v>
      </c>
      <c r="F17" s="208" t="s">
        <v>53</v>
      </c>
      <c r="G17" s="208" t="s">
        <v>58</v>
      </c>
    </row>
    <row r="18" spans="1:7" ht="15" customHeight="1" thickBot="1">
      <c r="A18" s="186"/>
      <c r="B18" s="211"/>
      <c r="C18" s="213"/>
      <c r="D18" s="209"/>
      <c r="E18" s="209"/>
      <c r="F18" s="209"/>
      <c r="G18" s="209"/>
    </row>
    <row r="19" spans="1:7" ht="12.75">
      <c r="A19" s="186">
        <v>7</v>
      </c>
      <c r="B19" s="210">
        <v>7</v>
      </c>
      <c r="C19" s="212" t="s">
        <v>64</v>
      </c>
      <c r="D19" s="208" t="s">
        <v>65</v>
      </c>
      <c r="E19" s="208" t="s">
        <v>63</v>
      </c>
      <c r="F19" s="208" t="s">
        <v>53</v>
      </c>
      <c r="G19" s="208" t="s">
        <v>66</v>
      </c>
    </row>
    <row r="20" spans="1:7" ht="15" customHeight="1" thickBot="1">
      <c r="A20" s="186"/>
      <c r="B20" s="211"/>
      <c r="C20" s="213"/>
      <c r="D20" s="209"/>
      <c r="E20" s="209"/>
      <c r="F20" s="209"/>
      <c r="G20" s="209"/>
    </row>
    <row r="21" spans="1:7" ht="12.75">
      <c r="A21" s="186">
        <v>8</v>
      </c>
      <c r="B21" s="210">
        <v>8</v>
      </c>
      <c r="C21" s="212" t="s">
        <v>59</v>
      </c>
      <c r="D21" s="208" t="s">
        <v>75</v>
      </c>
      <c r="E21" s="208" t="s">
        <v>54</v>
      </c>
      <c r="F21" s="208" t="s">
        <v>53</v>
      </c>
      <c r="G21" s="208" t="s">
        <v>58</v>
      </c>
    </row>
    <row r="22" spans="1:7" ht="15" customHeight="1" thickBot="1">
      <c r="A22" s="186"/>
      <c r="B22" s="211"/>
      <c r="C22" s="213"/>
      <c r="D22" s="209"/>
      <c r="E22" s="209"/>
      <c r="F22" s="209"/>
      <c r="G22" s="209"/>
    </row>
    <row r="23" spans="1:7" ht="12.75">
      <c r="A23" s="186">
        <v>9</v>
      </c>
      <c r="B23" s="210">
        <v>9</v>
      </c>
      <c r="C23" s="212" t="s">
        <v>57</v>
      </c>
      <c r="D23" s="208" t="s">
        <v>74</v>
      </c>
      <c r="E23" s="208" t="s">
        <v>54</v>
      </c>
      <c r="F23" s="208" t="s">
        <v>53</v>
      </c>
      <c r="G23" s="208" t="s">
        <v>55</v>
      </c>
    </row>
    <row r="24" spans="1:7" ht="15" customHeight="1" thickBot="1">
      <c r="A24" s="186"/>
      <c r="B24" s="211"/>
      <c r="C24" s="213"/>
      <c r="D24" s="209"/>
      <c r="E24" s="209"/>
      <c r="F24" s="209"/>
      <c r="G24" s="209"/>
    </row>
    <row r="25" spans="1:7" ht="12.75">
      <c r="A25" s="186">
        <v>10</v>
      </c>
      <c r="B25" s="205">
        <v>10</v>
      </c>
      <c r="C25" s="206"/>
      <c r="D25" s="207"/>
      <c r="E25" s="214"/>
      <c r="F25" s="170"/>
      <c r="G25" s="200"/>
    </row>
    <row r="26" spans="1:7" ht="15" customHeight="1">
      <c r="A26" s="186"/>
      <c r="B26" s="205"/>
      <c r="C26" s="206"/>
      <c r="D26" s="207"/>
      <c r="E26" s="215"/>
      <c r="F26" s="170"/>
      <c r="G26" s="200"/>
    </row>
    <row r="27" spans="1:7" ht="12.75">
      <c r="A27" s="186">
        <v>11</v>
      </c>
      <c r="B27" s="205">
        <v>11</v>
      </c>
      <c r="C27" s="206"/>
      <c r="D27" s="207"/>
      <c r="E27" s="214"/>
      <c r="F27" s="170"/>
      <c r="G27" s="200"/>
    </row>
    <row r="28" spans="1:7" ht="15" customHeight="1">
      <c r="A28" s="186"/>
      <c r="B28" s="205"/>
      <c r="C28" s="206"/>
      <c r="D28" s="207"/>
      <c r="E28" s="215"/>
      <c r="F28" s="170"/>
      <c r="G28" s="200"/>
    </row>
    <row r="29" spans="1:7" ht="12.75">
      <c r="A29" s="186">
        <v>12</v>
      </c>
      <c r="B29" s="205">
        <v>12</v>
      </c>
      <c r="C29" s="206"/>
      <c r="D29" s="207"/>
      <c r="E29" s="214"/>
      <c r="F29" s="170"/>
      <c r="G29" s="200"/>
    </row>
    <row r="30" spans="1:7" ht="15" customHeight="1">
      <c r="A30" s="186"/>
      <c r="B30" s="205"/>
      <c r="C30" s="206"/>
      <c r="D30" s="207"/>
      <c r="E30" s="215"/>
      <c r="F30" s="170"/>
      <c r="G30" s="200"/>
    </row>
    <row r="31" spans="1:7" ht="15.75" customHeight="1">
      <c r="A31" s="186">
        <v>13</v>
      </c>
      <c r="B31" s="205">
        <v>13</v>
      </c>
      <c r="C31" s="206"/>
      <c r="D31" s="207"/>
      <c r="E31" s="214"/>
      <c r="F31" s="170"/>
      <c r="G31" s="200"/>
    </row>
    <row r="32" spans="1:7" ht="15" customHeight="1">
      <c r="A32" s="186"/>
      <c r="B32" s="205"/>
      <c r="C32" s="206"/>
      <c r="D32" s="207"/>
      <c r="E32" s="215"/>
      <c r="F32" s="170"/>
      <c r="G32" s="200"/>
    </row>
    <row r="33" spans="1:7" ht="12.75">
      <c r="A33" s="186">
        <v>14</v>
      </c>
      <c r="B33" s="205">
        <v>14</v>
      </c>
      <c r="C33" s="206"/>
      <c r="D33" s="207"/>
      <c r="E33" s="214"/>
      <c r="F33" s="170"/>
      <c r="G33" s="200"/>
    </row>
    <row r="34" spans="1:7" ht="15" customHeight="1">
      <c r="A34" s="186"/>
      <c r="B34" s="205"/>
      <c r="C34" s="206"/>
      <c r="D34" s="207"/>
      <c r="E34" s="215"/>
      <c r="F34" s="170"/>
      <c r="G34" s="200"/>
    </row>
    <row r="35" spans="1:7" ht="12.75">
      <c r="A35" s="186">
        <v>15</v>
      </c>
      <c r="B35" s="205">
        <v>15</v>
      </c>
      <c r="C35" s="206"/>
      <c r="D35" s="207"/>
      <c r="E35" s="214"/>
      <c r="F35" s="170"/>
      <c r="G35" s="200"/>
    </row>
    <row r="36" spans="1:7" ht="15" customHeight="1">
      <c r="A36" s="186"/>
      <c r="B36" s="205"/>
      <c r="C36" s="206"/>
      <c r="D36" s="207"/>
      <c r="E36" s="215"/>
      <c r="F36" s="170"/>
      <c r="G36" s="200"/>
    </row>
    <row r="37" spans="1:7" ht="12.75">
      <c r="A37" s="186">
        <v>16</v>
      </c>
      <c r="B37" s="205">
        <v>16</v>
      </c>
      <c r="C37" s="206"/>
      <c r="D37" s="207"/>
      <c r="E37" s="214"/>
      <c r="F37" s="170"/>
      <c r="G37" s="200"/>
    </row>
    <row r="38" spans="1:7" ht="15" customHeight="1">
      <c r="A38" s="186"/>
      <c r="B38" s="205"/>
      <c r="C38" s="206"/>
      <c r="D38" s="207"/>
      <c r="E38" s="215"/>
      <c r="F38" s="170"/>
      <c r="G38" s="200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4">
        <f>HYPERLINK('[1]реквизиты'!$A$22)</f>
      </c>
      <c r="B43" s="51"/>
      <c r="C43" s="51"/>
      <c r="D43" s="51"/>
      <c r="E43" s="52">
        <f>HYPERLINK('[1]реквизиты'!$G$22)</f>
      </c>
      <c r="F43" s="55">
        <f>HYPERLINK('[1]реквизиты'!$G$23)</f>
      </c>
    </row>
    <row r="44" spans="1:5" ht="12.75">
      <c r="A44" s="2"/>
      <c r="B44" s="2"/>
      <c r="C44" s="51"/>
      <c r="D44" s="51"/>
      <c r="E44" s="4"/>
    </row>
  </sheetData>
  <sheetProtection/>
  <mergeCells count="122">
    <mergeCell ref="A2:H2"/>
    <mergeCell ref="A1:H1"/>
    <mergeCell ref="E5:F6"/>
    <mergeCell ref="G7:G8"/>
    <mergeCell ref="D4:E4"/>
    <mergeCell ref="A3:G3"/>
    <mergeCell ref="A7:A8"/>
    <mergeCell ref="B7:B8"/>
    <mergeCell ref="A5:A6"/>
    <mergeCell ref="B5:B6"/>
    <mergeCell ref="E9:E10"/>
    <mergeCell ref="F9:F10"/>
    <mergeCell ref="G9:G10"/>
    <mergeCell ref="G5:G6"/>
    <mergeCell ref="F7:F8"/>
    <mergeCell ref="E7:E8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C5:C6"/>
    <mergeCell ref="D5:D6"/>
    <mergeCell ref="C7:C8"/>
    <mergeCell ref="D7:D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1">
      <selection activeCell="C66" sqref="C66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85" t="s">
        <v>39</v>
      </c>
      <c r="C1" s="285"/>
      <c r="D1" s="285"/>
      <c r="E1" s="285"/>
      <c r="F1" s="285"/>
      <c r="G1" s="285"/>
      <c r="H1" s="285"/>
      <c r="I1" s="285"/>
      <c r="K1" s="285" t="s">
        <v>39</v>
      </c>
      <c r="L1" s="285"/>
      <c r="M1" s="285"/>
      <c r="N1" s="285"/>
      <c r="O1" s="285"/>
      <c r="P1" s="285"/>
      <c r="Q1" s="285"/>
      <c r="R1" s="285"/>
    </row>
    <row r="2" spans="2:18" ht="15.75" customHeight="1">
      <c r="B2" s="286" t="str">
        <f>'[2]пр.взв.'!D4</f>
        <v>в.к.     кг</v>
      </c>
      <c r="C2" s="287"/>
      <c r="D2" s="287"/>
      <c r="E2" s="287"/>
      <c r="F2" s="287"/>
      <c r="G2" s="287"/>
      <c r="H2" s="287"/>
      <c r="I2" s="287"/>
      <c r="K2" s="286" t="str">
        <f>'[2]пр.взв.'!D4</f>
        <v>в.к.     кг</v>
      </c>
      <c r="L2" s="287"/>
      <c r="M2" s="287"/>
      <c r="N2" s="287"/>
      <c r="O2" s="287"/>
      <c r="P2" s="287"/>
      <c r="Q2" s="287"/>
      <c r="R2" s="287"/>
    </row>
    <row r="4" spans="2:18" ht="16.5" thickBot="1">
      <c r="B4" s="94" t="s">
        <v>34</v>
      </c>
      <c r="C4" s="96" t="s">
        <v>40</v>
      </c>
      <c r="D4" s="95" t="s">
        <v>37</v>
      </c>
      <c r="E4" s="96"/>
      <c r="F4" s="94"/>
      <c r="G4" s="96"/>
      <c r="H4" s="96"/>
      <c r="I4" s="96"/>
      <c r="J4" s="96"/>
      <c r="K4" s="94" t="s">
        <v>1</v>
      </c>
      <c r="L4" s="96" t="s">
        <v>40</v>
      </c>
      <c r="M4" s="95" t="s">
        <v>37</v>
      </c>
      <c r="N4" s="96"/>
      <c r="O4" s="94"/>
      <c r="P4" s="96"/>
      <c r="Q4" s="96"/>
      <c r="R4" s="96"/>
    </row>
    <row r="5" spans="1:18" ht="12.75" customHeight="1">
      <c r="A5" s="261" t="s">
        <v>41</v>
      </c>
      <c r="B5" s="263" t="s">
        <v>4</v>
      </c>
      <c r="C5" s="257" t="s">
        <v>5</v>
      </c>
      <c r="D5" s="257" t="s">
        <v>12</v>
      </c>
      <c r="E5" s="257" t="s">
        <v>13</v>
      </c>
      <c r="F5" s="257" t="s">
        <v>14</v>
      </c>
      <c r="G5" s="259" t="s">
        <v>42</v>
      </c>
      <c r="H5" s="249" t="s">
        <v>43</v>
      </c>
      <c r="I5" s="251" t="s">
        <v>16</v>
      </c>
      <c r="J5" s="261" t="s">
        <v>41</v>
      </c>
      <c r="K5" s="263" t="s">
        <v>4</v>
      </c>
      <c r="L5" s="257" t="s">
        <v>5</v>
      </c>
      <c r="M5" s="257" t="s">
        <v>12</v>
      </c>
      <c r="N5" s="257" t="s">
        <v>13</v>
      </c>
      <c r="O5" s="257" t="s">
        <v>14</v>
      </c>
      <c r="P5" s="259" t="s">
        <v>42</v>
      </c>
      <c r="Q5" s="249" t="s">
        <v>43</v>
      </c>
      <c r="R5" s="251" t="s">
        <v>16</v>
      </c>
    </row>
    <row r="6" spans="1:18" ht="13.5" customHeight="1" thickBot="1">
      <c r="A6" s="262"/>
      <c r="B6" s="284" t="s">
        <v>35</v>
      </c>
      <c r="C6" s="258"/>
      <c r="D6" s="258"/>
      <c r="E6" s="258"/>
      <c r="F6" s="258"/>
      <c r="G6" s="260"/>
      <c r="H6" s="250"/>
      <c r="I6" s="252" t="s">
        <v>36</v>
      </c>
      <c r="J6" s="262"/>
      <c r="K6" s="284" t="s">
        <v>35</v>
      </c>
      <c r="L6" s="258"/>
      <c r="M6" s="258"/>
      <c r="N6" s="258"/>
      <c r="O6" s="258"/>
      <c r="P6" s="260"/>
      <c r="Q6" s="250"/>
      <c r="R6" s="252" t="s">
        <v>36</v>
      </c>
    </row>
    <row r="7" spans="1:18" ht="12.75" customHeight="1">
      <c r="A7" s="275">
        <v>1</v>
      </c>
      <c r="B7" s="273">
        <v>1</v>
      </c>
      <c r="C7" s="253" t="str">
        <f>VLOOKUP(B7,'пр.взв.'!B7:E70,2,FALSE)</f>
        <v>МАГОМЕДОВ Шамиль Шарапудинович</v>
      </c>
      <c r="D7" s="229" t="str">
        <f>VLOOKUP(B7,'пр.взв.'!B7:F106,3,FALSE)</f>
        <v>15.08.92 кмс</v>
      </c>
      <c r="E7" s="229" t="str">
        <f>VLOOKUP(B7,'пр.взв.'!B7:G106,4,FALSE)</f>
        <v>р.Дагестан Махачкала</v>
      </c>
      <c r="F7" s="223"/>
      <c r="G7" s="230"/>
      <c r="H7" s="224"/>
      <c r="I7" s="192"/>
      <c r="J7" s="275">
        <v>5</v>
      </c>
      <c r="K7" s="273">
        <v>2</v>
      </c>
      <c r="L7" s="247" t="str">
        <f>VLOOKUP(K7,'пр.взв.'!B7:E70,2,FALSE)</f>
        <v>ОРЛОВ Иван Николаевич</v>
      </c>
      <c r="M7" s="229" t="str">
        <f>VLOOKUP(K7,'пр.взв.'!B7:F106,3,FALSE)</f>
        <v>07.05.85 мс</v>
      </c>
      <c r="N7" s="229" t="str">
        <f>VLOOKUP(K7,'пр.взв.'!B7:G106,4,FALSE)</f>
        <v>Пермский кр.         Пермь</v>
      </c>
      <c r="O7" s="223"/>
      <c r="P7" s="230"/>
      <c r="Q7" s="224"/>
      <c r="R7" s="192"/>
    </row>
    <row r="8" spans="1:18" ht="12.75" customHeight="1">
      <c r="A8" s="276"/>
      <c r="B8" s="273"/>
      <c r="C8" s="228"/>
      <c r="D8" s="221"/>
      <c r="E8" s="221"/>
      <c r="F8" s="221"/>
      <c r="G8" s="221"/>
      <c r="H8" s="200"/>
      <c r="I8" s="186"/>
      <c r="J8" s="276"/>
      <c r="K8" s="273"/>
      <c r="L8" s="236"/>
      <c r="M8" s="221"/>
      <c r="N8" s="221"/>
      <c r="O8" s="221"/>
      <c r="P8" s="221"/>
      <c r="Q8" s="200"/>
      <c r="R8" s="186"/>
    </row>
    <row r="9" spans="1:18" ht="12.75" customHeight="1">
      <c r="A9" s="276"/>
      <c r="B9" s="273">
        <v>9</v>
      </c>
      <c r="C9" s="227" t="str">
        <f>VLOOKUP(B9,'пр.взв.'!B7:E70,2,FALSE)</f>
        <v>ИСАЛДИБИРОВ Бадрудин</v>
      </c>
      <c r="D9" s="220" t="str">
        <f>VLOOKUP(B9,'пр.взв.'!B7:F108,3,FALSE)</f>
        <v>27.11.88 кмс</v>
      </c>
      <c r="E9" s="220" t="str">
        <f>VLOOKUP(B9,'пр.взв.'!B7:G108,4,FALSE)</f>
        <v>р.Дагестан Махачкала</v>
      </c>
      <c r="F9" s="222"/>
      <c r="G9" s="222"/>
      <c r="H9" s="187"/>
      <c r="I9" s="187"/>
      <c r="J9" s="276"/>
      <c r="K9" s="273">
        <v>10</v>
      </c>
      <c r="L9" s="237">
        <f>VLOOKUP(K9,'пр.взв.'!B7:E70,2,FALSE)</f>
        <v>0</v>
      </c>
      <c r="M9" s="220">
        <f>VLOOKUP(K9,'пр.взв.'!B7:F108,3,FALSE)</f>
        <v>0</v>
      </c>
      <c r="N9" s="220">
        <f>VLOOKUP(K9,'пр.взв.'!B7:G108,4,FALSE)</f>
        <v>0</v>
      </c>
      <c r="O9" s="222"/>
      <c r="P9" s="222"/>
      <c r="Q9" s="187"/>
      <c r="R9" s="187"/>
    </row>
    <row r="10" spans="1:18" ht="13.5" customHeight="1" thickBot="1">
      <c r="A10" s="279"/>
      <c r="B10" s="278"/>
      <c r="C10" s="243"/>
      <c r="D10" s="240"/>
      <c r="E10" s="240"/>
      <c r="F10" s="241"/>
      <c r="G10" s="241"/>
      <c r="H10" s="153"/>
      <c r="I10" s="153"/>
      <c r="J10" s="279"/>
      <c r="K10" s="278"/>
      <c r="L10" s="248"/>
      <c r="M10" s="240"/>
      <c r="N10" s="240"/>
      <c r="O10" s="241"/>
      <c r="P10" s="241"/>
      <c r="Q10" s="153"/>
      <c r="R10" s="153"/>
    </row>
    <row r="11" spans="1:18" ht="12.75" customHeight="1">
      <c r="A11" s="275">
        <v>2</v>
      </c>
      <c r="B11" s="282">
        <v>5</v>
      </c>
      <c r="C11" s="239" t="str">
        <f>VLOOKUP(B11,'пр.взв.'!B7:E70,2,FALSE)</f>
        <v>ГАШИМОВ Магомедрасул</v>
      </c>
      <c r="D11" s="271" t="str">
        <f>VLOOKUP(B11,'пр.взв.'!B7:F110,3,FALSE)</f>
        <v>15.06.93 кмс</v>
      </c>
      <c r="E11" s="271" t="str">
        <f>VLOOKUP(B11,'пр.взв.'!B7:G110,4,FALSE)</f>
        <v>р.Дагестан Махачкала</v>
      </c>
      <c r="F11" s="254"/>
      <c r="G11" s="255"/>
      <c r="H11" s="256"/>
      <c r="I11" s="271"/>
      <c r="J11" s="275">
        <v>6</v>
      </c>
      <c r="K11" s="281">
        <v>6</v>
      </c>
      <c r="L11" s="235" t="str">
        <f>VLOOKUP(K11,'пр.взв.'!B7:E70,2,FALSE)</f>
        <v>АХМЕДОВ Магомед</v>
      </c>
      <c r="M11" s="271" t="str">
        <f>VLOOKUP(K11,'пр.взв.'!B7:F110,3,FALSE)</f>
        <v>30.10.84 кмс</v>
      </c>
      <c r="N11" s="271" t="str">
        <f>VLOOKUP(K11,'пр.взв.'!B7:G110,4,FALSE)</f>
        <v>р.Дагестан Махачкала</v>
      </c>
      <c r="O11" s="254"/>
      <c r="P11" s="255"/>
      <c r="Q11" s="256"/>
      <c r="R11" s="271"/>
    </row>
    <row r="12" spans="1:18" ht="12.75" customHeight="1">
      <c r="A12" s="276"/>
      <c r="B12" s="273"/>
      <c r="C12" s="228"/>
      <c r="D12" s="221"/>
      <c r="E12" s="221"/>
      <c r="F12" s="221"/>
      <c r="G12" s="221"/>
      <c r="H12" s="200"/>
      <c r="I12" s="186"/>
      <c r="J12" s="276"/>
      <c r="K12" s="273"/>
      <c r="L12" s="236"/>
      <c r="M12" s="221"/>
      <c r="N12" s="221"/>
      <c r="O12" s="221"/>
      <c r="P12" s="221"/>
      <c r="Q12" s="200"/>
      <c r="R12" s="186"/>
    </row>
    <row r="13" spans="1:18" ht="12.75" customHeight="1">
      <c r="A13" s="276"/>
      <c r="B13" s="273">
        <v>13</v>
      </c>
      <c r="C13" s="227">
        <f>VLOOKUP(B13,'пр.взв.'!B7:E70,2,FALSE)</f>
        <v>0</v>
      </c>
      <c r="D13" s="220">
        <f>VLOOKUP(B13,'пр.взв.'!B7:F112,3,FALSE)</f>
        <v>0</v>
      </c>
      <c r="E13" s="220">
        <f>VLOOKUP(B13,'пр.взв.'!B7:G112,4,FALSE)</f>
        <v>0</v>
      </c>
      <c r="F13" s="222"/>
      <c r="G13" s="222"/>
      <c r="H13" s="187"/>
      <c r="I13" s="187"/>
      <c r="J13" s="276"/>
      <c r="K13" s="273">
        <v>14</v>
      </c>
      <c r="L13" s="237">
        <f>VLOOKUP(K13,'пр.взв.'!B7:E70,2,FALSE)</f>
        <v>0</v>
      </c>
      <c r="M13" s="220">
        <f>VLOOKUP(K13,'пр.взв.'!B7:F112,3,FALSE)</f>
        <v>0</v>
      </c>
      <c r="N13" s="220">
        <f>VLOOKUP(K13,'пр.взв.'!B7:G112,4,FALSE)</f>
        <v>0</v>
      </c>
      <c r="O13" s="222"/>
      <c r="P13" s="222"/>
      <c r="Q13" s="187"/>
      <c r="R13" s="187"/>
    </row>
    <row r="14" spans="1:18" ht="13.5" customHeight="1" thickBot="1">
      <c r="A14" s="279"/>
      <c r="B14" s="278"/>
      <c r="C14" s="243"/>
      <c r="D14" s="240"/>
      <c r="E14" s="240"/>
      <c r="F14" s="241"/>
      <c r="G14" s="241"/>
      <c r="H14" s="153"/>
      <c r="I14" s="153"/>
      <c r="J14" s="279"/>
      <c r="K14" s="283"/>
      <c r="L14" s="248"/>
      <c r="M14" s="240"/>
      <c r="N14" s="240"/>
      <c r="O14" s="241"/>
      <c r="P14" s="241"/>
      <c r="Q14" s="153"/>
      <c r="R14" s="153"/>
    </row>
    <row r="15" spans="1:18" ht="12.75" customHeight="1">
      <c r="A15" s="275">
        <v>3</v>
      </c>
      <c r="B15" s="282">
        <v>3</v>
      </c>
      <c r="C15" s="253" t="str">
        <f>VLOOKUP(B15,'пр.взв.'!B7:E70,2,FALSE)</f>
        <v>САИДОВ Саид</v>
      </c>
      <c r="D15" s="229" t="str">
        <f>VLOOKUP(B15,'пр.взв.'!B7:F114,3,FALSE)</f>
        <v>24.04.94 кмс</v>
      </c>
      <c r="E15" s="229" t="str">
        <f>VLOOKUP(B15,'пр.взв.'!B7:G114,4,FALSE)</f>
        <v>р.Дагестан Махачкала</v>
      </c>
      <c r="F15" s="223"/>
      <c r="G15" s="230"/>
      <c r="H15" s="224"/>
      <c r="I15" s="192"/>
      <c r="J15" s="275">
        <v>7</v>
      </c>
      <c r="K15" s="282">
        <v>4</v>
      </c>
      <c r="L15" s="247" t="str">
        <f>VLOOKUP(K15,'пр.взв.'!B7:E70,2,FALSE)</f>
        <v>ГАМИДОВ Нариман</v>
      </c>
      <c r="M15" s="229" t="str">
        <f>VLOOKUP(K15,'пр.взв.'!B7:F114,3,FALSE)</f>
        <v>16.04.85 кмс</v>
      </c>
      <c r="N15" s="229" t="str">
        <f>VLOOKUP(K15,'пр.взв.'!B7:G114,4,FALSE)</f>
        <v>р.Дагестан Махачкала</v>
      </c>
      <c r="O15" s="223"/>
      <c r="P15" s="230"/>
      <c r="Q15" s="224"/>
      <c r="R15" s="192"/>
    </row>
    <row r="16" spans="1:18" ht="12.75" customHeight="1">
      <c r="A16" s="276"/>
      <c r="B16" s="273"/>
      <c r="C16" s="228"/>
      <c r="D16" s="221"/>
      <c r="E16" s="221"/>
      <c r="F16" s="221"/>
      <c r="G16" s="221"/>
      <c r="H16" s="200"/>
      <c r="I16" s="186"/>
      <c r="J16" s="276"/>
      <c r="K16" s="273"/>
      <c r="L16" s="236"/>
      <c r="M16" s="221"/>
      <c r="N16" s="221"/>
      <c r="O16" s="221"/>
      <c r="P16" s="221"/>
      <c r="Q16" s="200"/>
      <c r="R16" s="186"/>
    </row>
    <row r="17" spans="1:18" ht="12.75" customHeight="1">
      <c r="A17" s="276"/>
      <c r="B17" s="273">
        <v>11</v>
      </c>
      <c r="C17" s="227">
        <f>VLOOKUP(B17,'пр.взв.'!B7:E70,2,FALSE)</f>
        <v>0</v>
      </c>
      <c r="D17" s="220">
        <f>VLOOKUP(B17,'пр.взв.'!B7:F116,3,FALSE)</f>
        <v>0</v>
      </c>
      <c r="E17" s="220">
        <f>VLOOKUP(B17,'пр.взв.'!B7:G116,4,FALSE)</f>
        <v>0</v>
      </c>
      <c r="F17" s="222"/>
      <c r="G17" s="222"/>
      <c r="H17" s="187"/>
      <c r="I17" s="187"/>
      <c r="J17" s="276"/>
      <c r="K17" s="273">
        <v>12</v>
      </c>
      <c r="L17" s="237">
        <f>VLOOKUP(K17,'пр.взв.'!B7:E70,2,FALSE)</f>
        <v>0</v>
      </c>
      <c r="M17" s="220">
        <f>VLOOKUP(K17,'пр.взв.'!B7:F116,3,FALSE)</f>
        <v>0</v>
      </c>
      <c r="N17" s="220">
        <f>VLOOKUP(K17,'пр.взв.'!B7:G116,4,FALSE)</f>
        <v>0</v>
      </c>
      <c r="O17" s="222"/>
      <c r="P17" s="222"/>
      <c r="Q17" s="187"/>
      <c r="R17" s="187"/>
    </row>
    <row r="18" spans="1:18" ht="13.5" customHeight="1" thickBot="1">
      <c r="A18" s="279"/>
      <c r="B18" s="278"/>
      <c r="C18" s="243"/>
      <c r="D18" s="240"/>
      <c r="E18" s="240"/>
      <c r="F18" s="241"/>
      <c r="G18" s="241"/>
      <c r="H18" s="153"/>
      <c r="I18" s="153"/>
      <c r="J18" s="279"/>
      <c r="K18" s="278"/>
      <c r="L18" s="248"/>
      <c r="M18" s="240"/>
      <c r="N18" s="240"/>
      <c r="O18" s="241"/>
      <c r="P18" s="241"/>
      <c r="Q18" s="153"/>
      <c r="R18" s="153"/>
    </row>
    <row r="19" spans="1:18" ht="12.75" customHeight="1">
      <c r="A19" s="275">
        <v>4</v>
      </c>
      <c r="B19" s="282">
        <v>7</v>
      </c>
      <c r="C19" s="239" t="str">
        <f>VLOOKUP(B19,'пр.взв.'!B7:E70,2,FALSE)</f>
        <v>ЭЛЬДИЕВ Али Хожахметович</v>
      </c>
      <c r="D19" s="229" t="str">
        <f>VLOOKUP(B19,'пр.взв.'!B7:F118,3,FALSE)</f>
        <v>28.06.85 мс</v>
      </c>
      <c r="E19" s="229" t="str">
        <f>VLOOKUP(B19,'пр.взв.'!B7:G118,4,FALSE)</f>
        <v>Чеченская р. </v>
      </c>
      <c r="F19" s="221"/>
      <c r="G19" s="280"/>
      <c r="H19" s="200"/>
      <c r="I19" s="220"/>
      <c r="J19" s="275">
        <v>8</v>
      </c>
      <c r="K19" s="281">
        <v>8</v>
      </c>
      <c r="L19" s="235" t="str">
        <f>VLOOKUP(K19,'пр.взв.'!B7:E70,2,FALSE)</f>
        <v>СИРАЖУДИНОВ Рамазан</v>
      </c>
      <c r="M19" s="229" t="str">
        <f>VLOOKUP(K19,'пр.взв.'!B7:F118,3,FALSE)</f>
        <v>06.04.91 кмс</v>
      </c>
      <c r="N19" s="229" t="str">
        <f>VLOOKUP(K19,'пр.взв.'!B7:G118,4,FALSE)</f>
        <v>р.Дагестан Махачкала</v>
      </c>
      <c r="O19" s="221"/>
      <c r="P19" s="280"/>
      <c r="Q19" s="200"/>
      <c r="R19" s="220"/>
    </row>
    <row r="20" spans="1:18" ht="12.75" customHeight="1">
      <c r="A20" s="276"/>
      <c r="B20" s="273"/>
      <c r="C20" s="228"/>
      <c r="D20" s="221"/>
      <c r="E20" s="221"/>
      <c r="F20" s="221"/>
      <c r="G20" s="221"/>
      <c r="H20" s="200"/>
      <c r="I20" s="186"/>
      <c r="J20" s="276"/>
      <c r="K20" s="273"/>
      <c r="L20" s="236"/>
      <c r="M20" s="221"/>
      <c r="N20" s="221"/>
      <c r="O20" s="221"/>
      <c r="P20" s="221"/>
      <c r="Q20" s="200"/>
      <c r="R20" s="186"/>
    </row>
    <row r="21" spans="1:18" ht="12.75" customHeight="1">
      <c r="A21" s="276"/>
      <c r="B21" s="273">
        <v>15</v>
      </c>
      <c r="C21" s="227">
        <f>VLOOKUP(B21,'пр.взв.'!B7:E70,2,FALSE)</f>
        <v>0</v>
      </c>
      <c r="D21" s="220">
        <f>VLOOKUP(B21,'пр.взв.'!B7:F120,3,FALSE)</f>
        <v>0</v>
      </c>
      <c r="E21" s="220">
        <f>VLOOKUP(B21,'пр.взв.'!B7:G120,4,FALSE)</f>
        <v>0</v>
      </c>
      <c r="F21" s="222"/>
      <c r="G21" s="222"/>
      <c r="H21" s="187"/>
      <c r="I21" s="187"/>
      <c r="J21" s="276"/>
      <c r="K21" s="273">
        <v>16</v>
      </c>
      <c r="L21" s="237">
        <f>VLOOKUP(K21,'пр.взв.'!B7:E70,2,FALSE)</f>
        <v>0</v>
      </c>
      <c r="M21" s="220">
        <f>VLOOKUP(K21,'пр.взв.'!B7:F120,3,FALSE)</f>
        <v>0</v>
      </c>
      <c r="N21" s="220">
        <f>VLOOKUP(K21,'пр.взв.'!B7:G120,4,FALSE)</f>
        <v>0</v>
      </c>
      <c r="O21" s="222"/>
      <c r="P21" s="222"/>
      <c r="Q21" s="187"/>
      <c r="R21" s="187"/>
    </row>
    <row r="22" spans="1:18" ht="12.75" customHeight="1">
      <c r="A22" s="277"/>
      <c r="B22" s="273"/>
      <c r="C22" s="228"/>
      <c r="D22" s="221"/>
      <c r="E22" s="221"/>
      <c r="F22" s="223"/>
      <c r="G22" s="223"/>
      <c r="H22" s="192"/>
      <c r="I22" s="192"/>
      <c r="J22" s="277"/>
      <c r="K22" s="273"/>
      <c r="L22" s="236"/>
      <c r="M22" s="221"/>
      <c r="N22" s="221"/>
      <c r="O22" s="223"/>
      <c r="P22" s="223"/>
      <c r="Q22" s="192"/>
      <c r="R22" s="192"/>
    </row>
    <row r="24" spans="2:18" ht="16.5" thickBot="1">
      <c r="B24" s="94" t="s">
        <v>34</v>
      </c>
      <c r="C24" s="96" t="s">
        <v>40</v>
      </c>
      <c r="D24" s="95" t="s">
        <v>38</v>
      </c>
      <c r="E24" s="96"/>
      <c r="F24" s="94" t="str">
        <f>B2</f>
        <v>в.к.     кг</v>
      </c>
      <c r="G24" s="96"/>
      <c r="H24" s="96"/>
      <c r="I24" s="96"/>
      <c r="J24" s="96"/>
      <c r="K24" s="94" t="s">
        <v>1</v>
      </c>
      <c r="L24" s="96" t="s">
        <v>40</v>
      </c>
      <c r="M24" s="95" t="s">
        <v>38</v>
      </c>
      <c r="N24" s="96"/>
      <c r="O24" s="94" t="str">
        <f>K2</f>
        <v>в.к.     кг</v>
      </c>
      <c r="P24" s="96"/>
      <c r="Q24" s="96"/>
      <c r="R24" s="96"/>
    </row>
    <row r="25" spans="1:18" ht="12.75" customHeight="1">
      <c r="A25" s="261" t="s">
        <v>41</v>
      </c>
      <c r="B25" s="263" t="s">
        <v>4</v>
      </c>
      <c r="C25" s="257" t="s">
        <v>5</v>
      </c>
      <c r="D25" s="257" t="s">
        <v>12</v>
      </c>
      <c r="E25" s="257" t="s">
        <v>13</v>
      </c>
      <c r="F25" s="257" t="s">
        <v>14</v>
      </c>
      <c r="G25" s="259" t="s">
        <v>42</v>
      </c>
      <c r="H25" s="249" t="s">
        <v>43</v>
      </c>
      <c r="I25" s="251" t="s">
        <v>16</v>
      </c>
      <c r="J25" s="261" t="s">
        <v>41</v>
      </c>
      <c r="K25" s="263" t="s">
        <v>4</v>
      </c>
      <c r="L25" s="257" t="s">
        <v>5</v>
      </c>
      <c r="M25" s="257" t="s">
        <v>12</v>
      </c>
      <c r="N25" s="257" t="s">
        <v>13</v>
      </c>
      <c r="O25" s="257" t="s">
        <v>14</v>
      </c>
      <c r="P25" s="259" t="s">
        <v>42</v>
      </c>
      <c r="Q25" s="249" t="s">
        <v>43</v>
      </c>
      <c r="R25" s="251" t="s">
        <v>16</v>
      </c>
    </row>
    <row r="26" spans="1:18" ht="13.5" customHeight="1" thickBot="1">
      <c r="A26" s="262"/>
      <c r="B26" s="264" t="s">
        <v>35</v>
      </c>
      <c r="C26" s="258"/>
      <c r="D26" s="258"/>
      <c r="E26" s="258"/>
      <c r="F26" s="258"/>
      <c r="G26" s="260"/>
      <c r="H26" s="250"/>
      <c r="I26" s="252" t="s">
        <v>36</v>
      </c>
      <c r="J26" s="262"/>
      <c r="K26" s="264" t="s">
        <v>35</v>
      </c>
      <c r="L26" s="258"/>
      <c r="M26" s="258"/>
      <c r="N26" s="258"/>
      <c r="O26" s="258"/>
      <c r="P26" s="260"/>
      <c r="Q26" s="250"/>
      <c r="R26" s="252" t="s">
        <v>36</v>
      </c>
    </row>
    <row r="27" spans="1:18" ht="12.75">
      <c r="A27" s="275">
        <v>1</v>
      </c>
      <c r="B27" s="274">
        <f>'пр.хода'!E8</f>
        <v>1</v>
      </c>
      <c r="C27" s="253" t="str">
        <f>VLOOKUP(B27,'пр.взв.'!B1:E82,2,FALSE)</f>
        <v>МАГОМЕДОВ Шамиль Шарапудинович</v>
      </c>
      <c r="D27" s="229" t="str">
        <f>VLOOKUP(B27,'пр.взв.'!B1:F126,3,FALSE)</f>
        <v>15.08.92 кмс</v>
      </c>
      <c r="E27" s="229" t="str">
        <f>VLOOKUP(B27,'пр.взв.'!B1:G126,4,FALSE)</f>
        <v>р.Дагестан Махачкала</v>
      </c>
      <c r="F27" s="254"/>
      <c r="G27" s="255"/>
      <c r="H27" s="256"/>
      <c r="I27" s="244"/>
      <c r="J27" s="238">
        <v>5</v>
      </c>
      <c r="K27" s="274">
        <f>'пр.хода'!Q8</f>
        <v>2</v>
      </c>
      <c r="L27" s="247" t="str">
        <f>VLOOKUP(K27,'пр.взв.'!B1:E82,2,FALSE)</f>
        <v>ОРЛОВ Иван Николаевич</v>
      </c>
      <c r="M27" s="229" t="str">
        <f>VLOOKUP(K27,'пр.взв.'!B1:F126,3,FALSE)</f>
        <v>07.05.85 мс</v>
      </c>
      <c r="N27" s="229" t="str">
        <f>VLOOKUP(K27,'пр.взв.'!B1:G126,4,FALSE)</f>
        <v>Пермский кр.         Пермь</v>
      </c>
      <c r="O27" s="254"/>
      <c r="P27" s="255"/>
      <c r="Q27" s="256"/>
      <c r="R27" s="244"/>
    </row>
    <row r="28" spans="1:18" ht="12.75">
      <c r="A28" s="276"/>
      <c r="B28" s="273"/>
      <c r="C28" s="228"/>
      <c r="D28" s="221"/>
      <c r="E28" s="221"/>
      <c r="F28" s="221"/>
      <c r="G28" s="221"/>
      <c r="H28" s="200"/>
      <c r="I28" s="186"/>
      <c r="J28" s="231"/>
      <c r="K28" s="273"/>
      <c r="L28" s="236"/>
      <c r="M28" s="221"/>
      <c r="N28" s="221"/>
      <c r="O28" s="221"/>
      <c r="P28" s="221"/>
      <c r="Q28" s="200"/>
      <c r="R28" s="186"/>
    </row>
    <row r="29" spans="1:18" ht="12.75">
      <c r="A29" s="276"/>
      <c r="B29" s="272">
        <f>'пр.хода'!E12</f>
        <v>5</v>
      </c>
      <c r="C29" s="227" t="str">
        <f>VLOOKUP(B29,'пр.взв.'!B1:E82,2,FALSE)</f>
        <v>ГАШИМОВ Магомедрасул</v>
      </c>
      <c r="D29" s="220" t="str">
        <f>VLOOKUP(B29,'пр.взв.'!B1:F128,3,FALSE)</f>
        <v>15.06.93 кмс</v>
      </c>
      <c r="E29" s="220" t="str">
        <f>VLOOKUP(B29,'пр.взв.'!B1:G128,4,FALSE)</f>
        <v>р.Дагестан Махачкала</v>
      </c>
      <c r="F29" s="222"/>
      <c r="G29" s="222"/>
      <c r="H29" s="187"/>
      <c r="I29" s="187"/>
      <c r="J29" s="231"/>
      <c r="K29" s="272">
        <f>'пр.хода'!Q12</f>
        <v>6</v>
      </c>
      <c r="L29" s="237" t="str">
        <f>VLOOKUP(K29,'пр.взв.'!B1:E82,2,FALSE)</f>
        <v>АХМЕДОВ Магомед</v>
      </c>
      <c r="M29" s="220" t="str">
        <f>VLOOKUP(K29,'пр.взв.'!B1:F128,3,FALSE)</f>
        <v>30.10.84 кмс</v>
      </c>
      <c r="N29" s="220" t="str">
        <f>VLOOKUP(K29,'пр.взв.'!B1:G128,4,FALSE)</f>
        <v>р.Дагестан Махачкала</v>
      </c>
      <c r="O29" s="222"/>
      <c r="P29" s="222"/>
      <c r="Q29" s="187"/>
      <c r="R29" s="187"/>
    </row>
    <row r="30" spans="1:18" ht="13.5" thickBot="1">
      <c r="A30" s="279"/>
      <c r="B30" s="278"/>
      <c r="C30" s="243"/>
      <c r="D30" s="240"/>
      <c r="E30" s="240"/>
      <c r="F30" s="241"/>
      <c r="G30" s="241"/>
      <c r="H30" s="153"/>
      <c r="I30" s="153"/>
      <c r="J30" s="245"/>
      <c r="K30" s="278"/>
      <c r="L30" s="248"/>
      <c r="M30" s="240"/>
      <c r="N30" s="240"/>
      <c r="O30" s="241"/>
      <c r="P30" s="241"/>
      <c r="Q30" s="153"/>
      <c r="R30" s="153"/>
    </row>
    <row r="31" spans="1:18" ht="12.75">
      <c r="A31" s="275">
        <v>2</v>
      </c>
      <c r="B31" s="274">
        <f>'пр.хода'!E16</f>
        <v>3</v>
      </c>
      <c r="C31" s="239" t="str">
        <f>VLOOKUP(B31,'пр.взв.'!B1:E82,2,FALSE)</f>
        <v>САИДОВ Саид</v>
      </c>
      <c r="D31" s="229" t="str">
        <f>VLOOKUP(B31,'пр.взв.'!B1:F130,3,FALSE)</f>
        <v>24.04.94 кмс</v>
      </c>
      <c r="E31" s="229" t="str">
        <f>VLOOKUP(B31,'пр.взв.'!B1:G130,4,FALSE)</f>
        <v>р.Дагестан Махачкала</v>
      </c>
      <c r="F31" s="254"/>
      <c r="G31" s="255"/>
      <c r="H31" s="256"/>
      <c r="I31" s="271"/>
      <c r="J31" s="238">
        <v>6</v>
      </c>
      <c r="K31" s="274">
        <f>'пр.хода'!Q16</f>
        <v>4</v>
      </c>
      <c r="L31" s="235" t="str">
        <f>VLOOKUP(K31,'пр.взв.'!B1:E82,2,FALSE)</f>
        <v>ГАМИДОВ Нариман</v>
      </c>
      <c r="M31" s="229" t="str">
        <f>VLOOKUP(K31,'пр.взв.'!B1:F130,3,FALSE)</f>
        <v>16.04.85 кмс</v>
      </c>
      <c r="N31" s="229" t="str">
        <f>VLOOKUP(K31,'пр.взв.'!B1:G130,4,FALSE)</f>
        <v>р.Дагестан Махачкала</v>
      </c>
      <c r="O31" s="254"/>
      <c r="P31" s="255"/>
      <c r="Q31" s="256"/>
      <c r="R31" s="271"/>
    </row>
    <row r="32" spans="1:18" ht="12.75">
      <c r="A32" s="276"/>
      <c r="B32" s="273"/>
      <c r="C32" s="228"/>
      <c r="D32" s="221"/>
      <c r="E32" s="221"/>
      <c r="F32" s="221"/>
      <c r="G32" s="221"/>
      <c r="H32" s="200"/>
      <c r="I32" s="186"/>
      <c r="J32" s="231"/>
      <c r="K32" s="273"/>
      <c r="L32" s="236"/>
      <c r="M32" s="221"/>
      <c r="N32" s="221"/>
      <c r="O32" s="221"/>
      <c r="P32" s="221"/>
      <c r="Q32" s="200"/>
      <c r="R32" s="186"/>
    </row>
    <row r="33" spans="1:18" ht="12.75">
      <c r="A33" s="276"/>
      <c r="B33" s="272">
        <f>'пр.хода'!E20</f>
        <v>7</v>
      </c>
      <c r="C33" s="227" t="str">
        <f>VLOOKUP(B33,'пр.взв.'!B1:E82,2,FALSE)</f>
        <v>ЭЛЬДИЕВ Али Хожахметович</v>
      </c>
      <c r="D33" s="220" t="str">
        <f>VLOOKUP(B33,'пр.взв.'!B1:F132,3,FALSE)</f>
        <v>28.06.85 мс</v>
      </c>
      <c r="E33" s="220" t="str">
        <f>VLOOKUP(B33,'пр.взв.'!B1:G132,4,FALSE)</f>
        <v>Чеченская р. </v>
      </c>
      <c r="F33" s="222"/>
      <c r="G33" s="222"/>
      <c r="H33" s="187"/>
      <c r="I33" s="187"/>
      <c r="J33" s="231"/>
      <c r="K33" s="272">
        <f>'пр.хода'!Q20</f>
        <v>8</v>
      </c>
      <c r="L33" s="237" t="str">
        <f>VLOOKUP(K33,'пр.взв.'!B1:E82,2,FALSE)</f>
        <v>СИРАЖУДИНОВ Рамазан</v>
      </c>
      <c r="M33" s="220" t="str">
        <f>VLOOKUP(K33,'пр.взв.'!B1:F132,3,FALSE)</f>
        <v>06.04.91 кмс</v>
      </c>
      <c r="N33" s="220" t="str">
        <f>VLOOKUP(K33,'пр.взв.'!B1:G132,4,FALSE)</f>
        <v>р.Дагестан Махачкала</v>
      </c>
      <c r="O33" s="222"/>
      <c r="P33" s="222"/>
      <c r="Q33" s="187"/>
      <c r="R33" s="187"/>
    </row>
    <row r="34" spans="1:18" ht="12.75">
      <c r="A34" s="277"/>
      <c r="B34" s="273"/>
      <c r="C34" s="228"/>
      <c r="D34" s="221"/>
      <c r="E34" s="221"/>
      <c r="F34" s="223"/>
      <c r="G34" s="223"/>
      <c r="H34" s="192"/>
      <c r="I34" s="192"/>
      <c r="J34" s="232"/>
      <c r="K34" s="273"/>
      <c r="L34" s="236"/>
      <c r="M34" s="221"/>
      <c r="N34" s="221"/>
      <c r="O34" s="223"/>
      <c r="P34" s="223"/>
      <c r="Q34" s="192"/>
      <c r="R34" s="192"/>
    </row>
    <row r="36" spans="2:18" ht="16.5" thickBot="1">
      <c r="B36" s="94" t="s">
        <v>34</v>
      </c>
      <c r="C36" s="98" t="s">
        <v>44</v>
      </c>
      <c r="D36" s="98"/>
      <c r="E36" s="98"/>
      <c r="F36" s="101" t="str">
        <f>'пр.взв.'!D4</f>
        <v>в.к. 90  кг.</v>
      </c>
      <c r="G36" s="98"/>
      <c r="H36" s="98"/>
      <c r="I36" s="98"/>
      <c r="J36" s="97"/>
      <c r="K36" s="94" t="s">
        <v>1</v>
      </c>
      <c r="L36" s="98" t="s">
        <v>44</v>
      </c>
      <c r="M36" s="98"/>
      <c r="N36" s="98"/>
      <c r="O36" s="94" t="str">
        <f>'пр.взв.'!D4</f>
        <v>в.к. 90  кг.</v>
      </c>
      <c r="P36" s="98"/>
      <c r="Q36" s="98"/>
      <c r="R36" s="98"/>
    </row>
    <row r="37" spans="1:18" ht="12.75" customHeight="1">
      <c r="A37" s="261" t="s">
        <v>41</v>
      </c>
      <c r="B37" s="263" t="s">
        <v>4</v>
      </c>
      <c r="C37" s="257" t="s">
        <v>5</v>
      </c>
      <c r="D37" s="257" t="s">
        <v>12</v>
      </c>
      <c r="E37" s="257" t="s">
        <v>13</v>
      </c>
      <c r="F37" s="257" t="s">
        <v>14</v>
      </c>
      <c r="G37" s="259" t="s">
        <v>42</v>
      </c>
      <c r="H37" s="249" t="s">
        <v>43</v>
      </c>
      <c r="I37" s="251" t="s">
        <v>16</v>
      </c>
      <c r="J37" s="261" t="s">
        <v>41</v>
      </c>
      <c r="K37" s="263" t="s">
        <v>4</v>
      </c>
      <c r="L37" s="257" t="s">
        <v>5</v>
      </c>
      <c r="M37" s="257" t="s">
        <v>12</v>
      </c>
      <c r="N37" s="257" t="s">
        <v>13</v>
      </c>
      <c r="O37" s="257" t="s">
        <v>14</v>
      </c>
      <c r="P37" s="259" t="s">
        <v>42</v>
      </c>
      <c r="Q37" s="249" t="s">
        <v>43</v>
      </c>
      <c r="R37" s="251" t="s">
        <v>16</v>
      </c>
    </row>
    <row r="38" spans="1:18" ht="13.5" customHeight="1" thickBot="1">
      <c r="A38" s="262"/>
      <c r="B38" s="264" t="s">
        <v>35</v>
      </c>
      <c r="C38" s="258"/>
      <c r="D38" s="258"/>
      <c r="E38" s="258"/>
      <c r="F38" s="258"/>
      <c r="G38" s="260"/>
      <c r="H38" s="250"/>
      <c r="I38" s="252" t="s">
        <v>36</v>
      </c>
      <c r="J38" s="262"/>
      <c r="K38" s="264" t="s">
        <v>35</v>
      </c>
      <c r="L38" s="258"/>
      <c r="M38" s="258"/>
      <c r="N38" s="258"/>
      <c r="O38" s="258"/>
      <c r="P38" s="260"/>
      <c r="Q38" s="250"/>
      <c r="R38" s="252" t="s">
        <v>36</v>
      </c>
    </row>
    <row r="39" spans="1:18" ht="12.75">
      <c r="A39" s="267">
        <v>1</v>
      </c>
      <c r="B39" s="270">
        <f>'пр.хода'!G10</f>
        <v>5</v>
      </c>
      <c r="C39" s="239" t="str">
        <f>VLOOKUP(B39,'пр.взв.'!B2:E90,2,FALSE)</f>
        <v>ГАШИМОВ Магомедрасул</v>
      </c>
      <c r="D39" s="229" t="str">
        <f>VLOOKUP(B39,'пр.взв.'!B2:F138,3,FALSE)</f>
        <v>15.06.93 кмс</v>
      </c>
      <c r="E39" s="229" t="str">
        <f>VLOOKUP(B39,'пр.взв.'!B2:G138,4,FALSE)</f>
        <v>р.Дагестан Махачкала</v>
      </c>
      <c r="F39" s="223"/>
      <c r="G39" s="230"/>
      <c r="H39" s="224"/>
      <c r="I39" s="192"/>
      <c r="J39" s="267">
        <v>2</v>
      </c>
      <c r="K39" s="270">
        <f>'пр.хода'!O10</f>
        <v>2</v>
      </c>
      <c r="L39" s="235" t="str">
        <f>VLOOKUP(K39,'пр.взв.'!B2:E90,2,FALSE)</f>
        <v>ОРЛОВ Иван Николаевич</v>
      </c>
      <c r="M39" s="229" t="str">
        <f>VLOOKUP(K39,'пр.взв.'!B2:F138,3,FALSE)</f>
        <v>07.05.85 мс</v>
      </c>
      <c r="N39" s="229" t="str">
        <f>VLOOKUP(K39,'пр.взв.'!B2:G138,4,FALSE)</f>
        <v>Пермский кр.         Пермь</v>
      </c>
      <c r="O39" s="223"/>
      <c r="P39" s="230"/>
      <c r="Q39" s="224"/>
      <c r="R39" s="192"/>
    </row>
    <row r="40" spans="1:18" ht="12.75">
      <c r="A40" s="268"/>
      <c r="B40" s="234"/>
      <c r="C40" s="228"/>
      <c r="D40" s="221"/>
      <c r="E40" s="221"/>
      <c r="F40" s="221"/>
      <c r="G40" s="221"/>
      <c r="H40" s="200"/>
      <c r="I40" s="186"/>
      <c r="J40" s="268"/>
      <c r="K40" s="234"/>
      <c r="L40" s="236"/>
      <c r="M40" s="221"/>
      <c r="N40" s="221"/>
      <c r="O40" s="221"/>
      <c r="P40" s="221"/>
      <c r="Q40" s="200"/>
      <c r="R40" s="186"/>
    </row>
    <row r="41" spans="1:18" ht="12.75">
      <c r="A41" s="268"/>
      <c r="B41" s="266">
        <f>'пр.хода'!G18</f>
        <v>7</v>
      </c>
      <c r="C41" s="227" t="str">
        <f>VLOOKUP(B41,'пр.взв.'!B2:E90,2,FALSE)</f>
        <v>ЭЛЬДИЕВ Али Хожахметович</v>
      </c>
      <c r="D41" s="220" t="str">
        <f>VLOOKUP(B41,'пр.взв.'!B2:F140,3,FALSE)</f>
        <v>28.06.85 мс</v>
      </c>
      <c r="E41" s="220" t="str">
        <f>VLOOKUP(B41,'пр.взв.'!B2:G140,4,FALSE)</f>
        <v>Чеченская р. </v>
      </c>
      <c r="F41" s="222"/>
      <c r="G41" s="222"/>
      <c r="H41" s="187"/>
      <c r="I41" s="187"/>
      <c r="J41" s="268"/>
      <c r="K41" s="266">
        <f>'пр.хода'!O18</f>
        <v>4</v>
      </c>
      <c r="L41" s="237" t="str">
        <f>VLOOKUP(K41,'пр.взв.'!B2:E90,2,FALSE)</f>
        <v>ГАМИДОВ Нариман</v>
      </c>
      <c r="M41" s="220" t="str">
        <f>VLOOKUP(K41,'пр.взв.'!B2:F140,3,FALSE)</f>
        <v>16.04.85 кмс</v>
      </c>
      <c r="N41" s="220" t="str">
        <f>VLOOKUP(K41,'пр.взв.'!B2:G140,4,FALSE)</f>
        <v>р.Дагестан Махачкала</v>
      </c>
      <c r="O41" s="222"/>
      <c r="P41" s="222"/>
      <c r="Q41" s="187"/>
      <c r="R41" s="187"/>
    </row>
    <row r="42" spans="1:18" ht="12.75">
      <c r="A42" s="269"/>
      <c r="B42" s="226"/>
      <c r="C42" s="228"/>
      <c r="D42" s="221"/>
      <c r="E42" s="221"/>
      <c r="F42" s="223"/>
      <c r="G42" s="223"/>
      <c r="H42" s="192"/>
      <c r="I42" s="192"/>
      <c r="J42" s="269"/>
      <c r="K42" s="226"/>
      <c r="L42" s="236"/>
      <c r="M42" s="221"/>
      <c r="N42" s="221"/>
      <c r="O42" s="223"/>
      <c r="P42" s="223"/>
      <c r="Q42" s="192"/>
      <c r="R42" s="192"/>
    </row>
    <row r="44" spans="1:18" ht="15">
      <c r="A44" s="265" t="s">
        <v>45</v>
      </c>
      <c r="B44" s="265"/>
      <c r="C44" s="265"/>
      <c r="D44" s="265"/>
      <c r="E44" s="265"/>
      <c r="F44" s="265"/>
      <c r="G44" s="265"/>
      <c r="H44" s="265"/>
      <c r="I44" s="265"/>
      <c r="J44" s="265" t="s">
        <v>46</v>
      </c>
      <c r="K44" s="265"/>
      <c r="L44" s="265"/>
      <c r="M44" s="265"/>
      <c r="N44" s="265"/>
      <c r="O44" s="265"/>
      <c r="P44" s="265"/>
      <c r="Q44" s="265"/>
      <c r="R44" s="265"/>
    </row>
    <row r="45" spans="2:18" ht="16.5" thickBot="1">
      <c r="B45" s="94" t="s">
        <v>34</v>
      </c>
      <c r="C45" s="99"/>
      <c r="D45" s="99"/>
      <c r="E45" s="99"/>
      <c r="F45" s="102" t="str">
        <f>F36</f>
        <v>в.к. 90  кг.</v>
      </c>
      <c r="G45" s="99"/>
      <c r="H45" s="99"/>
      <c r="I45" s="99"/>
      <c r="J45" s="69"/>
      <c r="K45" s="100" t="s">
        <v>1</v>
      </c>
      <c r="L45" s="99"/>
      <c r="M45" s="99"/>
      <c r="N45" s="99"/>
      <c r="O45" s="102" t="str">
        <f>O36</f>
        <v>в.к. 90  кг.</v>
      </c>
      <c r="P45" s="97"/>
      <c r="Q45" s="97"/>
      <c r="R45" s="97"/>
    </row>
    <row r="46" spans="1:18" ht="12.75" customHeight="1">
      <c r="A46" s="261" t="s">
        <v>41</v>
      </c>
      <c r="B46" s="263" t="s">
        <v>4</v>
      </c>
      <c r="C46" s="257" t="s">
        <v>5</v>
      </c>
      <c r="D46" s="257" t="s">
        <v>12</v>
      </c>
      <c r="E46" s="257" t="s">
        <v>13</v>
      </c>
      <c r="F46" s="257" t="s">
        <v>14</v>
      </c>
      <c r="G46" s="259" t="s">
        <v>42</v>
      </c>
      <c r="H46" s="249" t="s">
        <v>43</v>
      </c>
      <c r="I46" s="251" t="s">
        <v>16</v>
      </c>
      <c r="J46" s="261" t="s">
        <v>41</v>
      </c>
      <c r="K46" s="263" t="s">
        <v>4</v>
      </c>
      <c r="L46" s="257" t="s">
        <v>5</v>
      </c>
      <c r="M46" s="257" t="s">
        <v>12</v>
      </c>
      <c r="N46" s="257" t="s">
        <v>13</v>
      </c>
      <c r="O46" s="257" t="s">
        <v>14</v>
      </c>
      <c r="P46" s="259" t="s">
        <v>42</v>
      </c>
      <c r="Q46" s="249" t="s">
        <v>43</v>
      </c>
      <c r="R46" s="251" t="s">
        <v>16</v>
      </c>
    </row>
    <row r="47" spans="1:18" ht="13.5" customHeight="1" thickBot="1">
      <c r="A47" s="262"/>
      <c r="B47" s="264" t="s">
        <v>35</v>
      </c>
      <c r="C47" s="258"/>
      <c r="D47" s="258"/>
      <c r="E47" s="258"/>
      <c r="F47" s="258"/>
      <c r="G47" s="260"/>
      <c r="H47" s="250"/>
      <c r="I47" s="252" t="s">
        <v>36</v>
      </c>
      <c r="J47" s="262"/>
      <c r="K47" s="264" t="s">
        <v>35</v>
      </c>
      <c r="L47" s="258"/>
      <c r="M47" s="258"/>
      <c r="N47" s="258"/>
      <c r="O47" s="258"/>
      <c r="P47" s="260"/>
      <c r="Q47" s="250"/>
      <c r="R47" s="252" t="s">
        <v>36</v>
      </c>
    </row>
    <row r="48" spans="1:18" ht="12.75">
      <c r="A48" s="238">
        <v>1</v>
      </c>
      <c r="B48" s="233">
        <f>'пр.хода'!A25</f>
        <v>0</v>
      </c>
      <c r="C48" s="253" t="e">
        <f>VLOOKUP(B48,'пр.взв.'!B4:E103,2,FALSE)</f>
        <v>#N/A</v>
      </c>
      <c r="D48" s="229" t="e">
        <f>VLOOKUP(B48,'пр.взв.'!B4:F147,3,FALSE)</f>
        <v>#N/A</v>
      </c>
      <c r="E48" s="229" t="e">
        <f>VLOOKUP(B48,'пр.взв.'!B4:G147,4,FALSE)</f>
        <v>#N/A</v>
      </c>
      <c r="F48" s="254"/>
      <c r="G48" s="255"/>
      <c r="H48" s="256"/>
      <c r="I48" s="244"/>
      <c r="J48" s="238">
        <v>3</v>
      </c>
      <c r="K48" s="246">
        <f>'пр.хода'!I25</f>
        <v>0</v>
      </c>
      <c r="L48" s="247" t="e">
        <f>VLOOKUP(K48,'пр.взв.'!B4:E103,2,FALSE)</f>
        <v>#N/A</v>
      </c>
      <c r="M48" s="229" t="e">
        <f>VLOOKUP(K48,'пр.взв.'!B4:F147,3,FALSE)</f>
        <v>#N/A</v>
      </c>
      <c r="N48" s="229" t="e">
        <f>VLOOKUP(K48,'пр.взв.'!B4:G147,4,FALSE)</f>
        <v>#N/A</v>
      </c>
      <c r="O48" s="223"/>
      <c r="P48" s="230"/>
      <c r="Q48" s="224"/>
      <c r="R48" s="192"/>
    </row>
    <row r="49" spans="1:18" ht="12.75">
      <c r="A49" s="231"/>
      <c r="B49" s="234"/>
      <c r="C49" s="228"/>
      <c r="D49" s="221"/>
      <c r="E49" s="221"/>
      <c r="F49" s="221"/>
      <c r="G49" s="221"/>
      <c r="H49" s="200"/>
      <c r="I49" s="186"/>
      <c r="J49" s="231"/>
      <c r="K49" s="234"/>
      <c r="L49" s="236"/>
      <c r="M49" s="221"/>
      <c r="N49" s="221"/>
      <c r="O49" s="221"/>
      <c r="P49" s="221"/>
      <c r="Q49" s="200"/>
      <c r="R49" s="186"/>
    </row>
    <row r="50" spans="1:18" ht="12.75">
      <c r="A50" s="231"/>
      <c r="B50" s="225">
        <f>'пр.хода'!A27</f>
        <v>0</v>
      </c>
      <c r="C50" s="227" t="e">
        <f>VLOOKUP(B50,'пр.взв.'!B4:E103,2,FALSE)</f>
        <v>#N/A</v>
      </c>
      <c r="D50" s="220" t="e">
        <f>VLOOKUP(B50,'пр.взв.'!B4:F149,3,FALSE)</f>
        <v>#N/A</v>
      </c>
      <c r="E50" s="220" t="e">
        <f>VLOOKUP(B50,'пр.взв.'!B4:G149,4,FALSE)</f>
        <v>#N/A</v>
      </c>
      <c r="F50" s="222"/>
      <c r="G50" s="222"/>
      <c r="H50" s="187"/>
      <c r="I50" s="187"/>
      <c r="J50" s="231"/>
      <c r="K50" s="225">
        <f>'пр.хода'!I27</f>
        <v>0</v>
      </c>
      <c r="L50" s="237" t="e">
        <f>VLOOKUP(K50,'пр.взв.'!B4:E103,2,FALSE)</f>
        <v>#N/A</v>
      </c>
      <c r="M50" s="220" t="e">
        <f>VLOOKUP(K50,'пр.взв.'!B4:F149,3,FALSE)</f>
        <v>#N/A</v>
      </c>
      <c r="N50" s="220" t="e">
        <f>VLOOKUP(K50,'пр.взв.'!B4:G149,4,FALSE)</f>
        <v>#N/A</v>
      </c>
      <c r="O50" s="222"/>
      <c r="P50" s="222"/>
      <c r="Q50" s="187"/>
      <c r="R50" s="187"/>
    </row>
    <row r="51" spans="1:18" ht="13.5" thickBot="1">
      <c r="A51" s="232"/>
      <c r="B51" s="242"/>
      <c r="C51" s="243"/>
      <c r="D51" s="240"/>
      <c r="E51" s="240"/>
      <c r="F51" s="241"/>
      <c r="G51" s="241"/>
      <c r="H51" s="153"/>
      <c r="I51" s="153"/>
      <c r="J51" s="245"/>
      <c r="K51" s="242"/>
      <c r="L51" s="248"/>
      <c r="M51" s="240"/>
      <c r="N51" s="240"/>
      <c r="O51" s="241"/>
      <c r="P51" s="241"/>
      <c r="Q51" s="153"/>
      <c r="R51" s="153"/>
    </row>
    <row r="52" spans="1:18" ht="12.75">
      <c r="A52" s="238">
        <v>2</v>
      </c>
      <c r="B52" s="233">
        <f>'пр.хода'!A3</f>
        <v>0</v>
      </c>
      <c r="C52" s="239" t="e">
        <f>VLOOKUP(B52,'пр.взв.'!B4:E103,2,FALSE)</f>
        <v>#N/A</v>
      </c>
      <c r="D52" s="229" t="e">
        <f>VLOOKUP(B52,'пр.взв.'!B4:F151,3,FALSE)</f>
        <v>#N/A</v>
      </c>
      <c r="E52" s="229" t="e">
        <f>VLOOKUP(B52,'пр.взв.'!B4:G151,4,FALSE)</f>
        <v>#N/A</v>
      </c>
      <c r="F52" s="223"/>
      <c r="G52" s="230"/>
      <c r="H52" s="224"/>
      <c r="I52" s="192"/>
      <c r="J52" s="231">
        <v>4</v>
      </c>
      <c r="K52" s="233">
        <f>'пр.хода'!I31</f>
        <v>0</v>
      </c>
      <c r="L52" s="235" t="e">
        <f>VLOOKUP(K52,'пр.взв.'!B4:E103,2,FALSE)</f>
        <v>#N/A</v>
      </c>
      <c r="M52" s="229" t="e">
        <f>VLOOKUP(K52,'пр.взв.'!B4:F151,3,FALSE)</f>
        <v>#N/A</v>
      </c>
      <c r="N52" s="229" t="e">
        <f>VLOOKUP(K52,'пр.взв.'!B4:G151,4,FALSE)</f>
        <v>#N/A</v>
      </c>
      <c r="O52" s="223"/>
      <c r="P52" s="230"/>
      <c r="Q52" s="224"/>
      <c r="R52" s="192"/>
    </row>
    <row r="53" spans="1:18" ht="12.75">
      <c r="A53" s="231"/>
      <c r="B53" s="234"/>
      <c r="C53" s="228"/>
      <c r="D53" s="221"/>
      <c r="E53" s="221"/>
      <c r="F53" s="221"/>
      <c r="G53" s="221"/>
      <c r="H53" s="200"/>
      <c r="I53" s="186"/>
      <c r="J53" s="231"/>
      <c r="K53" s="234"/>
      <c r="L53" s="236"/>
      <c r="M53" s="221"/>
      <c r="N53" s="221"/>
      <c r="O53" s="221"/>
      <c r="P53" s="221"/>
      <c r="Q53" s="200"/>
      <c r="R53" s="186"/>
    </row>
    <row r="54" spans="1:18" ht="12.75">
      <c r="A54" s="231"/>
      <c r="B54" s="225">
        <f>'пр.хода'!A33</f>
        <v>0</v>
      </c>
      <c r="C54" s="227" t="e">
        <f>VLOOKUP(B54,'пр.взв.'!B4:E103,2,FALSE)</f>
        <v>#N/A</v>
      </c>
      <c r="D54" s="220" t="e">
        <f>VLOOKUP(B54,'пр.взв.'!B4:F153,3,FALSE)</f>
        <v>#N/A</v>
      </c>
      <c r="E54" s="220" t="e">
        <f>VLOOKUP(B54,'пр.взв.'!B4:G153,4,FALSE)</f>
        <v>#N/A</v>
      </c>
      <c r="F54" s="222"/>
      <c r="G54" s="222"/>
      <c r="H54" s="187"/>
      <c r="I54" s="187"/>
      <c r="J54" s="231"/>
      <c r="K54" s="225">
        <f>'пр.хода'!I33</f>
        <v>0</v>
      </c>
      <c r="L54" s="237" t="e">
        <f>VLOOKUP(K54,'пр.взв.'!B4:E103,2,FALSE)</f>
        <v>#N/A</v>
      </c>
      <c r="M54" s="220" t="e">
        <f>VLOOKUP(K54,'пр.взв.'!B4:F153,3,FALSE)</f>
        <v>#N/A</v>
      </c>
      <c r="N54" s="220" t="e">
        <f>VLOOKUP(K54,'пр.взв.'!B4:G153,4,FALSE)</f>
        <v>#N/A</v>
      </c>
      <c r="O54" s="222"/>
      <c r="P54" s="222"/>
      <c r="Q54" s="187"/>
      <c r="R54" s="187"/>
    </row>
    <row r="55" spans="1:18" ht="12.75">
      <c r="A55" s="232"/>
      <c r="B55" s="226"/>
      <c r="C55" s="228"/>
      <c r="D55" s="221"/>
      <c r="E55" s="221"/>
      <c r="F55" s="223"/>
      <c r="G55" s="223"/>
      <c r="H55" s="192"/>
      <c r="I55" s="192"/>
      <c r="J55" s="232"/>
      <c r="K55" s="226"/>
      <c r="L55" s="236"/>
      <c r="M55" s="221"/>
      <c r="N55" s="221"/>
      <c r="O55" s="223"/>
      <c r="P55" s="223"/>
      <c r="Q55" s="192"/>
      <c r="R55" s="192"/>
    </row>
    <row r="56" ht="13.5" thickBot="1"/>
    <row r="57" spans="1:18" ht="12.75">
      <c r="A57" s="261" t="s">
        <v>41</v>
      </c>
      <c r="B57" s="263" t="s">
        <v>4</v>
      </c>
      <c r="C57" s="257" t="s">
        <v>5</v>
      </c>
      <c r="D57" s="257" t="s">
        <v>12</v>
      </c>
      <c r="E57" s="257" t="s">
        <v>13</v>
      </c>
      <c r="F57" s="257" t="s">
        <v>14</v>
      </c>
      <c r="G57" s="259" t="s">
        <v>42</v>
      </c>
      <c r="H57" s="249" t="s">
        <v>43</v>
      </c>
      <c r="I57" s="251" t="s">
        <v>16</v>
      </c>
      <c r="J57" s="261" t="s">
        <v>41</v>
      </c>
      <c r="K57" s="288" t="s">
        <v>4</v>
      </c>
      <c r="L57" s="257" t="s">
        <v>5</v>
      </c>
      <c r="M57" s="257" t="s">
        <v>12</v>
      </c>
      <c r="N57" s="257" t="s">
        <v>13</v>
      </c>
      <c r="O57" s="257" t="s">
        <v>14</v>
      </c>
      <c r="P57" s="259" t="s">
        <v>42</v>
      </c>
      <c r="Q57" s="249" t="s">
        <v>43</v>
      </c>
      <c r="R57" s="251" t="s">
        <v>16</v>
      </c>
    </row>
    <row r="58" spans="1:18" ht="13.5" thickBot="1">
      <c r="A58" s="262"/>
      <c r="B58" s="264" t="s">
        <v>35</v>
      </c>
      <c r="C58" s="258"/>
      <c r="D58" s="258"/>
      <c r="E58" s="258"/>
      <c r="F58" s="258"/>
      <c r="G58" s="260"/>
      <c r="H58" s="250"/>
      <c r="I58" s="252" t="s">
        <v>36</v>
      </c>
      <c r="J58" s="262"/>
      <c r="K58" s="289" t="s">
        <v>35</v>
      </c>
      <c r="L58" s="258"/>
      <c r="M58" s="258"/>
      <c r="N58" s="258"/>
      <c r="O58" s="258"/>
      <c r="P58" s="260"/>
      <c r="Q58" s="250"/>
      <c r="R58" s="252" t="s">
        <v>36</v>
      </c>
    </row>
    <row r="59" spans="1:18" ht="12.75">
      <c r="A59" s="238">
        <v>1</v>
      </c>
      <c r="B59" s="270">
        <f>'пр.хода'!C26</f>
        <v>0</v>
      </c>
      <c r="C59" s="253" t="e">
        <f>VLOOKUP(B59,'пр.взв.'!B1:E114,2,FALSE)</f>
        <v>#N/A</v>
      </c>
      <c r="D59" s="229" t="e">
        <f>VLOOKUP(B59,'пр.взв.'!B1:F158,3,FALSE)</f>
        <v>#N/A</v>
      </c>
      <c r="E59" s="229" t="e">
        <f>VLOOKUP(B59,'пр.взв.'!B15:G158,4,FALSE)</f>
        <v>#N/A</v>
      </c>
      <c r="F59" s="254"/>
      <c r="G59" s="255"/>
      <c r="H59" s="256"/>
      <c r="I59" s="244"/>
      <c r="J59" s="238">
        <v>3</v>
      </c>
      <c r="K59" s="291">
        <f>'пр.хода'!M26</f>
        <v>0</v>
      </c>
      <c r="L59" s="247" t="e">
        <f>VLOOKUP(K59,'пр.взв.'!B1:E114,2,FALSE)</f>
        <v>#N/A</v>
      </c>
      <c r="M59" s="229" t="e">
        <f>VLOOKUP(K59,'пр.взв.'!B1:F158,3,FALSE)</f>
        <v>#N/A</v>
      </c>
      <c r="N59" s="229" t="e">
        <f>VLOOKUP(K59,'пр.взв.'!B1:G158,4,FALSE)</f>
        <v>#N/A</v>
      </c>
      <c r="O59" s="223"/>
      <c r="P59" s="230"/>
      <c r="Q59" s="224"/>
      <c r="R59" s="192"/>
    </row>
    <row r="60" spans="1:18" ht="12.75">
      <c r="A60" s="231"/>
      <c r="B60" s="290"/>
      <c r="C60" s="228"/>
      <c r="D60" s="221"/>
      <c r="E60" s="221"/>
      <c r="F60" s="221"/>
      <c r="G60" s="221"/>
      <c r="H60" s="200"/>
      <c r="I60" s="186"/>
      <c r="J60" s="231"/>
      <c r="K60" s="290"/>
      <c r="L60" s="236"/>
      <c r="M60" s="221"/>
      <c r="N60" s="221"/>
      <c r="O60" s="221"/>
      <c r="P60" s="221"/>
      <c r="Q60" s="200"/>
      <c r="R60" s="186"/>
    </row>
    <row r="61" spans="1:18" ht="12.75">
      <c r="A61" s="231"/>
      <c r="B61" s="266">
        <f>'пр.хода'!C32</f>
        <v>0</v>
      </c>
      <c r="C61" s="227" t="e">
        <f>VLOOKUP(B61,'пр.взв.'!B1:E114,2,FALSE)</f>
        <v>#N/A</v>
      </c>
      <c r="D61" s="220" t="e">
        <f>VLOOKUP(B61,'пр.взв.'!B15:F160,3,FALSE)</f>
        <v>#N/A</v>
      </c>
      <c r="E61" s="220" t="e">
        <f>VLOOKUP(B61,'пр.взв.'!B1:G160,4,FALSE)</f>
        <v>#N/A</v>
      </c>
      <c r="F61" s="222"/>
      <c r="G61" s="222"/>
      <c r="H61" s="187"/>
      <c r="I61" s="187"/>
      <c r="J61" s="231"/>
      <c r="K61" s="266">
        <f>'пр.хода'!M32</f>
        <v>0</v>
      </c>
      <c r="L61" s="237" t="e">
        <f>VLOOKUP(K61,'пр.взв.'!B1:E114,2,FALSE)</f>
        <v>#N/A</v>
      </c>
      <c r="M61" s="220" t="e">
        <f>VLOOKUP(K61,'пр.взв.'!B1:F160,3,FALSE)</f>
        <v>#N/A</v>
      </c>
      <c r="N61" s="220" t="e">
        <f>VLOOKUP(K61,'пр.взв.'!B1:G160,4,FALSE)</f>
        <v>#N/A</v>
      </c>
      <c r="O61" s="222"/>
      <c r="P61" s="222"/>
      <c r="Q61" s="187"/>
      <c r="R61" s="187"/>
    </row>
    <row r="62" spans="1:18" ht="13.5" thickBot="1">
      <c r="A62" s="232"/>
      <c r="B62" s="292"/>
      <c r="C62" s="243"/>
      <c r="D62" s="240"/>
      <c r="E62" s="240"/>
      <c r="F62" s="241"/>
      <c r="G62" s="241"/>
      <c r="H62" s="153"/>
      <c r="I62" s="153"/>
      <c r="J62" s="245"/>
      <c r="K62" s="292"/>
      <c r="L62" s="248"/>
      <c r="M62" s="240"/>
      <c r="N62" s="240"/>
      <c r="O62" s="241"/>
      <c r="P62" s="241"/>
      <c r="Q62" s="153"/>
      <c r="R62" s="153"/>
    </row>
  </sheetData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A5:A6"/>
    <mergeCell ref="B5:B6"/>
    <mergeCell ref="C5:C6"/>
    <mergeCell ref="D5:D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K41:K42"/>
    <mergeCell ref="L41:L42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4:I44"/>
    <mergeCell ref="J44:R44"/>
    <mergeCell ref="M41:M42"/>
    <mergeCell ref="N41:N42"/>
    <mergeCell ref="O41:O42"/>
    <mergeCell ref="P41:P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94" t="str">
        <f>HYPERLINK('[1]реквизиты'!$A$2)</f>
        <v>XI Всероссийский турнир по САМБО на призы ЗМС СССР Г.Хайбулаева 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46"/>
      <c r="M1" s="46"/>
      <c r="N1" s="46"/>
      <c r="O1" s="46"/>
      <c r="P1" s="46"/>
    </row>
    <row r="2" spans="1:19" ht="12.75" customHeight="1">
      <c r="A2" s="295" t="str">
        <f>HYPERLINK('[1]реквизиты'!$A$3)</f>
        <v>8-10 июня 2012 г.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9" t="str">
        <f>HYPERLINK('пр.взв.'!D4)</f>
        <v>в.к. 90  кг.</v>
      </c>
      <c r="G3" s="48"/>
      <c r="H3" s="48"/>
      <c r="I3" s="48"/>
      <c r="J3" s="48"/>
      <c r="K3" s="48"/>
      <c r="L3" s="48"/>
    </row>
    <row r="4" spans="1:3" ht="16.5" thickBot="1">
      <c r="A4" s="293" t="s">
        <v>0</v>
      </c>
      <c r="B4" s="293"/>
      <c r="C4" s="5"/>
    </row>
    <row r="5" spans="1:13" ht="12.75" customHeight="1" thickBot="1">
      <c r="A5" s="296">
        <v>1</v>
      </c>
      <c r="B5" s="298" t="str">
        <f>VLOOKUP(A5,'пр.взв.'!B5:C36,2,FALSE)</f>
        <v>МАГОМЕДОВ Шамиль Шарапудинович</v>
      </c>
      <c r="C5" s="298" t="str">
        <f>VLOOKUP(A5,'пр.взв.'!B5:F36,3,FALSE)</f>
        <v>15.08.92 кмс</v>
      </c>
      <c r="D5" s="298" t="str">
        <f>VLOOKUP(A5,'пр.взв.'!B5:E36,4,FALSE)</f>
        <v>р.Дагестан Махачкала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97"/>
      <c r="B6" s="299"/>
      <c r="C6" s="299"/>
      <c r="D6" s="299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97">
        <v>9</v>
      </c>
      <c r="B7" s="301" t="str">
        <f>VLOOKUP(A7,'пр.взв.'!B7:C38,2,FALSE)</f>
        <v>ИСАЛДИБИРОВ Бадрудин</v>
      </c>
      <c r="C7" s="301" t="str">
        <f>VLOOKUP(A7,'пр.взв.'!B5:F36,3,FALSE)</f>
        <v>27.11.88 кмс</v>
      </c>
      <c r="D7" s="301" t="str">
        <f>VLOOKUP(A7,'пр.взв.'!B5:F36,4,FALSE)</f>
        <v>р.Дагестан Махачкала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00"/>
      <c r="B8" s="302"/>
      <c r="C8" s="302"/>
      <c r="D8" s="302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296">
        <v>5</v>
      </c>
      <c r="B9" s="298" t="str">
        <f>VLOOKUP(A9,'пр.взв.'!B9:C40,2,FALSE)</f>
        <v>ГАШИМОВ Магомедрасул</v>
      </c>
      <c r="C9" s="298" t="str">
        <f>VLOOKUP(A9,'пр.взв.'!B5:E36,3,FALSE)</f>
        <v>15.06.93 кмс</v>
      </c>
      <c r="D9" s="298" t="str">
        <f>VLOOKUP(A9,'пр.взв.'!B5:E36,4,FALSE)</f>
        <v>р.Дагестан Махачкала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297"/>
      <c r="B10" s="299"/>
      <c r="C10" s="299"/>
      <c r="D10" s="299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97">
        <v>13</v>
      </c>
      <c r="B11" s="301">
        <f>VLOOKUP(A11,'пр.взв.'!B5:C36,2,FALSE)</f>
        <v>0</v>
      </c>
      <c r="C11" s="301">
        <f>VLOOKUP(A11,'пр.взв.'!B5:E36,3,FALSE)</f>
        <v>0</v>
      </c>
      <c r="D11" s="301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00"/>
      <c r="B12" s="302"/>
      <c r="C12" s="302"/>
      <c r="D12" s="302"/>
      <c r="E12" s="17"/>
      <c r="F12" s="303"/>
      <c r="G12" s="303"/>
      <c r="H12" s="25"/>
      <c r="I12" s="19"/>
      <c r="J12" s="13"/>
      <c r="K12" s="13"/>
      <c r="L12" s="13"/>
    </row>
    <row r="13" spans="1:12" ht="12.75" customHeight="1" thickBot="1">
      <c r="A13" s="296">
        <v>3</v>
      </c>
      <c r="B13" s="298" t="str">
        <f>VLOOKUP(A13,'пр.взв.'!B5:C36,2,FALSE)</f>
        <v>САИДОВ Саид</v>
      </c>
      <c r="C13" s="298" t="str">
        <f>VLOOKUP(A13,'пр.взв.'!B5:E36,3,FALSE)</f>
        <v>24.04.94 кмс</v>
      </c>
      <c r="D13" s="298" t="str">
        <f>VLOOKUP(A13,'пр.взв.'!B5:E36,4,FALSE)</f>
        <v>р.Дагестан Махачкала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297"/>
      <c r="B14" s="299"/>
      <c r="C14" s="299"/>
      <c r="D14" s="299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97">
        <v>11</v>
      </c>
      <c r="B15" s="301">
        <f>VLOOKUP(A15,'пр.взв.'!B15:C45,2,FALSE)</f>
        <v>0</v>
      </c>
      <c r="C15" s="301">
        <f>VLOOKUP(A15,'пр.взв.'!B5:E36,3,FALSE)</f>
        <v>0</v>
      </c>
      <c r="D15" s="301">
        <f>VLOOKUP(A15,'пр.взв.'!B5:F36,4,FALSE)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00"/>
      <c r="B16" s="302"/>
      <c r="C16" s="302"/>
      <c r="D16" s="302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96">
        <v>7</v>
      </c>
      <c r="B17" s="298" t="str">
        <f>VLOOKUP(A17,'пр.взв.'!B17:C47,2,FALSE)</f>
        <v>ЭЛЬДИЕВ Али Хожахметович</v>
      </c>
      <c r="C17" s="298" t="str">
        <f>VLOOKUP(A17,'пр.взв.'!B5:E36,3,FALSE)</f>
        <v>28.06.85 мс</v>
      </c>
      <c r="D17" s="298" t="str">
        <f>VLOOKUP(A17,'пр.взв.'!B5:E36,4,FALSE)</f>
        <v>Чеченская р. 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297"/>
      <c r="B18" s="299"/>
      <c r="C18" s="299"/>
      <c r="D18" s="299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97">
        <v>15</v>
      </c>
      <c r="B19" s="301">
        <f>VLOOKUP(A19,'пр.взв.'!B19:C49,2,FALSE)</f>
        <v>0</v>
      </c>
      <c r="C19" s="301">
        <f>VLOOKUP(A19,'пр.взв.'!B5:E36,3,FALSE)</f>
        <v>0</v>
      </c>
      <c r="D19" s="301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00"/>
      <c r="B20" s="302"/>
      <c r="C20" s="302"/>
      <c r="D20" s="302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96">
        <v>2</v>
      </c>
      <c r="B22" s="298" t="str">
        <f>VLOOKUP(A22,'пр.взв.'!B7:E38,2,FALSE)</f>
        <v>ОРЛОВ Иван Николаевич</v>
      </c>
      <c r="C22" s="298" t="str">
        <f>VLOOKUP(A22,'пр.взв.'!B7:E38,3,FALSE)</f>
        <v>07.05.85 мс</v>
      </c>
      <c r="D22" s="298" t="str">
        <f>VLOOKUP(A22,'пр.взв.'!B7:E38,4,FALSE)</f>
        <v>Пермский кр.         Пермь</v>
      </c>
      <c r="E22" s="12"/>
      <c r="F22" s="13"/>
      <c r="G22" s="13"/>
      <c r="H22" s="13"/>
      <c r="I22" s="13"/>
      <c r="J22" s="4"/>
      <c r="K22" s="16"/>
    </row>
    <row r="23" spans="1:11" ht="15.75">
      <c r="A23" s="297"/>
      <c r="B23" s="299"/>
      <c r="C23" s="299"/>
      <c r="D23" s="299"/>
      <c r="E23" s="19"/>
      <c r="F23" s="15"/>
      <c r="G23" s="15"/>
      <c r="H23" s="13"/>
      <c r="I23" s="13"/>
      <c r="J23" s="4"/>
      <c r="K23" s="33"/>
    </row>
    <row r="24" spans="1:11" ht="16.5" thickBot="1">
      <c r="A24" s="297">
        <v>10</v>
      </c>
      <c r="B24" s="301">
        <f>VLOOKUP(A24,'пр.взв.'!B7:E38,2,FALSE)</f>
        <v>0</v>
      </c>
      <c r="C24" s="301">
        <f>VLOOKUP(A24,'пр.взв.'!B7:E38,3,FALSE)</f>
        <v>0</v>
      </c>
      <c r="D24" s="301">
        <f>VLOOKUP(A24,'пр.взв.'!B7:E38,4,FALSE)</f>
        <v>0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00"/>
      <c r="B25" s="302"/>
      <c r="C25" s="302"/>
      <c r="D25" s="302"/>
      <c r="E25" s="17"/>
      <c r="F25" s="21"/>
      <c r="G25" s="19"/>
      <c r="H25" s="13"/>
      <c r="I25" s="13"/>
      <c r="J25" s="4"/>
      <c r="K25" s="33"/>
    </row>
    <row r="26" spans="1:11" ht="16.5" thickBot="1">
      <c r="A26" s="296">
        <v>6</v>
      </c>
      <c r="B26" s="298" t="str">
        <f>VLOOKUP(A26,'пр.взв.'!B7:E38,2,FALSE)</f>
        <v>АХМЕДОВ Магомед</v>
      </c>
      <c r="C26" s="298" t="str">
        <f>VLOOKUP(A26,'пр.взв.'!B7:E38,3,FALSE)</f>
        <v>30.10.84 кмс</v>
      </c>
      <c r="D26" s="298" t="str">
        <f>VLOOKUP(A26,'пр.взв.'!B7:E38,4,FALSE)</f>
        <v>р.Дагестан Махачкала</v>
      </c>
      <c r="E26" s="12"/>
      <c r="F26" s="21"/>
      <c r="G26" s="16"/>
      <c r="H26" s="26"/>
      <c r="I26" s="13"/>
      <c r="J26" s="4"/>
      <c r="K26" s="33"/>
    </row>
    <row r="27" spans="1:11" ht="15.75">
      <c r="A27" s="297"/>
      <c r="B27" s="299"/>
      <c r="C27" s="299"/>
      <c r="D27" s="299"/>
      <c r="E27" s="19"/>
      <c r="F27" s="24"/>
      <c r="G27" s="15"/>
      <c r="H27" s="25"/>
      <c r="I27" s="13"/>
      <c r="J27" s="4"/>
      <c r="K27" s="33"/>
    </row>
    <row r="28" spans="1:11" ht="16.5" thickBot="1">
      <c r="A28" s="297">
        <v>14</v>
      </c>
      <c r="B28" s="301">
        <f>VLOOKUP(A28,'пр.взв.'!B7:E38,2,FALSE)</f>
        <v>0</v>
      </c>
      <c r="C28" s="301">
        <f>VLOOKUP(A28,'пр.взв.'!B7:E38,3,FALSE)</f>
        <v>0</v>
      </c>
      <c r="D28" s="301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00"/>
      <c r="B29" s="302"/>
      <c r="C29" s="302"/>
      <c r="D29" s="302"/>
      <c r="E29" s="17"/>
      <c r="F29" s="303"/>
      <c r="G29" s="303"/>
      <c r="H29" s="25"/>
      <c r="I29" s="19"/>
      <c r="J29" s="3"/>
      <c r="K29" s="32"/>
    </row>
    <row r="30" spans="1:9" ht="16.5" thickBot="1">
      <c r="A30" s="296">
        <v>4</v>
      </c>
      <c r="B30" s="298" t="str">
        <f>VLOOKUP(A30,'пр.взв.'!B7:E38,2,FALSE)</f>
        <v>ГАМИДОВ Нариман</v>
      </c>
      <c r="C30" s="298" t="str">
        <f>VLOOKUP(A30,'пр.взв.'!B7:E38,3,FALSE)</f>
        <v>16.04.85 кмс</v>
      </c>
      <c r="D30" s="298" t="str">
        <f>VLOOKUP(A30,'пр.взв.'!B7:E38,4,FALSE)</f>
        <v>р.Дагестан Махачкала</v>
      </c>
      <c r="E30" s="12"/>
      <c r="F30" s="15"/>
      <c r="G30" s="15"/>
      <c r="H30" s="25"/>
      <c r="I30" s="16"/>
    </row>
    <row r="31" spans="1:9" ht="15.75">
      <c r="A31" s="297"/>
      <c r="B31" s="299"/>
      <c r="C31" s="299"/>
      <c r="D31" s="299"/>
      <c r="E31" s="19"/>
      <c r="F31" s="15"/>
      <c r="G31" s="15"/>
      <c r="H31" s="25"/>
      <c r="I31" s="13"/>
    </row>
    <row r="32" spans="1:9" ht="16.5" thickBot="1">
      <c r="A32" s="297">
        <v>12</v>
      </c>
      <c r="B32" s="301">
        <f>VLOOKUP(A32,'пр.взв.'!B7:E38,2,FALSE)</f>
        <v>0</v>
      </c>
      <c r="C32" s="301">
        <f>VLOOKUP(A32,'пр.взв.'!B7:E38,3,FALSE)</f>
        <v>0</v>
      </c>
      <c r="D32" s="301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300"/>
      <c r="B33" s="302"/>
      <c r="C33" s="302"/>
      <c r="D33" s="302"/>
      <c r="E33" s="17"/>
      <c r="F33" s="21"/>
      <c r="G33" s="19"/>
      <c r="H33" s="27"/>
      <c r="I33" s="13"/>
    </row>
    <row r="34" spans="1:9" ht="16.5" thickBot="1">
      <c r="A34" s="296">
        <v>8</v>
      </c>
      <c r="B34" s="298" t="str">
        <f>VLOOKUP(A34,'пр.взв.'!B7:E38,2,FALSE)</f>
        <v>СИРАЖУДИНОВ Рамазан</v>
      </c>
      <c r="C34" s="298" t="str">
        <f>VLOOKUP(A34,'пр.взв.'!B7:E38,3,FALSE)</f>
        <v>06.04.91 кмс</v>
      </c>
      <c r="D34" s="298" t="str">
        <f>VLOOKUP(A34,'пр.взв.'!B7:E38,4,FALSE)</f>
        <v>р.Дагестан Махачкала</v>
      </c>
      <c r="E34" s="12"/>
      <c r="F34" s="22"/>
      <c r="G34" s="16"/>
      <c r="H34" s="10"/>
      <c r="I34" s="10"/>
    </row>
    <row r="35" spans="1:9" ht="15.75">
      <c r="A35" s="297"/>
      <c r="B35" s="299"/>
      <c r="C35" s="299"/>
      <c r="D35" s="299"/>
      <c r="E35" s="19"/>
      <c r="F35" s="23"/>
      <c r="G35" s="17"/>
      <c r="H35" s="18"/>
      <c r="I35" s="18"/>
    </row>
    <row r="36" spans="1:9" ht="16.5" thickBot="1">
      <c r="A36" s="297">
        <v>16</v>
      </c>
      <c r="B36" s="301">
        <f>VLOOKUP(A36,'пр.взв.'!B7:E38,2,FALSE)</f>
        <v>0</v>
      </c>
      <c r="C36" s="301">
        <f>VLOOKUP(A36,'пр.взв.'!B7:E38,3,FALSE)</f>
        <v>0</v>
      </c>
      <c r="D36" s="301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00"/>
      <c r="B37" s="302"/>
      <c r="C37" s="302"/>
      <c r="D37" s="302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04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04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05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05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20">
      <selection activeCell="A1" sqref="A1:H42"/>
    </sheetView>
  </sheetViews>
  <sheetFormatPr defaultColWidth="9.140625" defaultRowHeight="12.75"/>
  <sheetData>
    <row r="1" spans="1:8" ht="15.75" thickBot="1">
      <c r="A1" s="181" t="str">
        <f>HYPERLINK('[1]реквизиты'!$A$2)</f>
        <v>XI Всероссийский турнир по САМБО на призы ЗМС СССР Г.Хайбулаева </v>
      </c>
      <c r="B1" s="182"/>
      <c r="C1" s="182"/>
      <c r="D1" s="182"/>
      <c r="E1" s="182"/>
      <c r="F1" s="182"/>
      <c r="G1" s="182"/>
      <c r="H1" s="183"/>
    </row>
    <row r="2" spans="1:8" ht="12.75">
      <c r="A2" s="325" t="str">
        <f>HYPERLINK('[1]реквизиты'!$A$3)</f>
        <v>8-10 июня 2012 г.</v>
      </c>
      <c r="B2" s="325"/>
      <c r="C2" s="325"/>
      <c r="D2" s="325"/>
      <c r="E2" s="325"/>
      <c r="F2" s="325"/>
      <c r="G2" s="325"/>
      <c r="H2" s="325"/>
    </row>
    <row r="3" spans="1:8" ht="18.75" thickBot="1">
      <c r="A3" s="326" t="s">
        <v>29</v>
      </c>
      <c r="B3" s="326"/>
      <c r="C3" s="326"/>
      <c r="D3" s="326"/>
      <c r="E3" s="326"/>
      <c r="F3" s="326"/>
      <c r="G3" s="326"/>
      <c r="H3" s="326"/>
    </row>
    <row r="4" spans="2:8" ht="18.75" thickBot="1">
      <c r="B4" s="88"/>
      <c r="C4" s="89"/>
      <c r="D4" s="327" t="str">
        <f>HYPERLINK('пр.взв.'!D4)</f>
        <v>в.к. 90  кг.</v>
      </c>
      <c r="E4" s="328"/>
      <c r="F4" s="329"/>
      <c r="G4" s="89"/>
      <c r="H4" s="89"/>
    </row>
    <row r="5" spans="1:8" ht="18.75" thickBot="1">
      <c r="A5" s="89"/>
      <c r="B5" s="89"/>
      <c r="C5" s="89"/>
      <c r="D5" s="89"/>
      <c r="E5" s="89"/>
      <c r="F5" s="89"/>
      <c r="G5" s="89"/>
      <c r="H5" s="89"/>
    </row>
    <row r="6" spans="1:10" ht="18">
      <c r="A6" s="322" t="s">
        <v>30</v>
      </c>
      <c r="B6" s="315" t="str">
        <f>VLOOKUP(J6,'пр.взв.'!B7:G38,2,FALSE)</f>
        <v>ОРЛОВ Иван Николаевич</v>
      </c>
      <c r="C6" s="315"/>
      <c r="D6" s="315"/>
      <c r="E6" s="315"/>
      <c r="F6" s="315"/>
      <c r="G6" s="315"/>
      <c r="H6" s="308" t="str">
        <f>VLOOKUP(J6,'пр.взв.'!B7:G38,3,FALSE)</f>
        <v>07.05.85 мс</v>
      </c>
      <c r="I6" s="89"/>
      <c r="J6" s="83">
        <f>'пр.хода'!H8</f>
        <v>2</v>
      </c>
    </row>
    <row r="7" spans="1:10" ht="18">
      <c r="A7" s="323"/>
      <c r="B7" s="316"/>
      <c r="C7" s="316"/>
      <c r="D7" s="316"/>
      <c r="E7" s="316"/>
      <c r="F7" s="316"/>
      <c r="G7" s="316"/>
      <c r="H7" s="317"/>
      <c r="I7" s="89"/>
      <c r="J7" s="83"/>
    </row>
    <row r="8" spans="1:10" ht="18">
      <c r="A8" s="323"/>
      <c r="B8" s="318" t="str">
        <f>VLOOKUP(J6,'пр.взв.'!B7:G38,4,FALSE)</f>
        <v>Пермский кр.         Пермь</v>
      </c>
      <c r="C8" s="318"/>
      <c r="D8" s="318"/>
      <c r="E8" s="318"/>
      <c r="F8" s="318"/>
      <c r="G8" s="318"/>
      <c r="H8" s="317"/>
      <c r="I8" s="89"/>
      <c r="J8" s="83"/>
    </row>
    <row r="9" spans="1:10" ht="18.75" thickBot="1">
      <c r="A9" s="324"/>
      <c r="B9" s="310"/>
      <c r="C9" s="310"/>
      <c r="D9" s="310"/>
      <c r="E9" s="310"/>
      <c r="F9" s="310"/>
      <c r="G9" s="310"/>
      <c r="H9" s="311"/>
      <c r="I9" s="89"/>
      <c r="J9" s="83"/>
    </row>
    <row r="10" spans="1:10" ht="18.75" thickBot="1">
      <c r="A10" s="89"/>
      <c r="B10" s="89"/>
      <c r="C10" s="89"/>
      <c r="D10" s="89"/>
      <c r="E10" s="89"/>
      <c r="F10" s="89"/>
      <c r="G10" s="89"/>
      <c r="H10" s="89"/>
      <c r="I10" s="89"/>
      <c r="J10" s="83"/>
    </row>
    <row r="11" spans="1:10" ht="18" customHeight="1">
      <c r="A11" s="319" t="s">
        <v>31</v>
      </c>
      <c r="B11" s="315" t="str">
        <f>VLOOKUP(J11,'пр.взв.'!B2:G43,2,FALSE)</f>
        <v>ЭЛЬДИЕВ Али Хожахметович</v>
      </c>
      <c r="C11" s="315"/>
      <c r="D11" s="315"/>
      <c r="E11" s="315"/>
      <c r="F11" s="315"/>
      <c r="G11" s="315"/>
      <c r="H11" s="308" t="str">
        <f>VLOOKUP(J11,'пр.взв.'!B2:G43,3,FALSE)</f>
        <v>28.06.85 мс</v>
      </c>
      <c r="I11" s="89"/>
      <c r="J11" s="83">
        <f>'пр.хода'!H20</f>
        <v>7</v>
      </c>
    </row>
    <row r="12" spans="1:10" ht="18" customHeight="1">
      <c r="A12" s="320"/>
      <c r="B12" s="316"/>
      <c r="C12" s="316"/>
      <c r="D12" s="316"/>
      <c r="E12" s="316"/>
      <c r="F12" s="316"/>
      <c r="G12" s="316"/>
      <c r="H12" s="317"/>
      <c r="I12" s="89"/>
      <c r="J12" s="83"/>
    </row>
    <row r="13" spans="1:10" ht="18">
      <c r="A13" s="320"/>
      <c r="B13" s="318" t="str">
        <f>VLOOKUP(J11,'пр.взв.'!B2:G43,4,FALSE)</f>
        <v>Чеченская р. </v>
      </c>
      <c r="C13" s="318"/>
      <c r="D13" s="318"/>
      <c r="E13" s="318"/>
      <c r="F13" s="318"/>
      <c r="G13" s="318"/>
      <c r="H13" s="317"/>
      <c r="I13" s="89"/>
      <c r="J13" s="83"/>
    </row>
    <row r="14" spans="1:10" ht="18.75" thickBot="1">
      <c r="A14" s="321"/>
      <c r="B14" s="310"/>
      <c r="C14" s="310"/>
      <c r="D14" s="310"/>
      <c r="E14" s="310"/>
      <c r="F14" s="310"/>
      <c r="G14" s="310"/>
      <c r="H14" s="311"/>
      <c r="I14" s="89"/>
      <c r="J14" s="83"/>
    </row>
    <row r="15" spans="1:10" ht="18.75" thickBot="1">
      <c r="A15" s="89"/>
      <c r="B15" s="89"/>
      <c r="C15" s="89"/>
      <c r="D15" s="89"/>
      <c r="E15" s="89"/>
      <c r="F15" s="89"/>
      <c r="G15" s="89"/>
      <c r="H15" s="89"/>
      <c r="I15" s="89"/>
      <c r="J15" s="83"/>
    </row>
    <row r="16" spans="1:10" ht="18" customHeight="1">
      <c r="A16" s="312" t="s">
        <v>32</v>
      </c>
      <c r="B16" s="315" t="str">
        <f>VLOOKUP(J16,'пр.взв.'!B4:G17,2,FALSE)</f>
        <v>ГАШИМОВ Магомедрасул</v>
      </c>
      <c r="C16" s="315"/>
      <c r="D16" s="315"/>
      <c r="E16" s="315"/>
      <c r="F16" s="315"/>
      <c r="G16" s="315"/>
      <c r="H16" s="308" t="str">
        <f>VLOOKUP(J16,'пр.взв.'!B4:G17,3,FALSE)</f>
        <v>15.06.93 кмс</v>
      </c>
      <c r="I16" s="89"/>
      <c r="J16" s="83">
        <f>'пр.хода'!E32</f>
        <v>5</v>
      </c>
    </row>
    <row r="17" spans="1:10" ht="18" customHeight="1">
      <c r="A17" s="313"/>
      <c r="B17" s="316"/>
      <c r="C17" s="316"/>
      <c r="D17" s="316"/>
      <c r="E17" s="316"/>
      <c r="F17" s="316"/>
      <c r="G17" s="316"/>
      <c r="H17" s="317"/>
      <c r="I17" s="89"/>
      <c r="J17" s="83"/>
    </row>
    <row r="18" spans="1:10" ht="18">
      <c r="A18" s="313"/>
      <c r="B18" s="318" t="str">
        <f>VLOOKUP(J16,'пр.взв.'!B7:G48,4,FALSE)</f>
        <v>р.Дагестан Махачкала</v>
      </c>
      <c r="C18" s="318"/>
      <c r="D18" s="318"/>
      <c r="E18" s="318"/>
      <c r="F18" s="318"/>
      <c r="G18" s="318"/>
      <c r="H18" s="317"/>
      <c r="I18" s="89"/>
      <c r="J18" s="83"/>
    </row>
    <row r="19" spans="1:10" ht="18.75" thickBot="1">
      <c r="A19" s="314"/>
      <c r="B19" s="310"/>
      <c r="C19" s="310"/>
      <c r="D19" s="310"/>
      <c r="E19" s="310"/>
      <c r="F19" s="310"/>
      <c r="G19" s="310"/>
      <c r="H19" s="311"/>
      <c r="I19" s="89"/>
      <c r="J19" s="83"/>
    </row>
    <row r="20" spans="1:10" ht="18.75" thickBot="1">
      <c r="A20" s="89"/>
      <c r="B20" s="89"/>
      <c r="C20" s="89"/>
      <c r="D20" s="89"/>
      <c r="E20" s="89"/>
      <c r="F20" s="89"/>
      <c r="G20" s="89"/>
      <c r="H20" s="89"/>
      <c r="I20" s="89"/>
      <c r="J20" s="83"/>
    </row>
    <row r="21" spans="1:10" ht="18" customHeight="1">
      <c r="A21" s="312" t="s">
        <v>32</v>
      </c>
      <c r="B21" s="315" t="str">
        <f>VLOOKUP(J21,'пр.взв.'!B2:G53,2,FALSE)</f>
        <v>ГАМИДОВ Нариман</v>
      </c>
      <c r="C21" s="315"/>
      <c r="D21" s="315"/>
      <c r="E21" s="315"/>
      <c r="F21" s="315"/>
      <c r="G21" s="315"/>
      <c r="H21" s="308" t="str">
        <f>VLOOKUP(J21,'пр.взв.'!B3:G22,3,FALSE)</f>
        <v>16.04.85 кмс</v>
      </c>
      <c r="I21" s="89"/>
      <c r="J21" s="83">
        <f>'пр.хода'!Q32</f>
        <v>4</v>
      </c>
    </row>
    <row r="22" spans="1:10" ht="18" customHeight="1">
      <c r="A22" s="313"/>
      <c r="B22" s="316"/>
      <c r="C22" s="316"/>
      <c r="D22" s="316"/>
      <c r="E22" s="316"/>
      <c r="F22" s="316"/>
      <c r="G22" s="316"/>
      <c r="H22" s="317"/>
      <c r="I22" s="89"/>
      <c r="J22" s="83"/>
    </row>
    <row r="23" spans="1:9" ht="18">
      <c r="A23" s="313"/>
      <c r="B23" s="318" t="str">
        <f>VLOOKUP(J21,'пр.взв.'!B6:G53,4,FALSE)</f>
        <v>р.Дагестан Махачкала</v>
      </c>
      <c r="C23" s="318"/>
      <c r="D23" s="318"/>
      <c r="E23" s="318"/>
      <c r="F23" s="318"/>
      <c r="G23" s="318"/>
      <c r="H23" s="317"/>
      <c r="I23" s="89"/>
    </row>
    <row r="24" spans="1:9" ht="18.75" thickBot="1">
      <c r="A24" s="314"/>
      <c r="B24" s="310"/>
      <c r="C24" s="310"/>
      <c r="D24" s="310"/>
      <c r="E24" s="310"/>
      <c r="F24" s="310"/>
      <c r="G24" s="310"/>
      <c r="H24" s="311"/>
      <c r="I24" s="89"/>
    </row>
    <row r="25" spans="1:8" ht="18">
      <c r="A25" s="89"/>
      <c r="B25" s="89"/>
      <c r="C25" s="89"/>
      <c r="D25" s="89"/>
      <c r="E25" s="89"/>
      <c r="F25" s="89"/>
      <c r="G25" s="89"/>
      <c r="H25" s="89"/>
    </row>
    <row r="26" spans="1:8" ht="18">
      <c r="A26" s="89" t="s">
        <v>51</v>
      </c>
      <c r="B26" s="89"/>
      <c r="C26" s="89"/>
      <c r="D26" s="89"/>
      <c r="E26" s="89"/>
      <c r="F26" s="89"/>
      <c r="G26" s="89"/>
      <c r="H26" s="89"/>
    </row>
    <row r="27" ht="13.5" thickBot="1"/>
    <row r="28" spans="1:10" ht="12.75">
      <c r="A28" s="306" t="str">
        <f>VLOOKUP(J28,'пр.взв.'!B7:G70,6,FALSE)</f>
        <v>Забалуев АИ</v>
      </c>
      <c r="B28" s="307"/>
      <c r="C28" s="307"/>
      <c r="D28" s="307"/>
      <c r="E28" s="307"/>
      <c r="F28" s="307"/>
      <c r="G28" s="307"/>
      <c r="H28" s="308"/>
      <c r="J28">
        <f>'пр.хода'!H8</f>
        <v>2</v>
      </c>
    </row>
    <row r="29" spans="1:8" ht="13.5" thickBot="1">
      <c r="A29" s="309"/>
      <c r="B29" s="310"/>
      <c r="C29" s="310"/>
      <c r="D29" s="310"/>
      <c r="E29" s="310"/>
      <c r="F29" s="310"/>
      <c r="G29" s="310"/>
      <c r="H29" s="311"/>
    </row>
    <row r="36" spans="1:8" ht="18">
      <c r="A36" s="89" t="s">
        <v>33</v>
      </c>
      <c r="B36" s="89"/>
      <c r="C36" s="89"/>
      <c r="D36" s="89"/>
      <c r="E36" s="89"/>
      <c r="F36" s="89"/>
      <c r="G36" s="89"/>
      <c r="H36" s="89"/>
    </row>
    <row r="37" spans="1:8" ht="18">
      <c r="A37" s="89"/>
      <c r="B37" s="89"/>
      <c r="C37" s="89"/>
      <c r="D37" s="89"/>
      <c r="E37" s="89"/>
      <c r="F37" s="89"/>
      <c r="G37" s="89"/>
      <c r="H37" s="89"/>
    </row>
    <row r="38" spans="1:8" ht="18">
      <c r="A38" s="89"/>
      <c r="B38" s="89"/>
      <c r="C38" s="89"/>
      <c r="D38" s="89"/>
      <c r="E38" s="89"/>
      <c r="F38" s="89"/>
      <c r="G38" s="89"/>
      <c r="H38" s="89"/>
    </row>
    <row r="39" spans="1:8" ht="18">
      <c r="A39" s="90"/>
      <c r="B39" s="90"/>
      <c r="C39" s="90"/>
      <c r="D39" s="90"/>
      <c r="E39" s="90"/>
      <c r="F39" s="90"/>
      <c r="G39" s="90"/>
      <c r="H39" s="90"/>
    </row>
    <row r="40" spans="1:8" ht="18">
      <c r="A40" s="91"/>
      <c r="B40" s="91"/>
      <c r="C40" s="91"/>
      <c r="D40" s="91"/>
      <c r="E40" s="91"/>
      <c r="F40" s="91"/>
      <c r="G40" s="91"/>
      <c r="H40" s="91"/>
    </row>
    <row r="41" spans="1:8" ht="18">
      <c r="A41" s="90"/>
      <c r="B41" s="90"/>
      <c r="C41" s="90"/>
      <c r="D41" s="90"/>
      <c r="E41" s="90"/>
      <c r="F41" s="90"/>
      <c r="G41" s="90"/>
      <c r="H41" s="90"/>
    </row>
    <row r="42" spans="1:8" ht="18">
      <c r="A42" s="92"/>
      <c r="B42" s="92"/>
      <c r="C42" s="92"/>
      <c r="D42" s="92"/>
      <c r="E42" s="92"/>
      <c r="F42" s="92"/>
      <c r="G42" s="92"/>
      <c r="H42" s="92"/>
    </row>
    <row r="43" spans="1:8" ht="18">
      <c r="A43" s="90"/>
      <c r="B43" s="90"/>
      <c r="C43" s="90"/>
      <c r="D43" s="90"/>
      <c r="E43" s="90"/>
      <c r="F43" s="90"/>
      <c r="G43" s="90"/>
      <c r="H43" s="90"/>
    </row>
    <row r="44" spans="1:8" ht="18">
      <c r="A44" s="92"/>
      <c r="B44" s="92"/>
      <c r="C44" s="92"/>
      <c r="D44" s="92"/>
      <c r="E44" s="92"/>
      <c r="F44" s="92"/>
      <c r="G44" s="92"/>
      <c r="H44" s="92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view="pageBreakPreview" zoomScale="60" workbookViewId="0" topLeftCell="A1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79" t="s">
        <v>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</row>
    <row r="2" spans="1:21" ht="27.75" customHeight="1" thickBot="1">
      <c r="A2" s="180" t="s">
        <v>23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spans="3:18" ht="33" customHeight="1" thickBot="1">
      <c r="C3" s="353" t="str">
        <f>HYPERLINK('[1]реквизиты'!$A$2)</f>
        <v>XI Всероссийский турнир по САМБО на призы ЗМС СССР Г.Хайбулаева </v>
      </c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5"/>
    </row>
    <row r="4" spans="1:19" ht="15.75" customHeight="1" thickBot="1">
      <c r="A4" s="9"/>
      <c r="B4" s="9"/>
      <c r="C4" s="295" t="str">
        <f>HYPERLINK('[1]реквизиты'!$A$3)</f>
        <v>8-10 июня 2012 г.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9"/>
    </row>
    <row r="5" spans="9:13" ht="20.25" customHeight="1" thickBot="1">
      <c r="I5" s="70"/>
      <c r="J5" s="356" t="str">
        <f>HYPERLINK('пр.взв.'!D4)</f>
        <v>в.к. 90  кг.</v>
      </c>
      <c r="K5" s="357"/>
      <c r="L5" s="358"/>
      <c r="M5" s="70"/>
    </row>
    <row r="6" spans="1:21" ht="18" customHeight="1" thickBot="1">
      <c r="A6" s="293" t="s">
        <v>0</v>
      </c>
      <c r="B6" s="293"/>
      <c r="C6" s="5"/>
      <c r="J6" s="330" t="s">
        <v>81</v>
      </c>
      <c r="K6" s="331"/>
      <c r="L6" s="332"/>
      <c r="R6" s="42"/>
      <c r="S6" s="42"/>
      <c r="U6" s="42" t="s">
        <v>1</v>
      </c>
    </row>
    <row r="7" spans="1:29" ht="12.75" customHeight="1" thickBot="1">
      <c r="A7" s="296">
        <v>1</v>
      </c>
      <c r="B7" s="298" t="str">
        <f>VLOOKUP(A7,'пр.взв.'!B7:C38,2,FALSE)</f>
        <v>МАГОМЕДОВ Шамиль Шарапудинович</v>
      </c>
      <c r="C7" s="298" t="str">
        <f>VLOOKUP(A7,'пр.взв.'!B7:F38,3,FALSE)</f>
        <v>15.08.92 кмс</v>
      </c>
      <c r="D7" s="298" t="str">
        <f>VLOOKUP(A7,'пр.взв.'!B7:E38,4,FALSE)</f>
        <v>р.Дагестан Махачкала</v>
      </c>
      <c r="E7" s="103"/>
      <c r="F7" s="93"/>
      <c r="G7" s="93"/>
      <c r="H7" s="93"/>
      <c r="I7" s="65" t="s">
        <v>27</v>
      </c>
      <c r="J7" s="93"/>
      <c r="K7" s="93"/>
      <c r="L7" s="93"/>
      <c r="M7" s="104"/>
      <c r="N7" s="104"/>
      <c r="O7" s="104"/>
      <c r="P7" s="104"/>
      <c r="Q7" s="69"/>
      <c r="R7" s="298" t="str">
        <f>VLOOKUP(U7,'пр.взв.'!B7:E38,2,FALSE)</f>
        <v>ОРЛОВ Иван Николаевич</v>
      </c>
      <c r="S7" s="298" t="str">
        <f>VLOOKUP(U7,'пр.взв.'!B7:E38,3,FALSE)</f>
        <v>07.05.85 мс</v>
      </c>
      <c r="T7" s="298" t="str">
        <f>VLOOKUP(U7,'пр.взв.'!B7:E38,4,FALSE)</f>
        <v>Пермский кр.         Пермь</v>
      </c>
      <c r="U7" s="369">
        <v>2</v>
      </c>
      <c r="Y7" s="4"/>
      <c r="Z7" s="4"/>
      <c r="AA7" s="4"/>
      <c r="AB7" s="4"/>
      <c r="AC7" s="4"/>
    </row>
    <row r="8" spans="1:29" ht="12.75" customHeight="1" thickBot="1">
      <c r="A8" s="297"/>
      <c r="B8" s="302"/>
      <c r="C8" s="299"/>
      <c r="D8" s="299"/>
      <c r="E8" s="105">
        <v>1</v>
      </c>
      <c r="F8" s="106"/>
      <c r="G8" s="106"/>
      <c r="H8" s="64">
        <v>2</v>
      </c>
      <c r="I8" s="359" t="str">
        <f>VLOOKUP(H8,'пр.взв.'!B7:E38,2,FALSE)</f>
        <v>ОРЛОВ Иван Николаевич</v>
      </c>
      <c r="J8" s="360"/>
      <c r="K8" s="360"/>
      <c r="L8" s="360"/>
      <c r="M8" s="361"/>
      <c r="N8" s="104"/>
      <c r="O8" s="104"/>
      <c r="P8" s="104"/>
      <c r="Q8" s="105">
        <v>2</v>
      </c>
      <c r="R8" s="299"/>
      <c r="S8" s="299"/>
      <c r="T8" s="299"/>
      <c r="U8" s="367"/>
      <c r="Y8" s="4"/>
      <c r="Z8" s="4"/>
      <c r="AA8" s="4"/>
      <c r="AB8" s="4"/>
      <c r="AC8" s="4"/>
    </row>
    <row r="9" spans="1:29" ht="12.75" customHeight="1" thickBot="1">
      <c r="A9" s="297">
        <v>9</v>
      </c>
      <c r="B9" s="301" t="str">
        <f>VLOOKUP(A9,'пр.взв.'!B9:C40,2,FALSE)</f>
        <v>ИСАЛДИБИРОВ Бадрудин</v>
      </c>
      <c r="C9" s="301" t="str">
        <f>VLOOKUP(A9,'пр.взв.'!B7:F38,3,FALSE)</f>
        <v>27.11.88 кмс</v>
      </c>
      <c r="D9" s="301" t="str">
        <f>VLOOKUP(A9,'пр.взв.'!B7:G38,4,FALSE)</f>
        <v>р.Дагестан Махачкала</v>
      </c>
      <c r="E9" s="107"/>
      <c r="F9" s="108"/>
      <c r="G9" s="106"/>
      <c r="H9" s="93"/>
      <c r="I9" s="362"/>
      <c r="J9" s="363"/>
      <c r="K9" s="363"/>
      <c r="L9" s="363"/>
      <c r="M9" s="364"/>
      <c r="N9" s="104"/>
      <c r="O9" s="104"/>
      <c r="P9" s="109"/>
      <c r="Q9" s="107"/>
      <c r="R9" s="351">
        <f>VLOOKUP(U9,'пр.взв.'!B9:E40,2,FALSE)</f>
        <v>0</v>
      </c>
      <c r="S9" s="351">
        <f>VLOOKUP(U9,'пр.взв.'!B9:E40,3,FALSE)</f>
        <v>0</v>
      </c>
      <c r="T9" s="351">
        <f>VLOOKUP(U9,'пр.взв.'!B9:E40,4,FALSE)</f>
        <v>0</v>
      </c>
      <c r="U9" s="367">
        <v>10</v>
      </c>
      <c r="Y9" s="4"/>
      <c r="Z9" s="4"/>
      <c r="AA9" s="4"/>
      <c r="AB9" s="4"/>
      <c r="AC9" s="4"/>
    </row>
    <row r="10" spans="1:29" ht="12.75" customHeight="1" thickBot="1">
      <c r="A10" s="300"/>
      <c r="B10" s="302"/>
      <c r="C10" s="302"/>
      <c r="D10" s="302"/>
      <c r="E10" s="110"/>
      <c r="F10" s="111"/>
      <c r="G10" s="105">
        <v>5</v>
      </c>
      <c r="H10" s="93"/>
      <c r="I10" s="69"/>
      <c r="J10" s="69"/>
      <c r="K10" s="69"/>
      <c r="L10" s="69"/>
      <c r="M10" s="104"/>
      <c r="N10" s="104"/>
      <c r="O10" s="105">
        <v>2</v>
      </c>
      <c r="P10" s="112"/>
      <c r="Q10" s="69"/>
      <c r="R10" s="352"/>
      <c r="S10" s="352"/>
      <c r="T10" s="352"/>
      <c r="U10" s="368"/>
      <c r="Y10" s="4"/>
      <c r="Z10" s="4"/>
      <c r="AA10" s="4"/>
      <c r="AB10" s="4"/>
      <c r="AC10" s="4"/>
    </row>
    <row r="11" spans="1:29" ht="12.75" customHeight="1" thickBot="1">
      <c r="A11" s="296">
        <v>5</v>
      </c>
      <c r="B11" s="298" t="str">
        <f>VLOOKUP(A11,'пр.взв.'!B11:C42,2,FALSE)</f>
        <v>ГАШИМОВ Магомедрасул</v>
      </c>
      <c r="C11" s="298" t="str">
        <f>VLOOKUP(A11,'пр.взв.'!B7:E38,3,FALSE)</f>
        <v>15.06.93 кмс</v>
      </c>
      <c r="D11" s="298" t="str">
        <f>VLOOKUP(A11,'пр.взв.'!B7:E38,4,FALSE)</f>
        <v>р.Дагестан Махачкала</v>
      </c>
      <c r="E11" s="103"/>
      <c r="F11" s="111"/>
      <c r="G11" s="107"/>
      <c r="H11" s="113"/>
      <c r="I11" s="93"/>
      <c r="J11" s="69"/>
      <c r="K11" s="69"/>
      <c r="L11" s="69"/>
      <c r="M11" s="104"/>
      <c r="N11" s="109"/>
      <c r="O11" s="107"/>
      <c r="P11" s="112"/>
      <c r="Q11" s="69"/>
      <c r="R11" s="298" t="str">
        <f>VLOOKUP(U11,'пр.взв.'!B11:E42,2,FALSE)</f>
        <v>АХМЕДОВ Магомед</v>
      </c>
      <c r="S11" s="298" t="str">
        <f>VLOOKUP(U11,'пр.взв.'!B11:E42,3,FALSE)</f>
        <v>30.10.84 кмс</v>
      </c>
      <c r="T11" s="298" t="str">
        <f>VLOOKUP(U11,'пр.взв.'!B11:E42,4,FALSE)</f>
        <v>р.Дагестан Махачкала</v>
      </c>
      <c r="U11" s="366">
        <v>6</v>
      </c>
      <c r="Y11" s="4"/>
      <c r="Z11" s="4"/>
      <c r="AA11" s="4"/>
      <c r="AB11" s="4"/>
      <c r="AC11" s="4"/>
    </row>
    <row r="12" spans="1:29" ht="12.75" customHeight="1">
      <c r="A12" s="297"/>
      <c r="B12" s="299"/>
      <c r="C12" s="299"/>
      <c r="D12" s="299"/>
      <c r="E12" s="105">
        <v>5</v>
      </c>
      <c r="F12" s="114"/>
      <c r="G12" s="106"/>
      <c r="H12" s="115"/>
      <c r="I12" s="93"/>
      <c r="J12" s="335" t="s">
        <v>19</v>
      </c>
      <c r="K12" s="335"/>
      <c r="L12" s="335"/>
      <c r="M12" s="104"/>
      <c r="N12" s="112"/>
      <c r="O12" s="104"/>
      <c r="P12" s="116"/>
      <c r="Q12" s="105">
        <v>6</v>
      </c>
      <c r="R12" s="299"/>
      <c r="S12" s="299"/>
      <c r="T12" s="299"/>
      <c r="U12" s="367"/>
      <c r="Y12" s="4"/>
      <c r="Z12" s="4"/>
      <c r="AA12" s="4"/>
      <c r="AB12" s="4"/>
      <c r="AC12" s="4"/>
    </row>
    <row r="13" spans="1:29" ht="12.75" customHeight="1" thickBot="1">
      <c r="A13" s="297">
        <v>13</v>
      </c>
      <c r="B13" s="351">
        <f>VLOOKUP(A13,'пр.взв.'!B7:C38,2,FALSE)</f>
        <v>0</v>
      </c>
      <c r="C13" s="351">
        <f>VLOOKUP(A13,'пр.взв.'!B7:E38,3,FALSE)</f>
        <v>0</v>
      </c>
      <c r="D13" s="351">
        <f>VLOOKUP(A13,'пр.взв.'!B7:E38,4,FALSE)</f>
        <v>0</v>
      </c>
      <c r="E13" s="107"/>
      <c r="F13" s="106"/>
      <c r="G13" s="106"/>
      <c r="H13" s="115"/>
      <c r="I13" s="117"/>
      <c r="J13" s="118"/>
      <c r="K13" s="118"/>
      <c r="L13" s="93"/>
      <c r="M13" s="104"/>
      <c r="N13" s="112"/>
      <c r="O13" s="104"/>
      <c r="P13" s="104"/>
      <c r="Q13" s="107"/>
      <c r="R13" s="351">
        <f>VLOOKUP(U13,'пр.взв.'!B13:E44,2,FALSE)</f>
        <v>0</v>
      </c>
      <c r="S13" s="351">
        <f>VLOOKUP(U13,'пр.взв.'!B13:E44,3,FALSE)</f>
        <v>0</v>
      </c>
      <c r="T13" s="351">
        <f>VLOOKUP(U13,'пр.взв.'!B13:E44,4,FALSE)</f>
        <v>0</v>
      </c>
      <c r="U13" s="367">
        <v>14</v>
      </c>
      <c r="Y13" s="4"/>
      <c r="Z13" s="4"/>
      <c r="AA13" s="4"/>
      <c r="AB13" s="4"/>
      <c r="AC13" s="4"/>
    </row>
    <row r="14" spans="1:29" ht="12.75" customHeight="1" thickBot="1">
      <c r="A14" s="300"/>
      <c r="B14" s="352"/>
      <c r="C14" s="352"/>
      <c r="D14" s="352"/>
      <c r="E14" s="110"/>
      <c r="F14" s="365"/>
      <c r="G14" s="365"/>
      <c r="H14" s="115"/>
      <c r="I14" s="105">
        <v>7</v>
      </c>
      <c r="J14" s="93"/>
      <c r="K14" s="93"/>
      <c r="L14" s="93"/>
      <c r="M14" s="105">
        <v>2</v>
      </c>
      <c r="N14" s="117"/>
      <c r="O14" s="104"/>
      <c r="P14" s="104"/>
      <c r="Q14" s="69"/>
      <c r="R14" s="352"/>
      <c r="S14" s="352"/>
      <c r="T14" s="352"/>
      <c r="U14" s="370"/>
      <c r="Y14" s="4"/>
      <c r="Z14" s="4"/>
      <c r="AA14" s="4"/>
      <c r="AB14" s="4"/>
      <c r="AC14" s="4"/>
    </row>
    <row r="15" spans="1:29" ht="12.75" customHeight="1" thickBot="1">
      <c r="A15" s="296">
        <v>3</v>
      </c>
      <c r="B15" s="298" t="str">
        <f>VLOOKUP(A15,'пр.взв.'!B7:C38,2,FALSE)</f>
        <v>САИДОВ Саид</v>
      </c>
      <c r="C15" s="298" t="str">
        <f>VLOOKUP(A15,'пр.взв.'!B7:E38,3,FALSE)</f>
        <v>24.04.94 кмс</v>
      </c>
      <c r="D15" s="298" t="str">
        <f>VLOOKUP(A15,'пр.взв.'!B7:E38,4,FALSE)</f>
        <v>р.Дагестан Махачкала</v>
      </c>
      <c r="E15" s="103"/>
      <c r="F15" s="106"/>
      <c r="G15" s="106"/>
      <c r="H15" s="115"/>
      <c r="I15" s="107"/>
      <c r="J15" s="93"/>
      <c r="K15" s="93"/>
      <c r="L15" s="93"/>
      <c r="M15" s="107"/>
      <c r="N15" s="112"/>
      <c r="O15" s="104"/>
      <c r="P15" s="104"/>
      <c r="Q15" s="69"/>
      <c r="R15" s="298" t="str">
        <f>VLOOKUP(U15,'пр.взв.'!B7:C38,2,FALSE)</f>
        <v>ГАМИДОВ Нариман</v>
      </c>
      <c r="S15" s="298" t="str">
        <f>VLOOKUP(U15,'пр.взв.'!B7:E38,3,FALSE)</f>
        <v>16.04.85 кмс</v>
      </c>
      <c r="T15" s="298" t="str">
        <f>VLOOKUP(U15,'пр.взв.'!B7:E38,4,FALSE)</f>
        <v>р.Дагестан Махачкала</v>
      </c>
      <c r="U15" s="369">
        <v>4</v>
      </c>
      <c r="Y15" s="4"/>
      <c r="Z15" s="4"/>
      <c r="AA15" s="4"/>
      <c r="AB15" s="4"/>
      <c r="AC15" s="4"/>
    </row>
    <row r="16" spans="1:29" ht="12.75" customHeight="1">
      <c r="A16" s="297"/>
      <c r="B16" s="299"/>
      <c r="C16" s="299"/>
      <c r="D16" s="299"/>
      <c r="E16" s="105">
        <v>3</v>
      </c>
      <c r="F16" s="106"/>
      <c r="G16" s="106"/>
      <c r="H16" s="115"/>
      <c r="I16" s="93"/>
      <c r="J16" s="93"/>
      <c r="K16" s="93"/>
      <c r="L16" s="93"/>
      <c r="M16" s="104"/>
      <c r="N16" s="112"/>
      <c r="O16" s="104"/>
      <c r="P16" s="104"/>
      <c r="Q16" s="105">
        <v>4</v>
      </c>
      <c r="R16" s="299"/>
      <c r="S16" s="299"/>
      <c r="T16" s="299"/>
      <c r="U16" s="367"/>
      <c r="Y16" s="4"/>
      <c r="Z16" s="4"/>
      <c r="AA16" s="4"/>
      <c r="AB16" s="4"/>
      <c r="AC16" s="4"/>
    </row>
    <row r="17" spans="1:29" ht="12.75" customHeight="1" thickBot="1">
      <c r="A17" s="297">
        <v>11</v>
      </c>
      <c r="B17" s="351">
        <f>VLOOKUP(A17,'пр.взв.'!B17:C47,2,FALSE)</f>
        <v>0</v>
      </c>
      <c r="C17" s="351">
        <f>VLOOKUP(A17,'пр.взв.'!B7:E38,3,FALSE)</f>
        <v>0</v>
      </c>
      <c r="D17" s="351">
        <f>VLOOKUP(A17,'пр.взв.'!B7:F38,4,FALSE)</f>
        <v>0</v>
      </c>
      <c r="E17" s="107"/>
      <c r="F17" s="108"/>
      <c r="G17" s="106"/>
      <c r="H17" s="115"/>
      <c r="I17" s="93"/>
      <c r="J17" s="93"/>
      <c r="K17" s="93"/>
      <c r="L17" s="93"/>
      <c r="M17" s="104"/>
      <c r="N17" s="112"/>
      <c r="O17" s="104"/>
      <c r="P17" s="109"/>
      <c r="Q17" s="107"/>
      <c r="R17" s="351">
        <f>VLOOKUP(U17,'пр.взв.'!B17:E47,2,FALSE)</f>
        <v>0</v>
      </c>
      <c r="S17" s="351">
        <f>VLOOKUP(U17,'пр.взв.'!B17:E47,3,FALSE)</f>
        <v>0</v>
      </c>
      <c r="T17" s="351">
        <f>VLOOKUP(U17,'пр.взв.'!B17:E47,4,FALSE)</f>
        <v>0</v>
      </c>
      <c r="U17" s="367">
        <v>12</v>
      </c>
      <c r="Y17" s="4"/>
      <c r="Z17" s="4"/>
      <c r="AA17" s="4"/>
      <c r="AB17" s="4"/>
      <c r="AC17" s="4"/>
    </row>
    <row r="18" spans="1:21" ht="12.75" customHeight="1" thickBot="1">
      <c r="A18" s="300"/>
      <c r="B18" s="352"/>
      <c r="C18" s="352"/>
      <c r="D18" s="352"/>
      <c r="E18" s="110"/>
      <c r="F18" s="111"/>
      <c r="G18" s="105">
        <v>7</v>
      </c>
      <c r="H18" s="119"/>
      <c r="I18" s="65" t="s">
        <v>28</v>
      </c>
      <c r="J18" s="93"/>
      <c r="K18" s="93"/>
      <c r="L18" s="93"/>
      <c r="M18" s="104"/>
      <c r="N18" s="116"/>
      <c r="O18" s="105">
        <v>4</v>
      </c>
      <c r="P18" s="112"/>
      <c r="Q18" s="69"/>
      <c r="R18" s="352"/>
      <c r="S18" s="352"/>
      <c r="T18" s="352"/>
      <c r="U18" s="368"/>
    </row>
    <row r="19" spans="1:21" ht="12.75" customHeight="1" thickBot="1">
      <c r="A19" s="296">
        <v>7</v>
      </c>
      <c r="B19" s="298" t="str">
        <f>VLOOKUP(A19,'пр.взв.'!B19:C49,2,FALSE)</f>
        <v>ЭЛЬДИЕВ Али Хожахметович</v>
      </c>
      <c r="C19" s="298" t="str">
        <f>VLOOKUP(A19,'пр.взв.'!B7:E38,3,FALSE)</f>
        <v>28.06.85 мс</v>
      </c>
      <c r="D19" s="298" t="str">
        <f>VLOOKUP(A19,'пр.взв.'!B7:E38,4,FALSE)</f>
        <v>Чеченская р. </v>
      </c>
      <c r="E19" s="103"/>
      <c r="F19" s="120"/>
      <c r="G19" s="107"/>
      <c r="H19" s="64"/>
      <c r="I19" s="69"/>
      <c r="J19" s="69"/>
      <c r="K19" s="69"/>
      <c r="L19" s="69"/>
      <c r="M19" s="69"/>
      <c r="N19" s="104"/>
      <c r="O19" s="107"/>
      <c r="P19" s="112"/>
      <c r="Q19" s="69"/>
      <c r="R19" s="298" t="str">
        <f>VLOOKUP(U19,'пр.взв.'!B19:E49,2,FALSE)</f>
        <v>СИРАЖУДИНОВ Рамазан</v>
      </c>
      <c r="S19" s="298" t="str">
        <f>VLOOKUP(U19,'пр.взв.'!B19:E49,3,FALSE)</f>
        <v>06.04.91 кмс</v>
      </c>
      <c r="T19" s="298" t="str">
        <f>VLOOKUP(U19,'пр.взв.'!B19:E49,4,FALSE)</f>
        <v>р.Дагестан Махачкала</v>
      </c>
      <c r="U19" s="366">
        <v>8</v>
      </c>
    </row>
    <row r="20" spans="1:21" ht="12.75" customHeight="1">
      <c r="A20" s="297"/>
      <c r="B20" s="299"/>
      <c r="C20" s="299"/>
      <c r="D20" s="299"/>
      <c r="E20" s="105">
        <v>7</v>
      </c>
      <c r="F20" s="121"/>
      <c r="G20" s="110"/>
      <c r="H20" s="64">
        <v>7</v>
      </c>
      <c r="I20" s="338" t="str">
        <f>VLOOKUP(H20,'пр.взв.'!B18:E49,2,FALSE)</f>
        <v>ЭЛЬДИЕВ Али Хожахметович</v>
      </c>
      <c r="J20" s="339"/>
      <c r="K20" s="339"/>
      <c r="L20" s="339"/>
      <c r="M20" s="340"/>
      <c r="N20" s="104"/>
      <c r="O20" s="104"/>
      <c r="P20" s="122"/>
      <c r="Q20" s="105">
        <v>8</v>
      </c>
      <c r="R20" s="299"/>
      <c r="S20" s="299"/>
      <c r="T20" s="299"/>
      <c r="U20" s="367"/>
    </row>
    <row r="21" spans="1:21" ht="12.75" customHeight="1" thickBot="1">
      <c r="A21" s="297">
        <v>15</v>
      </c>
      <c r="B21" s="351">
        <f>VLOOKUP(A21,'пр.взв.'!B21:C51,2,FALSE)</f>
        <v>0</v>
      </c>
      <c r="C21" s="351">
        <f>VLOOKUP(A21,'пр.взв.'!B7:E38,3,FALSE)</f>
        <v>0</v>
      </c>
      <c r="D21" s="351">
        <f>VLOOKUP(A21,'пр.взв.'!B7:E38,4,FALSE)</f>
        <v>0</v>
      </c>
      <c r="E21" s="107"/>
      <c r="F21" s="110"/>
      <c r="G21" s="110"/>
      <c r="H21" s="82"/>
      <c r="I21" s="341"/>
      <c r="J21" s="342"/>
      <c r="K21" s="342"/>
      <c r="L21" s="342"/>
      <c r="M21" s="343"/>
      <c r="N21" s="104"/>
      <c r="O21" s="104"/>
      <c r="P21" s="104"/>
      <c r="Q21" s="107"/>
      <c r="R21" s="351">
        <f>VLOOKUP(U21,'пр.взв.'!B21:E51,2,FALSE)</f>
        <v>0</v>
      </c>
      <c r="S21" s="351">
        <f>VLOOKUP(U21,'пр.взв.'!B21:E51,3,FALSE)</f>
        <v>0</v>
      </c>
      <c r="T21" s="351">
        <f>VLOOKUP(U21,'пр.взв.'!B7:E38,4,FALSE)</f>
        <v>0</v>
      </c>
      <c r="U21" s="367">
        <v>16</v>
      </c>
    </row>
    <row r="22" spans="1:21" ht="12.75" customHeight="1" thickBot="1">
      <c r="A22" s="300"/>
      <c r="B22" s="352"/>
      <c r="C22" s="352"/>
      <c r="D22" s="352"/>
      <c r="E22" s="110"/>
      <c r="F22" s="103"/>
      <c r="G22" s="103"/>
      <c r="H22" s="69"/>
      <c r="I22" s="69"/>
      <c r="J22" s="69"/>
      <c r="K22" s="69"/>
      <c r="L22" s="69"/>
      <c r="M22" s="69"/>
      <c r="N22" s="69"/>
      <c r="O22" s="93"/>
      <c r="P22" s="93"/>
      <c r="Q22" s="69"/>
      <c r="R22" s="352"/>
      <c r="S22" s="352"/>
      <c r="T22" s="352"/>
      <c r="U22" s="368"/>
    </row>
    <row r="23" spans="1:20" ht="12.75" customHeight="1">
      <c r="A23" s="1"/>
      <c r="B23" s="1"/>
      <c r="C23" s="7"/>
      <c r="D23" s="4"/>
      <c r="E23" s="68"/>
      <c r="F23" s="68"/>
      <c r="G23" s="68"/>
      <c r="H23" s="336" t="s">
        <v>26</v>
      </c>
      <c r="I23" s="336"/>
      <c r="J23" s="336"/>
      <c r="K23" s="336"/>
      <c r="L23" s="336"/>
      <c r="M23" s="336"/>
      <c r="N23" s="336"/>
      <c r="O23" s="123"/>
      <c r="P23" s="123"/>
      <c r="Q23" s="69"/>
      <c r="R23" s="31"/>
      <c r="S23" s="31"/>
      <c r="T23" s="31"/>
    </row>
    <row r="24" spans="1:22" ht="3.75" customHeight="1">
      <c r="A24" s="125"/>
      <c r="B24" s="125"/>
      <c r="C24" s="125"/>
      <c r="D24" s="126" t="s">
        <v>2</v>
      </c>
      <c r="E24" s="125"/>
      <c r="F24" s="125"/>
      <c r="G24" s="125"/>
      <c r="H24" s="125"/>
      <c r="I24" s="127"/>
      <c r="J24" s="127"/>
      <c r="K24" s="127"/>
      <c r="L24" s="127"/>
      <c r="M24" s="127"/>
      <c r="N24" s="127"/>
      <c r="O24" s="146" t="s">
        <v>3</v>
      </c>
      <c r="P24" s="127"/>
      <c r="Q24" s="127"/>
      <c r="R24" s="127"/>
      <c r="S24" s="4"/>
      <c r="T24" s="4"/>
      <c r="U24" s="61"/>
      <c r="V24" s="4"/>
    </row>
    <row r="25" spans="1:22" ht="12.75" customHeight="1" hidden="1">
      <c r="A25" s="128">
        <v>0</v>
      </c>
      <c r="B25" s="337" t="e">
        <f>VLOOKUP(A25,'пр.взв.'!B7:E38,2,FALSE)</f>
        <v>#N/A</v>
      </c>
      <c r="C25" s="127"/>
      <c r="D25" s="127"/>
      <c r="E25" s="125"/>
      <c r="F25" s="125"/>
      <c r="G25" s="125"/>
      <c r="H25" s="125"/>
      <c r="I25" s="147">
        <v>0</v>
      </c>
      <c r="J25" s="337" t="e">
        <f>VLOOKUP(I25,'пр.взв.'!B5:D38,2,FALSE)</f>
        <v>#N/A</v>
      </c>
      <c r="K25" s="337"/>
      <c r="L25" s="337"/>
      <c r="M25" s="127"/>
      <c r="N25" s="127"/>
      <c r="O25" s="127"/>
      <c r="P25" s="127"/>
      <c r="Q25" s="127"/>
      <c r="R25" s="127"/>
      <c r="S25" s="4"/>
      <c r="T25" s="4"/>
      <c r="U25" s="4"/>
      <c r="V25" s="4"/>
    </row>
    <row r="26" spans="1:22" ht="12.75" customHeight="1" hidden="1">
      <c r="A26" s="128"/>
      <c r="B26" s="346"/>
      <c r="C26" s="143"/>
      <c r="D26" s="129"/>
      <c r="E26" s="130"/>
      <c r="F26" s="130"/>
      <c r="G26" s="130"/>
      <c r="H26" s="130"/>
      <c r="I26" s="148"/>
      <c r="J26" s="337"/>
      <c r="K26" s="337"/>
      <c r="L26" s="337"/>
      <c r="M26" s="131"/>
      <c r="N26" s="129"/>
      <c r="O26" s="129"/>
      <c r="P26" s="129"/>
      <c r="Q26" s="129"/>
      <c r="R26" s="132"/>
      <c r="S26" s="34"/>
      <c r="T26" s="34"/>
      <c r="U26" s="61"/>
      <c r="V26" s="4"/>
    </row>
    <row r="27" spans="1:22" ht="12.75" customHeight="1" hidden="1">
      <c r="A27" s="133">
        <v>0</v>
      </c>
      <c r="B27" s="337" t="e">
        <f>VLOOKUP(A27,'пр.взв.'!B7:D38,2,FALSE)</f>
        <v>#N/A</v>
      </c>
      <c r="C27" s="143"/>
      <c r="D27" s="129"/>
      <c r="E27" s="134"/>
      <c r="F27" s="134"/>
      <c r="G27" s="134"/>
      <c r="H27" s="134"/>
      <c r="I27" s="140">
        <v>0</v>
      </c>
      <c r="J27" s="337" t="e">
        <f>VLOOKUP(I27,'пр.взв.'!B7:D38,2,FALSE)</f>
        <v>#N/A</v>
      </c>
      <c r="K27" s="337"/>
      <c r="L27" s="337"/>
      <c r="M27" s="131"/>
      <c r="N27" s="135"/>
      <c r="O27" s="135"/>
      <c r="P27" s="135"/>
      <c r="Q27" s="135"/>
      <c r="R27" s="129"/>
      <c r="S27" s="34"/>
      <c r="T27" s="34"/>
      <c r="U27" s="4"/>
      <c r="V27" s="4"/>
    </row>
    <row r="28" spans="1:22" ht="12.75" customHeight="1" hidden="1">
      <c r="A28" s="133"/>
      <c r="B28" s="346"/>
      <c r="C28" s="143"/>
      <c r="D28" s="129"/>
      <c r="E28" s="135"/>
      <c r="F28" s="135"/>
      <c r="G28" s="134"/>
      <c r="H28" s="134"/>
      <c r="I28" s="140"/>
      <c r="J28" s="337"/>
      <c r="K28" s="337"/>
      <c r="L28" s="337"/>
      <c r="M28" s="131"/>
      <c r="N28" s="135"/>
      <c r="O28" s="135"/>
      <c r="P28" s="135"/>
      <c r="Q28" s="135"/>
      <c r="R28" s="129"/>
      <c r="S28" s="34"/>
      <c r="T28" s="34"/>
      <c r="U28" s="4"/>
      <c r="V28" s="4"/>
    </row>
    <row r="29" spans="1:22" ht="12.75" customHeight="1">
      <c r="A29" s="127"/>
      <c r="B29" s="136"/>
      <c r="C29" s="143"/>
      <c r="D29" s="137">
        <v>0</v>
      </c>
      <c r="E29" s="135"/>
      <c r="F29" s="135"/>
      <c r="G29" s="134"/>
      <c r="H29" s="134"/>
      <c r="I29" s="140"/>
      <c r="J29" s="137"/>
      <c r="K29" s="136"/>
      <c r="L29" s="154" t="s">
        <v>47</v>
      </c>
      <c r="M29" s="131"/>
      <c r="N29" s="135"/>
      <c r="O29" s="137">
        <v>0</v>
      </c>
      <c r="P29" s="135"/>
      <c r="Q29" s="135"/>
      <c r="R29" s="129"/>
      <c r="S29" s="34"/>
      <c r="T29" s="34"/>
      <c r="U29" s="4"/>
      <c r="V29" s="4"/>
    </row>
    <row r="30" spans="1:22" ht="12.75" customHeight="1">
      <c r="A30" s="127"/>
      <c r="B30" s="138"/>
      <c r="C30" s="143"/>
      <c r="D30" s="136"/>
      <c r="E30" s="135"/>
      <c r="F30" s="125" t="s">
        <v>47</v>
      </c>
      <c r="G30" s="134"/>
      <c r="H30" s="134"/>
      <c r="I30" s="140"/>
      <c r="J30" s="137"/>
      <c r="K30" s="138"/>
      <c r="L30" s="149"/>
      <c r="M30" s="131"/>
      <c r="N30" s="135"/>
      <c r="O30" s="135"/>
      <c r="P30" s="129"/>
      <c r="Q30" s="135"/>
      <c r="R30" s="125" t="s">
        <v>47</v>
      </c>
      <c r="S30" s="34"/>
      <c r="T30" s="34"/>
      <c r="U30" s="4"/>
      <c r="V30" s="4"/>
    </row>
    <row r="31" spans="1:22" ht="13.5" thickBot="1">
      <c r="A31" s="139">
        <v>0</v>
      </c>
      <c r="B31" s="337" t="e">
        <f>VLOOKUP(A31,'пр.взв.'!B7:D38,2,FALSE)</f>
        <v>#N/A</v>
      </c>
      <c r="C31" s="143"/>
      <c r="D31" s="136"/>
      <c r="E31" s="140"/>
      <c r="F31" s="135"/>
      <c r="G31" s="135"/>
      <c r="H31" s="135"/>
      <c r="I31" s="140">
        <v>0</v>
      </c>
      <c r="J31" s="337" t="e">
        <f>VLOOKUP(I31,'пр.взв.'!B7:D38,2,FALSE)</f>
        <v>#N/A</v>
      </c>
      <c r="K31" s="337"/>
      <c r="L31" s="337"/>
      <c r="M31" s="131"/>
      <c r="N31" s="135"/>
      <c r="O31" s="135"/>
      <c r="P31" s="129"/>
      <c r="Q31" s="135"/>
      <c r="R31" s="129"/>
      <c r="S31" s="34"/>
      <c r="T31" s="34"/>
      <c r="U31" s="4"/>
      <c r="V31" s="4"/>
    </row>
    <row r="32" spans="1:22" ht="13.5" customHeight="1">
      <c r="A32" s="139"/>
      <c r="B32" s="346"/>
      <c r="C32" s="143"/>
      <c r="D32" s="136"/>
      <c r="E32" s="150">
        <v>5</v>
      </c>
      <c r="F32" s="347" t="str">
        <f>VLOOKUP(E32,'пр.взв.'!B7:D38,2,FALSE)</f>
        <v>ГАШИМОВ Магомедрасул</v>
      </c>
      <c r="G32" s="348"/>
      <c r="H32" s="333"/>
      <c r="I32" s="141"/>
      <c r="J32" s="337"/>
      <c r="K32" s="337"/>
      <c r="L32" s="337"/>
      <c r="M32" s="131"/>
      <c r="N32" s="142"/>
      <c r="O32" s="142"/>
      <c r="P32" s="129"/>
      <c r="Q32" s="150">
        <v>4</v>
      </c>
      <c r="R32" s="333" t="str">
        <f>VLOOKUP(Q32,'пр.взв.'!B7:D38,2,FALSE)</f>
        <v>ГАМИДОВ Нариман</v>
      </c>
      <c r="S32" s="81"/>
      <c r="T32" s="81"/>
      <c r="U32" s="81"/>
      <c r="V32" s="4"/>
    </row>
    <row r="33" spans="1:22" ht="13.5" customHeight="1" thickBot="1">
      <c r="A33" s="139">
        <v>0</v>
      </c>
      <c r="B33" s="337" t="e">
        <f>VLOOKUP(A33,'пр.взв.'!B7:E38,2,FALSE)</f>
        <v>#N/A</v>
      </c>
      <c r="C33" s="143"/>
      <c r="D33" s="136"/>
      <c r="E33" s="151"/>
      <c r="F33" s="349"/>
      <c r="G33" s="350"/>
      <c r="H33" s="334"/>
      <c r="I33" s="144">
        <v>0</v>
      </c>
      <c r="J33" s="337" t="e">
        <f>VLOOKUP(I33,'пр.взв.'!B7:D38,2,FALSE)</f>
        <v>#N/A</v>
      </c>
      <c r="K33" s="337"/>
      <c r="L33" s="337"/>
      <c r="M33" s="145"/>
      <c r="N33" s="142"/>
      <c r="O33" s="142"/>
      <c r="P33" s="129"/>
      <c r="Q33" s="151"/>
      <c r="R33" s="334"/>
      <c r="S33" s="81"/>
      <c r="T33" s="81"/>
      <c r="U33" s="81"/>
      <c r="V33" s="4"/>
    </row>
    <row r="34" spans="1:22" ht="13.5" customHeight="1">
      <c r="A34" s="139"/>
      <c r="B34" s="346"/>
      <c r="C34" s="129"/>
      <c r="D34" s="136"/>
      <c r="E34" s="135"/>
      <c r="F34" s="135"/>
      <c r="G34" s="135"/>
      <c r="H34" s="135"/>
      <c r="I34" s="141"/>
      <c r="J34" s="337"/>
      <c r="K34" s="337"/>
      <c r="L34" s="337"/>
      <c r="M34" s="135"/>
      <c r="N34" s="135"/>
      <c r="O34" s="135"/>
      <c r="P34" s="129"/>
      <c r="Q34" s="135"/>
      <c r="R34" s="129"/>
      <c r="S34" s="34"/>
      <c r="T34" s="34"/>
      <c r="U34" s="4"/>
      <c r="V34" s="4"/>
    </row>
    <row r="35" spans="1:22" ht="12.75">
      <c r="A35" s="127"/>
      <c r="B35" s="129"/>
      <c r="C35" s="140">
        <v>0</v>
      </c>
      <c r="D35" s="337" t="e">
        <f>VLOOKUP(C35,'пр.взв.'!B7:D38,2,FALSE)</f>
        <v>#N/A</v>
      </c>
      <c r="E35" s="135"/>
      <c r="F35" s="135"/>
      <c r="G35" s="135"/>
      <c r="H35" s="135"/>
      <c r="I35" s="140"/>
      <c r="J35" s="135"/>
      <c r="K35" s="135"/>
      <c r="L35" s="135"/>
      <c r="M35" s="140">
        <v>0</v>
      </c>
      <c r="N35" s="337" t="e">
        <f>VLOOKUP(M35,'пр.взв.'!B7:D38,2,FALSE)</f>
        <v>#N/A</v>
      </c>
      <c r="O35" s="345"/>
      <c r="P35" s="345"/>
      <c r="Q35" s="135"/>
      <c r="R35" s="129"/>
      <c r="S35" s="34"/>
      <c r="T35" s="34"/>
      <c r="U35" s="4"/>
      <c r="V35" s="4"/>
    </row>
    <row r="36" spans="1:22" ht="12.75">
      <c r="A36" s="125"/>
      <c r="B36" s="129"/>
      <c r="C36" s="129"/>
      <c r="D36" s="346"/>
      <c r="E36" s="135"/>
      <c r="F36" s="135"/>
      <c r="G36" s="135"/>
      <c r="H36" s="135"/>
      <c r="I36" s="135"/>
      <c r="J36" s="135"/>
      <c r="K36" s="135"/>
      <c r="L36" s="135"/>
      <c r="M36" s="135"/>
      <c r="N36" s="345"/>
      <c r="O36" s="345"/>
      <c r="P36" s="345"/>
      <c r="Q36" s="135"/>
      <c r="R36" s="129"/>
      <c r="S36" s="34"/>
      <c r="T36" s="34"/>
      <c r="U36" s="4"/>
      <c r="V36" s="4"/>
    </row>
    <row r="37" spans="1:22" ht="12.75">
      <c r="A37" s="30"/>
      <c r="B37" s="63"/>
      <c r="C37" s="63"/>
      <c r="D37" s="84"/>
      <c r="E37" s="66"/>
      <c r="F37" s="66"/>
      <c r="G37" s="66"/>
      <c r="H37" s="67"/>
      <c r="I37" s="67"/>
      <c r="J37" s="67"/>
      <c r="K37" s="66"/>
      <c r="L37" s="66"/>
      <c r="M37" s="66"/>
      <c r="N37" s="66"/>
      <c r="O37" s="66"/>
      <c r="P37" s="66"/>
      <c r="Q37" s="66"/>
      <c r="R37" s="63"/>
      <c r="S37" s="63"/>
      <c r="T37" s="63"/>
      <c r="U37" s="63"/>
      <c r="V37" s="63"/>
    </row>
    <row r="38" spans="1:22" ht="15.75">
      <c r="A38" s="344" t="str">
        <f>HYPERLINK('[1]реквизиты'!$A$6)</f>
        <v>Гл. судья,  МК</v>
      </c>
      <c r="B38" s="344"/>
      <c r="C38" s="344"/>
      <c r="E38" s="73"/>
      <c r="F38" s="74"/>
      <c r="J38" s="76" t="str">
        <f>'[1]реквизиты'!$G$7</f>
        <v>Р.М. Бабоян</v>
      </c>
      <c r="K38" s="5"/>
      <c r="N38" s="68"/>
      <c r="O38" s="77" t="str">
        <f>'[1]реквизиты'!$G$8</f>
        <v>Армавир</v>
      </c>
      <c r="P38" s="68"/>
      <c r="Q38" s="68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68"/>
      <c r="F39" s="68"/>
      <c r="G39" s="68"/>
      <c r="H39" s="68"/>
      <c r="I39" s="68"/>
      <c r="J39" s="69"/>
      <c r="K39" s="69"/>
      <c r="L39" s="69"/>
      <c r="M39" s="69"/>
      <c r="N39" s="69"/>
      <c r="O39" s="69"/>
      <c r="P39" s="69"/>
      <c r="Q39" s="69"/>
    </row>
    <row r="40" spans="1:16" ht="15.75">
      <c r="A40" s="85" t="str">
        <f>HYPERLINK('[1]реквизиты'!$A$8)</f>
        <v>Гл. секретарь, МК</v>
      </c>
      <c r="B40" s="86"/>
      <c r="C40" s="87"/>
      <c r="D40" s="78"/>
      <c r="E40" s="78"/>
      <c r="F40" s="4"/>
      <c r="G40" s="4"/>
      <c r="H40" s="4"/>
      <c r="I40" s="4"/>
      <c r="J40" s="76" t="str">
        <f>HYPERLINK('[1]реквизиты'!$G$9)</f>
        <v>Д.А.Курбатов</v>
      </c>
      <c r="K40" s="68"/>
      <c r="L40" s="68"/>
      <c r="M40" s="68"/>
      <c r="O40" s="77" t="str">
        <f>'[1]реквизиты'!$G$10</f>
        <v>Рязань</v>
      </c>
      <c r="P40" s="69"/>
    </row>
    <row r="41" spans="4:20" ht="15">
      <c r="D41" s="74"/>
      <c r="E41" s="74"/>
      <c r="F41" s="74"/>
      <c r="G41" s="78"/>
      <c r="H41" s="78"/>
      <c r="I41" s="4"/>
      <c r="J41" s="4"/>
      <c r="K41" s="4"/>
      <c r="L41" s="4"/>
      <c r="M41" s="68"/>
      <c r="N41" s="68"/>
      <c r="O41" s="68"/>
      <c r="P41" s="68"/>
      <c r="Q41" s="4"/>
      <c r="R41" s="5"/>
      <c r="S41" s="69"/>
      <c r="T41" s="69"/>
    </row>
    <row r="42" spans="4:20" ht="15">
      <c r="D42" s="73"/>
      <c r="E42" s="73"/>
      <c r="F42" s="74"/>
      <c r="G42" s="78"/>
      <c r="H42" s="78"/>
      <c r="I42" s="4"/>
      <c r="J42" s="4"/>
      <c r="K42" s="4"/>
      <c r="L42" s="4"/>
      <c r="M42" s="68"/>
      <c r="N42" s="68"/>
      <c r="O42" s="68"/>
      <c r="P42" s="68"/>
      <c r="Q42" s="78"/>
      <c r="R42" s="5"/>
      <c r="S42" s="69"/>
      <c r="T42" s="69"/>
    </row>
    <row r="43" spans="10:20" ht="12.75">
      <c r="J43" s="4"/>
      <c r="K43" s="4"/>
      <c r="L43" s="4"/>
      <c r="M43" s="4"/>
      <c r="N43" s="4"/>
      <c r="O43" s="4"/>
      <c r="P43" s="4"/>
      <c r="Q43" s="4"/>
      <c r="S43" s="69"/>
      <c r="T43" s="69"/>
    </row>
    <row r="44" spans="2:18" ht="15">
      <c r="B44" s="54">
        <f>HYPERLINK('[1]реквизиты'!$A$22)</f>
      </c>
      <c r="C44" s="51"/>
      <c r="D44" s="73"/>
      <c r="E44" s="73"/>
      <c r="F44" s="73"/>
      <c r="G44" s="5"/>
      <c r="H44" s="5"/>
      <c r="M44" s="55">
        <f>HYPERLINK('[1]реквизиты'!$G$23)</f>
      </c>
      <c r="O44" s="69"/>
      <c r="P44" s="69"/>
      <c r="R44" s="5"/>
    </row>
    <row r="45" spans="5:17" ht="12.75"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J6:L6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cp:lastPrinted>2012-06-09T14:27:25Z</cp:lastPrinted>
  <dcterms:created xsi:type="dcterms:W3CDTF">1996-10-08T23:32:33Z</dcterms:created>
  <dcterms:modified xsi:type="dcterms:W3CDTF">2012-06-09T14:57:58Z</dcterms:modified>
  <cp:category/>
  <cp:version/>
  <cp:contentType/>
  <cp:contentStatus/>
</cp:coreProperties>
</file>