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р.взв." sheetId="2" r:id="rId2"/>
    <sheet name="пр.ход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<sst xmlns="http://schemas.openxmlformats.org/spreadsheetml/2006/main" count="138" uniqueCount="94">
  <si>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</si>
  <si>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</si>
  <si>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</si>
  <si>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</si>
  <si>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</si>
  <si>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</si>
  <si>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</si>
  <si>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</si>
  <si>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</si>
  <si>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</si>
  <si>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</si>
  <si>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</si>
  <si>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</si>
  <si>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</si>
  <si>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</si>
  <si>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</si>
  <si>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</si>
  <si>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</si>
  <si>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</si>
  <si>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</si>
  <si>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ЦФО, Ярославский, Д</t>
  </si>
  <si>
    <t>8</t>
  </si>
  <si>
    <t>6</t>
  </si>
  <si>
    <t>7</t>
  </si>
  <si>
    <t>МИХАЛЬЧЕНКО Роман Александрович</t>
  </si>
  <si>
    <t>27.06.1987, МСМК</t>
  </si>
  <si>
    <t>УФО, Курганская</t>
  </si>
  <si>
    <t>Стенников МГ</t>
  </si>
  <si>
    <t>ЖАРОВ Анатолий Александрович</t>
  </si>
  <si>
    <t>Москва, Д</t>
  </si>
  <si>
    <t>001070</t>
  </si>
  <si>
    <t>Сейтаблаев АВ, Фунтиков ПВ</t>
  </si>
  <si>
    <t>ШИРЯЕВ Максим Сергеевич</t>
  </si>
  <si>
    <t>18.03.1988, МСМК</t>
  </si>
  <si>
    <t>Москва, ВС</t>
  </si>
  <si>
    <t>000129</t>
  </si>
  <si>
    <t>НАЖМУДИНОВ Магомед Насрудинович</t>
  </si>
  <si>
    <t>14.01.1990, МС</t>
  </si>
  <si>
    <t>Жиляев ДС, Коробейников МЮ</t>
  </si>
  <si>
    <t>ХОРПЯКОВ Олег Вячеславович</t>
  </si>
  <si>
    <t>28.02.1977, МСМК</t>
  </si>
  <si>
    <t>000729</t>
  </si>
  <si>
    <t>Жиляев ДС, Бобылев АБ</t>
  </si>
  <si>
    <t>САРИБЕКЯН Павел Андреевич</t>
  </si>
  <si>
    <t>13.07.1992, МС</t>
  </si>
  <si>
    <t>ЮФО, Краснодарский, Курганинск, ФК</t>
  </si>
  <si>
    <t>Нефедов НИ</t>
  </si>
  <si>
    <t>МУХИН Федор Александрович</t>
  </si>
  <si>
    <t>11.12.1983, МС</t>
  </si>
  <si>
    <t>004064</t>
  </si>
  <si>
    <t>Сапожников СВ, Мухин ВВ</t>
  </si>
  <si>
    <t>ГЛАДКОВ Алексей Иванович</t>
  </si>
  <si>
    <t>24.11.1985, МС</t>
  </si>
  <si>
    <t>С.Петербург, Д</t>
  </si>
  <si>
    <t>Кусакин СИ</t>
  </si>
  <si>
    <t>ЮСУФОВ Гаджи Чингизович</t>
  </si>
  <si>
    <t>08.05.1990, МС</t>
  </si>
  <si>
    <t>ПФО, Пермский, Пермь, Д</t>
  </si>
  <si>
    <t>Забалуев АИ, Пенжалиев АК</t>
  </si>
  <si>
    <t>ВЕСЕЛОВ Алексей Александрович</t>
  </si>
  <si>
    <t>11.01.1983, МС</t>
  </si>
  <si>
    <t>ЦФО, Костромская, Кострома, Пр</t>
  </si>
  <si>
    <t>Коркин ЮД</t>
  </si>
  <si>
    <t>РАТЬКО Константин Станиславович</t>
  </si>
  <si>
    <t>06.04.1985, МСМК</t>
  </si>
  <si>
    <t>ЦФО, Владимирская, Александров, Д</t>
  </si>
  <si>
    <t>Куприков АА, Солдатов СВ</t>
  </si>
  <si>
    <t xml:space="preserve">ОСИПЕНКО Артем Иванович </t>
  </si>
  <si>
    <t>27.05.1988, ЗМС</t>
  </si>
  <si>
    <t>ЦФО, Брянская, Брянск, ВС</t>
  </si>
  <si>
    <t>Портнов СВ, Паршин Ю.</t>
  </si>
  <si>
    <t>БОРИСКИН Сергей Александрович</t>
  </si>
  <si>
    <t>07.05.1987, МСМК</t>
  </si>
  <si>
    <t>ЦФО, Рязанская, Пр</t>
  </si>
  <si>
    <t>000575</t>
  </si>
  <si>
    <t>Бушменков ОВ, Ермаков ОВ</t>
  </si>
  <si>
    <t>в.к. +100  кг.</t>
  </si>
  <si>
    <t>18.08.1993, МС</t>
  </si>
  <si>
    <t>9</t>
  </si>
  <si>
    <t>3,5/0</t>
  </si>
  <si>
    <t>13</t>
  </si>
  <si>
    <t>3/0</t>
  </si>
  <si>
    <t>11</t>
  </si>
  <si>
    <t>10</t>
  </si>
  <si>
    <t>4/0</t>
  </si>
  <si>
    <t>4</t>
  </si>
  <si>
    <t>3</t>
  </si>
  <si>
    <t>12</t>
  </si>
  <si>
    <t>3/1</t>
  </si>
  <si>
    <t>5-6</t>
  </si>
  <si>
    <t>7-8</t>
  </si>
  <si>
    <t>9-12</t>
  </si>
  <si>
    <t xml:space="preserve"> </t>
  </si>
  <si>
    <t>28-30 ноября 2013г., г.Кстово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</si>
</sst>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10" fillId="0" borderId="0" xfId="42" applyFont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 horizontal="right" vertical="center"/>
    </xf>
    <xf numFmtId="0" fontId="9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11" fillId="33" borderId="27" xfId="42" applyFont="1" applyFill="1" applyBorder="1" applyAlignment="1" applyProtection="1">
      <alignment horizontal="center" vertical="center" wrapText="1"/>
      <protection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11" fillId="0" borderId="27" xfId="42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30" xfId="0" applyNumberFormat="1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32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6" xfId="42" applyFont="1" applyBorder="1" applyAlignment="1" applyProtection="1">
      <alignment horizontal="center" vertical="center" wrapText="1"/>
      <protection/>
    </xf>
    <xf numFmtId="0" fontId="6" fillId="0" borderId="37" xfId="42" applyFont="1" applyBorder="1" applyAlignment="1" applyProtection="1">
      <alignment horizontal="center" vertical="center" wrapText="1"/>
      <protection/>
    </xf>
    <xf numFmtId="0" fontId="6" fillId="0" borderId="38" xfId="42" applyFont="1" applyBorder="1" applyAlignment="1" applyProtection="1">
      <alignment horizontal="center" vertical="center" wrapText="1"/>
      <protection/>
    </xf>
    <xf numFmtId="0" fontId="6" fillId="0" borderId="39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40" xfId="42" applyFont="1" applyBorder="1" applyAlignment="1" applyProtection="1">
      <alignment horizontal="center" vertical="center" wrapText="1"/>
      <protection/>
    </xf>
    <xf numFmtId="0" fontId="6" fillId="0" borderId="41" xfId="42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>
      <alignment horizontal="left" vertical="center" wrapText="1"/>
    </xf>
    <xf numFmtId="0" fontId="6" fillId="0" borderId="43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0" fontId="52" fillId="0" borderId="43" xfId="42" applyFont="1" applyBorder="1" applyAlignment="1" applyProtection="1">
      <alignment horizontal="left" vertical="center" wrapText="1"/>
      <protection/>
    </xf>
    <xf numFmtId="0" fontId="52" fillId="0" borderId="44" xfId="0" applyFont="1" applyBorder="1" applyAlignment="1">
      <alignment horizontal="left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41" xfId="42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42" applyFont="1" applyBorder="1" applyAlignment="1" applyProtection="1">
      <alignment horizontal="center" vertical="center" wrapText="1"/>
      <protection/>
    </xf>
    <xf numFmtId="0" fontId="13" fillId="0" borderId="45" xfId="0" applyNumberFormat="1" applyFont="1" applyBorder="1" applyAlignment="1">
      <alignment horizontal="center" vertical="center" wrapText="1"/>
    </xf>
    <xf numFmtId="0" fontId="13" fillId="0" borderId="46" xfId="0" applyNumberFormat="1" applyFont="1" applyBorder="1" applyAlignment="1">
      <alignment horizontal="center" vertical="center" wrapText="1"/>
    </xf>
    <xf numFmtId="0" fontId="13" fillId="0" borderId="47" xfId="0" applyNumberFormat="1" applyFont="1" applyBorder="1" applyAlignment="1">
      <alignment horizontal="center" vertical="center" wrapText="1"/>
    </xf>
    <xf numFmtId="0" fontId="13" fillId="0" borderId="48" xfId="0" applyNumberFormat="1" applyFont="1" applyBorder="1" applyAlignment="1">
      <alignment horizontal="center" vertical="center" wrapText="1"/>
    </xf>
    <xf numFmtId="0" fontId="13" fillId="0" borderId="49" xfId="0" applyNumberFormat="1" applyFont="1" applyBorder="1" applyAlignment="1">
      <alignment horizontal="center" vertical="center" wrapText="1"/>
    </xf>
    <xf numFmtId="0" fontId="13" fillId="0" borderId="50" xfId="0" applyNumberFormat="1" applyFont="1" applyBorder="1" applyAlignment="1">
      <alignment horizontal="center" vertical="center" wrapText="1"/>
    </xf>
    <xf numFmtId="0" fontId="16" fillId="33" borderId="27" xfId="42" applyFont="1" applyFill="1" applyBorder="1" applyAlignment="1" applyProtection="1">
      <alignment horizontal="center" vertical="center" wrapText="1"/>
      <protection/>
    </xf>
    <xf numFmtId="0" fontId="16" fillId="33" borderId="28" xfId="42" applyFont="1" applyFill="1" applyBorder="1" applyAlignment="1" applyProtection="1">
      <alignment horizontal="center" vertical="center" wrapText="1"/>
      <protection/>
    </xf>
    <xf numFmtId="0" fontId="16" fillId="33" borderId="29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8" fillId="0" borderId="54" xfId="0" applyNumberFormat="1" applyFont="1" applyBorder="1" applyAlignment="1">
      <alignment horizontal="center" vertical="center" wrapText="1"/>
    </xf>
    <xf numFmtId="0" fontId="8" fillId="0" borderId="55" xfId="0" applyNumberFormat="1" applyFont="1" applyBorder="1" applyAlignment="1">
      <alignment horizontal="center" vertical="center" wrapText="1"/>
    </xf>
    <xf numFmtId="0" fontId="8" fillId="0" borderId="56" xfId="0" applyNumberFormat="1" applyFont="1" applyBorder="1" applyAlignment="1">
      <alignment horizontal="center" vertical="center" wrapText="1"/>
    </xf>
    <xf numFmtId="0" fontId="8" fillId="0" borderId="57" xfId="0" applyNumberFormat="1" applyFont="1" applyBorder="1" applyAlignment="1">
      <alignment horizontal="center" vertical="center" wrapText="1"/>
    </xf>
    <xf numFmtId="0" fontId="8" fillId="0" borderId="58" xfId="0" applyNumberFormat="1" applyFont="1" applyBorder="1" applyAlignment="1">
      <alignment horizontal="center" vertical="center" wrapText="1"/>
    </xf>
    <xf numFmtId="0" fontId="8" fillId="0" borderId="59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4" fillId="0" borderId="60" xfId="0" applyNumberFormat="1" applyFont="1" applyBorder="1" applyAlignment="1">
      <alignment horizontal="center" vertical="center" wrapText="1"/>
    </xf>
    <xf numFmtId="0" fontId="14" fillId="0" borderId="61" xfId="0" applyNumberFormat="1" applyFont="1" applyBorder="1" applyAlignment="1">
      <alignment horizontal="center" vertical="center" wrapText="1"/>
    </xf>
    <xf numFmtId="0" fontId="14" fillId="0" borderId="62" xfId="0" applyNumberFormat="1" applyFont="1" applyBorder="1" applyAlignment="1">
      <alignment horizontal="center" vertical="center" wrapText="1"/>
    </xf>
    <xf numFmtId="0" fontId="14" fillId="0" borderId="63" xfId="0" applyNumberFormat="1" applyFont="1" applyBorder="1" applyAlignment="1">
      <alignment horizontal="center" vertical="center" wrapText="1"/>
    </xf>
    <xf numFmtId="0" fontId="14" fillId="0" borderId="64" xfId="0" applyNumberFormat="1" applyFont="1" applyBorder="1" applyAlignment="1">
      <alignment horizontal="center" vertical="center" wrapText="1"/>
    </xf>
    <xf numFmtId="0" fontId="14" fillId="0" borderId="65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самбо, среди мужчин.</v>
          </cell>
        </row>
        <row r="6">
          <cell r="A6" t="str">
            <v>Гл. судья, судья МК</v>
          </cell>
          <cell r="G6" t="str">
            <v>Залеев Р.Г.</v>
          </cell>
        </row>
        <row r="7">
          <cell r="G7" t="str">
            <v>/Октяборьский/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/Чебоксары/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40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11" t="s">
        <v>13</v>
      </c>
      <c r="B1" s="111"/>
      <c r="C1" s="111"/>
      <c r="D1" s="111"/>
      <c r="E1" s="111"/>
      <c r="F1" s="111"/>
      <c r="G1" s="111"/>
    </row>
    <row r="2" spans="1:7" ht="25.5" customHeight="1" thickBot="1">
      <c r="A2" s="112" t="s">
        <v>15</v>
      </c>
      <c r="B2" s="113"/>
      <c r="C2" s="113"/>
      <c r="D2" s="113"/>
      <c r="E2" s="113"/>
      <c r="F2" s="113"/>
      <c r="G2" s="113"/>
    </row>
    <row r="3" spans="1:7" ht="32.25" customHeight="1" thickBot="1">
      <c r="A3" s="108" t="str">
        <f>HYPERLINK('[1]реквизиты'!$A$2)</f>
        <v>Кубок России по самбо, среди мужчин.</v>
      </c>
      <c r="B3" s="109"/>
      <c r="C3" s="109"/>
      <c r="D3" s="109"/>
      <c r="E3" s="109"/>
      <c r="F3" s="109"/>
      <c r="G3" s="110"/>
    </row>
    <row r="4" spans="1:7" ht="15" customHeight="1">
      <c r="A4" s="193" t="s">
        <v>93</v>
      </c>
      <c r="B4" s="114"/>
      <c r="C4" s="114"/>
      <c r="D4" s="114"/>
      <c r="E4" s="114"/>
      <c r="F4" s="114"/>
      <c r="G4" s="114"/>
    </row>
    <row r="5" spans="4:5" ht="24" customHeight="1">
      <c r="D5" s="115" t="str">
        <f>HYPERLINK('пр.взв.'!D4)</f>
        <v>в.к. +100  кг.</v>
      </c>
      <c r="E5" s="116"/>
    </row>
    <row r="6" spans="1:7" ht="12.75" customHeight="1">
      <c r="A6" s="93" t="s">
        <v>9</v>
      </c>
      <c r="B6" s="95" t="s">
        <v>4</v>
      </c>
      <c r="C6" s="95" t="s">
        <v>5</v>
      </c>
      <c r="D6" s="97" t="s">
        <v>6</v>
      </c>
      <c r="E6" s="97" t="s">
        <v>7</v>
      </c>
      <c r="F6" s="95" t="s">
        <v>11</v>
      </c>
      <c r="G6" s="95" t="s">
        <v>8</v>
      </c>
    </row>
    <row r="7" spans="1:7" ht="12.75">
      <c r="A7" s="94"/>
      <c r="B7" s="96"/>
      <c r="C7" s="96"/>
      <c r="D7" s="96"/>
      <c r="E7" s="96"/>
      <c r="F7" s="96"/>
      <c r="G7" s="96"/>
    </row>
    <row r="8" spans="1:7" ht="12.75" customHeight="1">
      <c r="A8" s="93">
        <v>1</v>
      </c>
      <c r="B8" s="98">
        <v>10</v>
      </c>
      <c r="C8" s="100" t="str">
        <f>VLOOKUP(B8,'пр.взв.'!B7:G38,2,FALSE)</f>
        <v>ОСИПЕНКО Артем Иванович </v>
      </c>
      <c r="D8" s="102" t="str">
        <f>VLOOKUP(B8,'пр.взв.'!B7:G38,3,FALSE)</f>
        <v>27.05.1988, ЗМС</v>
      </c>
      <c r="E8" s="102" t="str">
        <f>VLOOKUP(B8,'пр.взв.'!B7:G38,4,FALSE)</f>
        <v>ЦФО, Брянская, Брянск, ВС</v>
      </c>
      <c r="F8" s="102">
        <f>VLOOKUP(B8,'пр.взв.'!B7:G38,5,FALSE)</f>
        <v>0</v>
      </c>
      <c r="G8" s="100" t="str">
        <f>VLOOKUP(B8,'пр.взв.'!B7:G38,6,FALSE)</f>
        <v>Портнов СВ, Паршин Ю.</v>
      </c>
    </row>
    <row r="9" spans="1:7" ht="12.75">
      <c r="A9" s="94"/>
      <c r="B9" s="99"/>
      <c r="C9" s="101"/>
      <c r="D9" s="103"/>
      <c r="E9" s="103"/>
      <c r="F9" s="103"/>
      <c r="G9" s="101"/>
    </row>
    <row r="10" spans="1:7" ht="12.75" customHeight="1">
      <c r="A10" s="93">
        <v>2</v>
      </c>
      <c r="B10" s="98">
        <v>9</v>
      </c>
      <c r="C10" s="100" t="str">
        <f>VLOOKUP(B10,'пр.взв.'!B7:G38,2,FALSE)</f>
        <v>РАТЬКО Константин Станиславович</v>
      </c>
      <c r="D10" s="102" t="str">
        <f>VLOOKUP(B10,'пр.взв.'!B7:G38,3,FALSE)</f>
        <v>06.04.1985, МСМК</v>
      </c>
      <c r="E10" s="102" t="str">
        <f>VLOOKUP(B10,'пр.взв.'!B7:G38,4,FALSE)</f>
        <v>ЦФО, Владимирская, Александров, Д</v>
      </c>
      <c r="F10" s="102">
        <f>VLOOKUP(B10,'пр.взв.'!B7:G38,5,FALSE)</f>
        <v>0</v>
      </c>
      <c r="G10" s="100" t="str">
        <f>VLOOKUP(B10,'пр.взв.'!B7:G38,6,FALSE)</f>
        <v>Куприков АА, Солдатов СВ</v>
      </c>
    </row>
    <row r="11" spans="1:7" ht="12.75">
      <c r="A11" s="94"/>
      <c r="B11" s="99"/>
      <c r="C11" s="101"/>
      <c r="D11" s="103"/>
      <c r="E11" s="103"/>
      <c r="F11" s="103"/>
      <c r="G11" s="101"/>
    </row>
    <row r="12" spans="1:7" ht="12.75" customHeight="1">
      <c r="A12" s="93">
        <v>3</v>
      </c>
      <c r="B12" s="98">
        <v>4</v>
      </c>
      <c r="C12" s="100" t="str">
        <f>VLOOKUP(B12,'пр.взв.'!B7:G38,2,FALSE)</f>
        <v>НАЖМУДИНОВ Магомед Насрудинович</v>
      </c>
      <c r="D12" s="102" t="str">
        <f>VLOOKUP(B12,'пр.взв.'!B7:G38,3,FALSE)</f>
        <v>14.01.1990, МС</v>
      </c>
      <c r="E12" s="102" t="str">
        <f>VLOOKUP(B12,'пр.взв.'!B7:G38,4,FALSE)</f>
        <v>Москва, Д</v>
      </c>
      <c r="F12" s="102">
        <f>VLOOKUP(B12,'пр.взв.'!B7:G38,5,FALSE)</f>
        <v>0</v>
      </c>
      <c r="G12" s="100" t="str">
        <f>VLOOKUP(B12,'пр.взв.'!B7:G38,6,FALSE)</f>
        <v>Жиляев ДС, Коробейников МЮ</v>
      </c>
    </row>
    <row r="13" spans="1:7" ht="12.75">
      <c r="A13" s="94"/>
      <c r="B13" s="99"/>
      <c r="C13" s="101"/>
      <c r="D13" s="103"/>
      <c r="E13" s="103"/>
      <c r="F13" s="103"/>
      <c r="G13" s="101"/>
    </row>
    <row r="14" spans="1:7" ht="12.75" customHeight="1">
      <c r="A14" s="93">
        <v>3</v>
      </c>
      <c r="B14" s="98">
        <v>6</v>
      </c>
      <c r="C14" s="100" t="str">
        <f>VLOOKUP(B14,'пр.взв.'!B7:G38,2,FALSE)</f>
        <v>ШИРЯЕВ Максим Сергеевич</v>
      </c>
      <c r="D14" s="102" t="str">
        <f>VLOOKUP(B14,'пр.взв.'!B7:G38,3,FALSE)</f>
        <v>18.03.1988, МСМК</v>
      </c>
      <c r="E14" s="102" t="str">
        <f>VLOOKUP(B14,'пр.взв.'!B7:G38,4,FALSE)</f>
        <v>Москва, ВС</v>
      </c>
      <c r="F14" s="102" t="str">
        <f>VLOOKUP(B14,'пр.взв.'!B7:G38,5,FALSE)</f>
        <v>000129</v>
      </c>
      <c r="G14" s="100" t="str">
        <f>VLOOKUP(B14,'пр.взв.'!B7:G38,6,FALSE)</f>
        <v>Сейтаблаев АВ, Фунтиков ПВ</v>
      </c>
    </row>
    <row r="15" spans="1:7" ht="12.75">
      <c r="A15" s="94"/>
      <c r="B15" s="99"/>
      <c r="C15" s="101"/>
      <c r="D15" s="103"/>
      <c r="E15" s="103"/>
      <c r="F15" s="103"/>
      <c r="G15" s="101"/>
    </row>
    <row r="16" spans="1:7" ht="12.75" customHeight="1">
      <c r="A16" s="104" t="s">
        <v>89</v>
      </c>
      <c r="B16" s="98">
        <v>13</v>
      </c>
      <c r="C16" s="100" t="str">
        <f>VLOOKUP(B16,'пр.взв.'!B7:G38,2,FALSE)</f>
        <v>МИХАЛЬЧЕНКО Роман Александрович</v>
      </c>
      <c r="D16" s="102" t="str">
        <f>VLOOKUP(B16,'пр.взв.'!B7:G38,3,FALSE)</f>
        <v>27.06.1987, МСМК</v>
      </c>
      <c r="E16" s="102" t="str">
        <f>VLOOKUP(B16,'пр.взв.'!B7:G38,4,FALSE)</f>
        <v>УФО, Курганская</v>
      </c>
      <c r="F16" s="102">
        <f>VLOOKUP(B16,'пр.взв.'!B7:G38,5,FALSE)</f>
        <v>0</v>
      </c>
      <c r="G16" s="100" t="str">
        <f>VLOOKUP(B16,'пр.взв.'!B7:G38,6,FALSE)</f>
        <v>Стенников МГ</v>
      </c>
    </row>
    <row r="17" spans="1:7" ht="12.75">
      <c r="A17" s="105"/>
      <c r="B17" s="99"/>
      <c r="C17" s="101"/>
      <c r="D17" s="103"/>
      <c r="E17" s="103"/>
      <c r="F17" s="103"/>
      <c r="G17" s="101"/>
    </row>
    <row r="18" spans="1:7" ht="12.75" customHeight="1">
      <c r="A18" s="104" t="s">
        <v>89</v>
      </c>
      <c r="B18" s="98">
        <v>11</v>
      </c>
      <c r="C18" s="100" t="str">
        <f>VLOOKUP(B18,'пр.взв.'!B9:G40,2,FALSE)</f>
        <v>ЮСУФОВ Гаджи Чингизович</v>
      </c>
      <c r="D18" s="100" t="str">
        <f>VLOOKUP(C18,'пр.взв.'!C9:H40,2,FALSE)</f>
        <v>08.05.1990, МС</v>
      </c>
      <c r="E18" s="100" t="str">
        <f>VLOOKUP(D18,'пр.взв.'!D9:I40,2,FALSE)</f>
        <v>ПФО, Пермский, Пермь, Д</v>
      </c>
      <c r="F18" s="100">
        <f>VLOOKUP(E18,'пр.взв.'!E9:J40,2,FALSE)</f>
        <v>0</v>
      </c>
      <c r="G18" s="106" t="s">
        <v>58</v>
      </c>
    </row>
    <row r="19" spans="1:7" ht="12.75">
      <c r="A19" s="105"/>
      <c r="B19" s="99"/>
      <c r="C19" s="101"/>
      <c r="D19" s="101"/>
      <c r="E19" s="101"/>
      <c r="F19" s="101"/>
      <c r="G19" s="107"/>
    </row>
    <row r="20" spans="1:7" ht="12.75" customHeight="1">
      <c r="A20" s="104" t="s">
        <v>90</v>
      </c>
      <c r="B20" s="98">
        <v>3</v>
      </c>
      <c r="C20" s="100" t="str">
        <f>VLOOKUP(B20,'пр.взв.'!B7:G38,2,FALSE)</f>
        <v>ХОРПЯКОВ Олег Вячеславович</v>
      </c>
      <c r="D20" s="102" t="str">
        <f>VLOOKUP(B20,'пр.взв.'!B7:G38,3,FALSE)</f>
        <v>28.02.1977, МСМК</v>
      </c>
      <c r="E20" s="102" t="str">
        <f>VLOOKUP(B20,'пр.взв.'!B7:G38,4,FALSE)</f>
        <v>Москва, Д</v>
      </c>
      <c r="F20" s="102" t="str">
        <f>VLOOKUP(B20,'пр.взв.'!B7:G38,5,FALSE)</f>
        <v>000729</v>
      </c>
      <c r="G20" s="100" t="str">
        <f>VLOOKUP(B20,'пр.взв.'!B7:G38,6,FALSE)</f>
        <v>Жиляев ДС, Бобылев АБ</v>
      </c>
    </row>
    <row r="21" spans="1:7" ht="12.75">
      <c r="A21" s="105"/>
      <c r="B21" s="99"/>
      <c r="C21" s="101"/>
      <c r="D21" s="103"/>
      <c r="E21" s="103"/>
      <c r="F21" s="103"/>
      <c r="G21" s="101"/>
    </row>
    <row r="22" spans="1:7" ht="12.75" customHeight="1">
      <c r="A22" s="104" t="s">
        <v>90</v>
      </c>
      <c r="B22" s="98">
        <v>12</v>
      </c>
      <c r="C22" s="100" t="str">
        <f>VLOOKUP(B22,'пр.взв.'!B9:G40,2,FALSE)</f>
        <v>БОРИСКИН Сергей Александрович</v>
      </c>
      <c r="D22" s="102" t="str">
        <f>VLOOKUP(B22,'пр.взв.'!B7:G38,3,FALSE)</f>
        <v>07.05.1987, МСМК</v>
      </c>
      <c r="E22" s="102" t="str">
        <f>VLOOKUP(B22,'пр.взв.'!B7:G38,4,FALSE)</f>
        <v>ЦФО, Рязанская, Пр</v>
      </c>
      <c r="F22" s="102" t="str">
        <f>VLOOKUP(B22,'пр.взв.'!B7:G38,5,FALSE)</f>
        <v>000575</v>
      </c>
      <c r="G22" s="100" t="str">
        <f>VLOOKUP(B22,'пр.взв.'!B7:G38,6,FALSE)</f>
        <v>Бушменков ОВ, Ермаков ОВ</v>
      </c>
    </row>
    <row r="23" spans="1:7" ht="12.75">
      <c r="A23" s="105"/>
      <c r="B23" s="99"/>
      <c r="C23" s="101"/>
      <c r="D23" s="103"/>
      <c r="E23" s="103"/>
      <c r="F23" s="103"/>
      <c r="G23" s="101"/>
    </row>
    <row r="24" spans="1:7" ht="12.75" customHeight="1">
      <c r="A24" s="104" t="s">
        <v>91</v>
      </c>
      <c r="B24" s="98">
        <v>1</v>
      </c>
      <c r="C24" s="100" t="str">
        <f>VLOOKUP(B24,'пр.взв.'!B7:G38,2,FALSE)</f>
        <v>ЖАРОВ Анатолий Александрович</v>
      </c>
      <c r="D24" s="102" t="str">
        <f>VLOOKUP(B24,'пр.взв.'!B7:G38,3,FALSE)</f>
        <v>18.08.1993, МС</v>
      </c>
      <c r="E24" s="102" t="str">
        <f>VLOOKUP(B24,'пр.взв.'!B7:G38,4,FALSE)</f>
        <v>Москва, Д</v>
      </c>
      <c r="F24" s="102" t="str">
        <f>VLOOKUP(B24,'пр.взв.'!B7:G38,5,FALSE)</f>
        <v>001070</v>
      </c>
      <c r="G24" s="100" t="str">
        <f>VLOOKUP(B24,'пр.взв.'!B7:G38,6,FALSE)</f>
        <v>Сейтаблаев АВ, Фунтиков ПВ</v>
      </c>
    </row>
    <row r="25" spans="1:7" ht="12.75">
      <c r="A25" s="105"/>
      <c r="B25" s="99"/>
      <c r="C25" s="101"/>
      <c r="D25" s="103"/>
      <c r="E25" s="103"/>
      <c r="F25" s="103"/>
      <c r="G25" s="101"/>
    </row>
    <row r="26" spans="1:7" ht="12.75" customHeight="1">
      <c r="A26" s="104" t="s">
        <v>91</v>
      </c>
      <c r="B26" s="98">
        <v>7</v>
      </c>
      <c r="C26" s="100" t="str">
        <f>VLOOKUP(B26,'пр.взв.'!B7:G38,2,FALSE)</f>
        <v>МУХИН Федор Александрович</v>
      </c>
      <c r="D26" s="102" t="str">
        <f>VLOOKUP(B26,'пр.взв.'!B7:G38,3,FALSE)</f>
        <v>11.12.1983, МС</v>
      </c>
      <c r="E26" s="102" t="str">
        <f>VLOOKUP(B26,'пр.взв.'!B7:G38,4,FALSE)</f>
        <v>ЦФО, Ярославский, Д</v>
      </c>
      <c r="F26" s="102" t="str">
        <f>VLOOKUP(B26,'пр.взв.'!B7:G38,5,FALSE)</f>
        <v>004064</v>
      </c>
      <c r="G26" s="100" t="str">
        <f>VLOOKUP(B26,'пр.взв.'!B7:G38,6,FALSE)</f>
        <v>Сапожников СВ, Мухин ВВ</v>
      </c>
    </row>
    <row r="27" spans="1:7" ht="12.75">
      <c r="A27" s="105"/>
      <c r="B27" s="99"/>
      <c r="C27" s="101"/>
      <c r="D27" s="103"/>
      <c r="E27" s="103"/>
      <c r="F27" s="103"/>
      <c r="G27" s="101"/>
    </row>
    <row r="28" spans="1:10" ht="12.75" customHeight="1">
      <c r="A28" s="104" t="s">
        <v>91</v>
      </c>
      <c r="B28" s="98">
        <v>2</v>
      </c>
      <c r="C28" s="100" t="str">
        <f>VLOOKUP(B28,'пр.взв.'!B7:G38,2,FALSE)</f>
        <v>ГЛАДКОВ Алексей Иванович</v>
      </c>
      <c r="D28" s="102" t="str">
        <f>VLOOKUP(B28,'пр.взв.'!B7:G38,3,FALSE)</f>
        <v>24.11.1985, МС</v>
      </c>
      <c r="E28" s="102" t="str">
        <f>VLOOKUP(B28,'пр.взв.'!B7:G38,4,FALSE)</f>
        <v>С.Петербург, Д</v>
      </c>
      <c r="F28" s="102">
        <f>VLOOKUP(B28,'пр.взв.'!B7:G38,5,FALSE)</f>
        <v>0</v>
      </c>
      <c r="G28" s="100" t="str">
        <f>VLOOKUP(B28,'пр.взв.'!B7:G38,6,FALSE)</f>
        <v>Кусакин СИ</v>
      </c>
      <c r="J28" s="92" t="s">
        <v>92</v>
      </c>
    </row>
    <row r="29" spans="1:7" ht="12.75">
      <c r="A29" s="105"/>
      <c r="B29" s="99"/>
      <c r="C29" s="101"/>
      <c r="D29" s="103"/>
      <c r="E29" s="103"/>
      <c r="F29" s="103"/>
      <c r="G29" s="101"/>
    </row>
    <row r="30" spans="1:7" ht="12.75">
      <c r="A30" s="104" t="s">
        <v>91</v>
      </c>
      <c r="B30" s="98">
        <v>8</v>
      </c>
      <c r="C30" s="100" t="str">
        <f>VLOOKUP(B30,'пр.взв.'!B7:G38,2,FALSE)</f>
        <v>САРИБЕКЯН Павел Андреевич</v>
      </c>
      <c r="D30" s="102" t="str">
        <f>VLOOKUP(B30,'пр.взв.'!B7:G38,3,FALSE)</f>
        <v>13.07.1992, МС</v>
      </c>
      <c r="E30" s="102" t="str">
        <f>VLOOKUP(B30,'пр.взв.'!B15:G30,4,FALSE)</f>
        <v>ЮФО, Краснодарский, Курганинск, ФК</v>
      </c>
      <c r="F30" s="102">
        <f>VLOOKUP(B30,'пр.взв.'!B7:G38,5,FALSE)</f>
        <v>0</v>
      </c>
      <c r="G30" s="100" t="str">
        <f>VLOOKUP(B30,'пр.взв.'!B7:G38,6,FALSE)</f>
        <v>Нефедов НИ</v>
      </c>
    </row>
    <row r="31" spans="1:7" ht="12.75">
      <c r="A31" s="105"/>
      <c r="B31" s="99"/>
      <c r="C31" s="101"/>
      <c r="D31" s="103"/>
      <c r="E31" s="103"/>
      <c r="F31" s="103"/>
      <c r="G31" s="101"/>
    </row>
    <row r="32" spans="1:7" ht="12.75">
      <c r="A32" s="104" t="s">
        <v>80</v>
      </c>
      <c r="B32" s="98">
        <v>5</v>
      </c>
      <c r="C32" s="100" t="str">
        <f>VLOOKUP(B32,'пр.взв.'!B7:G38,2,FALSE)</f>
        <v>ВЕСЕЛОВ Алексей Александрович</v>
      </c>
      <c r="D32" s="102" t="str">
        <f>VLOOKUP(B32,'пр.взв.'!B7:G38,3,FALSE)</f>
        <v>11.01.1983, МС</v>
      </c>
      <c r="E32" s="102" t="str">
        <f>VLOOKUP(C32,'пр.взв.'!C7:H38,3,FALSE)</f>
        <v>ЦФО, Костромская, Кострома, Пр</v>
      </c>
      <c r="F32" s="102">
        <f>VLOOKUP(B32,'пр.взв.'!B7:G38,5,FALSE)</f>
        <v>0</v>
      </c>
      <c r="G32" s="100" t="str">
        <f>VLOOKUP(B32,'пр.взв.'!B7:G38,6,FALSE)</f>
        <v>Коркин ЮД</v>
      </c>
    </row>
    <row r="33" spans="1:7" ht="12.75">
      <c r="A33" s="105"/>
      <c r="B33" s="99"/>
      <c r="C33" s="101"/>
      <c r="D33" s="103"/>
      <c r="E33" s="103"/>
      <c r="F33" s="103"/>
      <c r="G33" s="101"/>
    </row>
    <row r="36" spans="1:7" ht="15">
      <c r="A36" s="54" t="str">
        <f>HYPERLINK('[1]реквизиты'!$A$6)</f>
        <v>Гл. судья, судья МК</v>
      </c>
      <c r="B36" s="55"/>
      <c r="C36" s="56"/>
      <c r="D36" s="57"/>
      <c r="E36" s="57"/>
      <c r="F36" s="58" t="str">
        <f>HYPERLINK('[1]реквизиты'!$G$6)</f>
        <v>Залеев Р.Г.</v>
      </c>
      <c r="G36" s="5"/>
    </row>
    <row r="37" spans="1:7" ht="15">
      <c r="A37" s="55"/>
      <c r="B37" s="55"/>
      <c r="C37" s="56"/>
      <c r="D37" s="5"/>
      <c r="E37" s="5"/>
      <c r="F37" s="59" t="str">
        <f>HYPERLINK('[1]реквизиты'!$G$7)</f>
        <v>/Октяборьский/</v>
      </c>
      <c r="G37" s="5"/>
    </row>
    <row r="38" spans="1:7" ht="15">
      <c r="A38" s="55"/>
      <c r="B38" s="55"/>
      <c r="C38" s="56"/>
      <c r="D38" s="5"/>
      <c r="E38" s="5"/>
      <c r="F38" s="5"/>
      <c r="G38" s="5"/>
    </row>
    <row r="39" spans="1:7" ht="15">
      <c r="A39" s="54" t="str">
        <f>HYPERLINK('[1]реквизиты'!$A$8)</f>
        <v>Гл. секретарь, судья РК</v>
      </c>
      <c r="B39" s="55"/>
      <c r="C39" s="56"/>
      <c r="D39" s="57"/>
      <c r="E39" s="57"/>
      <c r="F39" s="58" t="str">
        <f>HYPERLINK('[1]реквизиты'!$G$8)</f>
        <v>Пчелов С.Г.</v>
      </c>
      <c r="G39" s="5"/>
    </row>
    <row r="40" spans="1:7" ht="15">
      <c r="A40" s="55"/>
      <c r="B40" s="55"/>
      <c r="C40" s="55"/>
      <c r="D40" s="5"/>
      <c r="E40" s="5"/>
      <c r="F40" s="59" t="str">
        <f>HYPERLINK('[1]реквизиты'!$G$9)</f>
        <v>/Чебоксары/</v>
      </c>
      <c r="G40" s="5"/>
    </row>
  </sheetData>
  <sheetProtection/>
  <mergeCells count="103">
    <mergeCell ref="A1:G1"/>
    <mergeCell ref="A2:G2"/>
    <mergeCell ref="A4:G4"/>
    <mergeCell ref="D5:E5"/>
    <mergeCell ref="G28:G29"/>
    <mergeCell ref="G30:G31"/>
    <mergeCell ref="F10:F11"/>
    <mergeCell ref="G12:G13"/>
    <mergeCell ref="G14:G15"/>
    <mergeCell ref="E14:E15"/>
    <mergeCell ref="G32:G3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4:F15"/>
    <mergeCell ref="E12:E13"/>
    <mergeCell ref="F12:F13"/>
    <mergeCell ref="G16:G17"/>
    <mergeCell ref="G18:G19"/>
    <mergeCell ref="G20:G21"/>
    <mergeCell ref="E16:E17"/>
    <mergeCell ref="F16:F17"/>
    <mergeCell ref="E18:E19"/>
    <mergeCell ref="F18:F19"/>
    <mergeCell ref="G22:G23"/>
    <mergeCell ref="G24:G25"/>
    <mergeCell ref="G26:G27"/>
    <mergeCell ref="A30:A31"/>
    <mergeCell ref="B30:B31"/>
    <mergeCell ref="C30:C31"/>
    <mergeCell ref="D30:D31"/>
    <mergeCell ref="F28:F29"/>
    <mergeCell ref="F26:F27"/>
    <mergeCell ref="E30:E31"/>
    <mergeCell ref="A32:A33"/>
    <mergeCell ref="B32:B33"/>
    <mergeCell ref="C32:C33"/>
    <mergeCell ref="D32:D33"/>
    <mergeCell ref="E32:E33"/>
    <mergeCell ref="F32:F33"/>
    <mergeCell ref="F30:F31"/>
    <mergeCell ref="E28:E29"/>
    <mergeCell ref="E26:E27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18:A19"/>
    <mergeCell ref="B18:B19"/>
    <mergeCell ref="A20:A21"/>
    <mergeCell ref="B20:B21"/>
    <mergeCell ref="C20:C21"/>
    <mergeCell ref="D20:D21"/>
    <mergeCell ref="C18:C19"/>
    <mergeCell ref="D18:D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12" t="s">
        <v>16</v>
      </c>
      <c r="B1" s="113"/>
      <c r="C1" s="113"/>
      <c r="D1" s="113"/>
      <c r="E1" s="113"/>
      <c r="F1" s="113"/>
      <c r="G1" s="113"/>
    </row>
    <row r="2" spans="1:7" ht="29.25" customHeight="1" thickBot="1">
      <c r="A2" s="120" t="str">
        <f>HYPERLINK('[1]реквизиты'!$A$2)</f>
        <v>Кубок России по самбо, среди мужчин.</v>
      </c>
      <c r="B2" s="121"/>
      <c r="C2" s="121"/>
      <c r="D2" s="121"/>
      <c r="E2" s="121"/>
      <c r="F2" s="121"/>
      <c r="G2" s="122"/>
    </row>
    <row r="3" spans="1:7" ht="12.75" customHeight="1">
      <c r="A3" s="193" t="s">
        <v>93</v>
      </c>
      <c r="B3" s="114"/>
      <c r="C3" s="114"/>
      <c r="D3" s="114"/>
      <c r="E3" s="114"/>
      <c r="F3" s="114"/>
      <c r="G3" s="114"/>
    </row>
    <row r="4" spans="4:5" ht="12.75" customHeight="1">
      <c r="D4" s="123" t="s">
        <v>76</v>
      </c>
      <c r="E4" s="124"/>
    </row>
    <row r="5" spans="1:7" ht="12.75" customHeight="1">
      <c r="A5" s="95" t="s">
        <v>10</v>
      </c>
      <c r="B5" s="95" t="s">
        <v>4</v>
      </c>
      <c r="C5" s="95" t="s">
        <v>5</v>
      </c>
      <c r="D5" s="95" t="s">
        <v>6</v>
      </c>
      <c r="E5" s="95" t="s">
        <v>7</v>
      </c>
      <c r="F5" s="95" t="s">
        <v>11</v>
      </c>
      <c r="G5" s="95" t="s">
        <v>8</v>
      </c>
    </row>
    <row r="6" spans="1:7" ht="12.75">
      <c r="A6" s="96"/>
      <c r="B6" s="96"/>
      <c r="C6" s="96"/>
      <c r="D6" s="96"/>
      <c r="E6" s="96"/>
      <c r="F6" s="96"/>
      <c r="G6" s="96"/>
    </row>
    <row r="7" spans="1:7" ht="12.75" customHeight="1">
      <c r="A7" s="95">
        <v>1</v>
      </c>
      <c r="B7" s="98">
        <v>1</v>
      </c>
      <c r="C7" s="106" t="s">
        <v>28</v>
      </c>
      <c r="D7" s="117" t="s">
        <v>77</v>
      </c>
      <c r="E7" s="118" t="s">
        <v>29</v>
      </c>
      <c r="F7" s="104" t="s">
        <v>30</v>
      </c>
      <c r="G7" s="106" t="s">
        <v>31</v>
      </c>
    </row>
    <row r="8" spans="1:7" ht="12.75" customHeight="1">
      <c r="A8" s="96"/>
      <c r="B8" s="99"/>
      <c r="C8" s="107"/>
      <c r="D8" s="96"/>
      <c r="E8" s="119"/>
      <c r="F8" s="105"/>
      <c r="G8" s="107"/>
    </row>
    <row r="9" spans="1:7" ht="12.75" customHeight="1">
      <c r="A9" s="95">
        <v>2</v>
      </c>
      <c r="B9" s="98">
        <v>2</v>
      </c>
      <c r="C9" s="106" t="s">
        <v>51</v>
      </c>
      <c r="D9" s="117" t="s">
        <v>52</v>
      </c>
      <c r="E9" s="118" t="s">
        <v>53</v>
      </c>
      <c r="F9" s="104"/>
      <c r="G9" s="106" t="s">
        <v>54</v>
      </c>
    </row>
    <row r="10" spans="1:7" ht="15" customHeight="1">
      <c r="A10" s="96"/>
      <c r="B10" s="99"/>
      <c r="C10" s="107"/>
      <c r="D10" s="96"/>
      <c r="E10" s="119"/>
      <c r="F10" s="105"/>
      <c r="G10" s="107"/>
    </row>
    <row r="11" spans="1:7" ht="12.75" customHeight="1">
      <c r="A11" s="95">
        <v>3</v>
      </c>
      <c r="B11" s="98">
        <v>3</v>
      </c>
      <c r="C11" s="106" t="s">
        <v>39</v>
      </c>
      <c r="D11" s="117" t="s">
        <v>40</v>
      </c>
      <c r="E11" s="118" t="s">
        <v>29</v>
      </c>
      <c r="F11" s="104" t="s">
        <v>41</v>
      </c>
      <c r="G11" s="106" t="s">
        <v>42</v>
      </c>
    </row>
    <row r="12" spans="1:7" ht="15" customHeight="1">
      <c r="A12" s="96"/>
      <c r="B12" s="99"/>
      <c r="C12" s="107"/>
      <c r="D12" s="96"/>
      <c r="E12" s="119"/>
      <c r="F12" s="105"/>
      <c r="G12" s="107"/>
    </row>
    <row r="13" spans="1:7" ht="15" customHeight="1">
      <c r="A13" s="95">
        <v>4</v>
      </c>
      <c r="B13" s="98">
        <v>4</v>
      </c>
      <c r="C13" s="106" t="s">
        <v>36</v>
      </c>
      <c r="D13" s="117" t="s">
        <v>37</v>
      </c>
      <c r="E13" s="118" t="s">
        <v>29</v>
      </c>
      <c r="F13" s="104"/>
      <c r="G13" s="106" t="s">
        <v>38</v>
      </c>
    </row>
    <row r="14" spans="1:7" ht="15.75" customHeight="1">
      <c r="A14" s="96"/>
      <c r="B14" s="99"/>
      <c r="C14" s="107"/>
      <c r="D14" s="96"/>
      <c r="E14" s="119"/>
      <c r="F14" s="105"/>
      <c r="G14" s="107"/>
    </row>
    <row r="15" spans="1:7" ht="12.75" customHeight="1">
      <c r="A15" s="95">
        <v>5</v>
      </c>
      <c r="B15" s="98">
        <v>5</v>
      </c>
      <c r="C15" s="106" t="s">
        <v>59</v>
      </c>
      <c r="D15" s="117" t="s">
        <v>60</v>
      </c>
      <c r="E15" s="118" t="s">
        <v>61</v>
      </c>
      <c r="F15" s="104"/>
      <c r="G15" s="106" t="s">
        <v>62</v>
      </c>
    </row>
    <row r="16" spans="1:7" ht="15" customHeight="1">
      <c r="A16" s="96"/>
      <c r="B16" s="99"/>
      <c r="C16" s="107"/>
      <c r="D16" s="96"/>
      <c r="E16" s="119"/>
      <c r="F16" s="105"/>
      <c r="G16" s="107"/>
    </row>
    <row r="17" spans="1:7" ht="12.75" customHeight="1">
      <c r="A17" s="95">
        <v>6</v>
      </c>
      <c r="B17" s="98">
        <v>6</v>
      </c>
      <c r="C17" s="106" t="s">
        <v>32</v>
      </c>
      <c r="D17" s="117" t="s">
        <v>33</v>
      </c>
      <c r="E17" s="118" t="s">
        <v>34</v>
      </c>
      <c r="F17" s="104" t="s">
        <v>35</v>
      </c>
      <c r="G17" s="106" t="s">
        <v>31</v>
      </c>
    </row>
    <row r="18" spans="1:7" ht="15" customHeight="1">
      <c r="A18" s="96"/>
      <c r="B18" s="99"/>
      <c r="C18" s="107"/>
      <c r="D18" s="96"/>
      <c r="E18" s="119"/>
      <c r="F18" s="105"/>
      <c r="G18" s="107"/>
    </row>
    <row r="19" spans="1:7" ht="12.75" customHeight="1">
      <c r="A19" s="95">
        <v>7</v>
      </c>
      <c r="B19" s="98">
        <v>7</v>
      </c>
      <c r="C19" s="106" t="s">
        <v>47</v>
      </c>
      <c r="D19" s="117" t="s">
        <v>48</v>
      </c>
      <c r="E19" s="118" t="s">
        <v>20</v>
      </c>
      <c r="F19" s="104" t="s">
        <v>49</v>
      </c>
      <c r="G19" s="106" t="s">
        <v>50</v>
      </c>
    </row>
    <row r="20" spans="1:7" ht="15" customHeight="1">
      <c r="A20" s="96"/>
      <c r="B20" s="99"/>
      <c r="C20" s="107"/>
      <c r="D20" s="96"/>
      <c r="E20" s="119"/>
      <c r="F20" s="105"/>
      <c r="G20" s="107"/>
    </row>
    <row r="21" spans="1:7" ht="12.75" customHeight="1">
      <c r="A21" s="95">
        <v>8</v>
      </c>
      <c r="B21" s="98">
        <v>8</v>
      </c>
      <c r="C21" s="106" t="s">
        <v>43</v>
      </c>
      <c r="D21" s="117" t="s">
        <v>44</v>
      </c>
      <c r="E21" s="118" t="s">
        <v>45</v>
      </c>
      <c r="F21" s="104"/>
      <c r="G21" s="106" t="s">
        <v>46</v>
      </c>
    </row>
    <row r="22" spans="1:7" ht="15" customHeight="1">
      <c r="A22" s="96"/>
      <c r="B22" s="99"/>
      <c r="C22" s="107"/>
      <c r="D22" s="96"/>
      <c r="E22" s="119"/>
      <c r="F22" s="105"/>
      <c r="G22" s="107"/>
    </row>
    <row r="23" spans="1:7" ht="12.75" customHeight="1">
      <c r="A23" s="95">
        <v>9</v>
      </c>
      <c r="B23" s="98">
        <v>9</v>
      </c>
      <c r="C23" s="106" t="s">
        <v>63</v>
      </c>
      <c r="D23" s="117" t="s">
        <v>64</v>
      </c>
      <c r="E23" s="118" t="s">
        <v>65</v>
      </c>
      <c r="F23" s="104"/>
      <c r="G23" s="106" t="s">
        <v>66</v>
      </c>
    </row>
    <row r="24" spans="1:7" ht="15" customHeight="1">
      <c r="A24" s="96"/>
      <c r="B24" s="99"/>
      <c r="C24" s="107"/>
      <c r="D24" s="96"/>
      <c r="E24" s="119"/>
      <c r="F24" s="105"/>
      <c r="G24" s="107"/>
    </row>
    <row r="25" spans="1:7" ht="12.75" customHeight="1">
      <c r="A25" s="95">
        <v>10</v>
      </c>
      <c r="B25" s="98">
        <v>10</v>
      </c>
      <c r="C25" s="106" t="s">
        <v>67</v>
      </c>
      <c r="D25" s="117" t="s">
        <v>68</v>
      </c>
      <c r="E25" s="118" t="s">
        <v>69</v>
      </c>
      <c r="F25" s="104"/>
      <c r="G25" s="106" t="s">
        <v>70</v>
      </c>
    </row>
    <row r="26" spans="1:7" ht="15" customHeight="1">
      <c r="A26" s="96"/>
      <c r="B26" s="99"/>
      <c r="C26" s="107"/>
      <c r="D26" s="96"/>
      <c r="E26" s="119"/>
      <c r="F26" s="105"/>
      <c r="G26" s="107"/>
    </row>
    <row r="27" spans="1:7" ht="12.75" customHeight="1">
      <c r="A27" s="95">
        <v>11</v>
      </c>
      <c r="B27" s="98">
        <v>11</v>
      </c>
      <c r="C27" s="106" t="s">
        <v>55</v>
      </c>
      <c r="D27" s="117" t="s">
        <v>56</v>
      </c>
      <c r="E27" s="118" t="s">
        <v>57</v>
      </c>
      <c r="F27" s="104"/>
      <c r="G27" s="106" t="s">
        <v>58</v>
      </c>
    </row>
    <row r="28" spans="1:7" ht="15" customHeight="1">
      <c r="A28" s="96"/>
      <c r="B28" s="99"/>
      <c r="C28" s="107"/>
      <c r="D28" s="96"/>
      <c r="E28" s="119"/>
      <c r="F28" s="105"/>
      <c r="G28" s="107"/>
    </row>
    <row r="29" spans="1:7" ht="12.75" customHeight="1">
      <c r="A29" s="95">
        <v>12</v>
      </c>
      <c r="B29" s="98">
        <v>12</v>
      </c>
      <c r="C29" s="106" t="s">
        <v>71</v>
      </c>
      <c r="D29" s="117" t="s">
        <v>72</v>
      </c>
      <c r="E29" s="118" t="s">
        <v>73</v>
      </c>
      <c r="F29" s="104" t="s">
        <v>74</v>
      </c>
      <c r="G29" s="106" t="s">
        <v>75</v>
      </c>
    </row>
    <row r="30" spans="1:7" ht="15" customHeight="1">
      <c r="A30" s="96"/>
      <c r="B30" s="99"/>
      <c r="C30" s="107"/>
      <c r="D30" s="96"/>
      <c r="E30" s="119"/>
      <c r="F30" s="105"/>
      <c r="G30" s="107"/>
    </row>
    <row r="31" spans="1:7" ht="15.75" customHeight="1">
      <c r="A31" s="95">
        <v>13</v>
      </c>
      <c r="B31" s="98">
        <v>13</v>
      </c>
      <c r="C31" s="106" t="s">
        <v>24</v>
      </c>
      <c r="D31" s="95" t="s">
        <v>25</v>
      </c>
      <c r="E31" s="118" t="s">
        <v>26</v>
      </c>
      <c r="F31" s="104"/>
      <c r="G31" s="106" t="s">
        <v>27</v>
      </c>
    </row>
    <row r="32" spans="1:7" ht="15" customHeight="1">
      <c r="A32" s="96"/>
      <c r="B32" s="99"/>
      <c r="C32" s="107"/>
      <c r="D32" s="96"/>
      <c r="E32" s="119"/>
      <c r="F32" s="105"/>
      <c r="G32" s="107"/>
    </row>
    <row r="33" spans="1:7" ht="12.75">
      <c r="A33" s="95"/>
      <c r="B33" s="98">
        <v>14</v>
      </c>
      <c r="C33" s="95"/>
      <c r="D33" s="95"/>
      <c r="E33" s="95"/>
      <c r="F33" s="95"/>
      <c r="G33" s="95"/>
    </row>
    <row r="34" spans="1:7" ht="15" customHeight="1">
      <c r="A34" s="96"/>
      <c r="B34" s="99"/>
      <c r="C34" s="96"/>
      <c r="D34" s="96"/>
      <c r="E34" s="96"/>
      <c r="F34" s="96"/>
      <c r="G34" s="96"/>
    </row>
    <row r="35" spans="1:7" ht="12.75">
      <c r="A35" s="95"/>
      <c r="B35" s="98">
        <v>15</v>
      </c>
      <c r="C35" s="95"/>
      <c r="D35" s="95"/>
      <c r="E35" s="95"/>
      <c r="F35" s="95"/>
      <c r="G35" s="95"/>
    </row>
    <row r="36" spans="1:7" ht="15" customHeight="1">
      <c r="A36" s="96"/>
      <c r="B36" s="99"/>
      <c r="C36" s="96"/>
      <c r="D36" s="96"/>
      <c r="E36" s="96"/>
      <c r="F36" s="96"/>
      <c r="G36" s="96"/>
    </row>
    <row r="37" spans="1:7" ht="12.75">
      <c r="A37" s="95"/>
      <c r="B37" s="98">
        <v>16</v>
      </c>
      <c r="C37" s="95"/>
      <c r="D37" s="95"/>
      <c r="E37" s="95"/>
      <c r="F37" s="95"/>
      <c r="G37" s="95"/>
    </row>
    <row r="38" spans="1:7" ht="15" customHeight="1">
      <c r="A38" s="96"/>
      <c r="B38" s="99"/>
      <c r="C38" s="96"/>
      <c r="D38" s="96"/>
      <c r="E38" s="96"/>
      <c r="F38" s="96"/>
      <c r="G38" s="96"/>
    </row>
    <row r="39" ht="15.75" customHeight="1"/>
    <row r="41" spans="1:6" ht="12.75">
      <c r="A41" s="37">
        <f>HYPERLINK('[1]реквизиты'!$A$20)</f>
      </c>
      <c r="B41" s="38"/>
      <c r="C41" s="38"/>
      <c r="D41" s="38"/>
      <c r="E41" s="39">
        <f>HYPERLINK('[1]реквизиты'!$G$20)</f>
      </c>
      <c r="F41" s="40">
        <f>HYPERLINK('[1]реквизиты'!$G$21)</f>
      </c>
    </row>
    <row r="42" spans="1:5" ht="12.75">
      <c r="A42" s="38"/>
      <c r="B42" s="38"/>
      <c r="C42" s="38"/>
      <c r="D42" s="38"/>
      <c r="E42" s="4"/>
    </row>
    <row r="43" spans="1:6" ht="12.75">
      <c r="A43" s="39">
        <f>HYPERLINK('[1]реквизиты'!$A$22)</f>
      </c>
      <c r="B43" s="38"/>
      <c r="C43" s="38"/>
      <c r="D43" s="38"/>
      <c r="E43" s="39">
        <f>HYPERLINK('[1]реквизиты'!$G$22)</f>
      </c>
      <c r="F43" s="41">
        <f>HYPERLINK('[1]реквизиты'!$G$23)</f>
      </c>
    </row>
    <row r="44" spans="1:5" ht="12.75">
      <c r="A44" s="2"/>
      <c r="B44" s="2"/>
      <c r="C44" s="38"/>
      <c r="D44" s="38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F25:F26"/>
    <mergeCell ref="A27:A28"/>
    <mergeCell ref="B27:B28"/>
    <mergeCell ref="C27:C28"/>
    <mergeCell ref="D27:D28"/>
    <mergeCell ref="E27:E28"/>
    <mergeCell ref="F27:F28"/>
    <mergeCell ref="G19:G20"/>
    <mergeCell ref="A17:A18"/>
    <mergeCell ref="B17:B18"/>
    <mergeCell ref="E23:E24"/>
    <mergeCell ref="F23:F24"/>
    <mergeCell ref="A25:A26"/>
    <mergeCell ref="B25:B26"/>
    <mergeCell ref="C25:C26"/>
    <mergeCell ref="D25:D26"/>
    <mergeCell ref="E25:E26"/>
    <mergeCell ref="A19:A20"/>
    <mergeCell ref="B19:B20"/>
    <mergeCell ref="C19:C20"/>
    <mergeCell ref="D19:D20"/>
    <mergeCell ref="E19:E20"/>
    <mergeCell ref="F19:F20"/>
    <mergeCell ref="C17:C18"/>
    <mergeCell ref="D17:D18"/>
    <mergeCell ref="E17:E18"/>
    <mergeCell ref="F17:F18"/>
    <mergeCell ref="F13:F14"/>
    <mergeCell ref="G13:G14"/>
    <mergeCell ref="G15:G16"/>
    <mergeCell ref="G17:G18"/>
    <mergeCell ref="A15:A16"/>
    <mergeCell ref="B15:B16"/>
    <mergeCell ref="C15:C16"/>
    <mergeCell ref="D15:D16"/>
    <mergeCell ref="E15:E16"/>
    <mergeCell ref="F15:F16"/>
    <mergeCell ref="A9:A10"/>
    <mergeCell ref="B9:B10"/>
    <mergeCell ref="C9:C10"/>
    <mergeCell ref="D9:D10"/>
    <mergeCell ref="E9:E10"/>
    <mergeCell ref="F9:F10"/>
    <mergeCell ref="A7:A8"/>
    <mergeCell ref="B7:B8"/>
    <mergeCell ref="F7:F8"/>
    <mergeCell ref="A5:A6"/>
    <mergeCell ref="B5:B6"/>
    <mergeCell ref="C5:C6"/>
    <mergeCell ref="D5:D6"/>
    <mergeCell ref="G21:G22"/>
    <mergeCell ref="G23:G24"/>
    <mergeCell ref="G25:G26"/>
    <mergeCell ref="G11:G12"/>
    <mergeCell ref="E5:E6"/>
    <mergeCell ref="F5:F6"/>
    <mergeCell ref="G5:G6"/>
    <mergeCell ref="G7:G8"/>
    <mergeCell ref="G9:G10"/>
    <mergeCell ref="E13:E14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A13:A14"/>
    <mergeCell ref="B13:B14"/>
    <mergeCell ref="C13:C14"/>
    <mergeCell ref="D13:D14"/>
    <mergeCell ref="A11:A12"/>
    <mergeCell ref="B11:B12"/>
    <mergeCell ref="C11:C12"/>
    <mergeCell ref="D11:D12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Y6" sqref="Y6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11" t="s">
        <v>13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27.75" customHeight="1" thickBot="1">
      <c r="A2" s="112" t="s">
        <v>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3:18" ht="33" customHeight="1" thickBot="1">
      <c r="C3" s="163" t="str">
        <f>HYPERLINK('[1]реквизиты'!$A$2)</f>
        <v>Кубок России по самбо, среди мужчин.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5"/>
    </row>
    <row r="4" spans="1:19" ht="15.75" customHeight="1" thickBot="1">
      <c r="A4" s="9"/>
      <c r="B4" s="9"/>
      <c r="C4" s="192" t="s">
        <v>93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9"/>
    </row>
    <row r="5" spans="9:13" ht="20.25" customHeight="1" thickBot="1">
      <c r="I5" s="53"/>
      <c r="J5" s="167" t="str">
        <f>HYPERLINK('пр.взв.'!D4)</f>
        <v>в.к. +100  кг.</v>
      </c>
      <c r="K5" s="168"/>
      <c r="L5" s="169"/>
      <c r="M5" s="53"/>
    </row>
    <row r="6" spans="1:21" ht="18" customHeight="1" thickBot="1">
      <c r="A6" s="170" t="s">
        <v>0</v>
      </c>
      <c r="B6" s="170"/>
      <c r="C6" s="5"/>
      <c r="R6" s="36"/>
      <c r="S6" s="36"/>
      <c r="U6" s="36" t="s">
        <v>1</v>
      </c>
    </row>
    <row r="7" spans="1:29" ht="12.75" customHeight="1" thickBot="1">
      <c r="A7" s="171">
        <v>1</v>
      </c>
      <c r="B7" s="141" t="str">
        <f>VLOOKUP(A7,'пр.взв.'!B7:C38,2,FALSE)</f>
        <v>ЖАРОВ Анатолий Александрович</v>
      </c>
      <c r="C7" s="141" t="str">
        <f>VLOOKUP(A7,'пр.взв.'!B7:F38,3,FALSE)</f>
        <v>18.08.1993, МС</v>
      </c>
      <c r="D7" s="141" t="str">
        <f>VLOOKUP(A7,'пр.взв.'!B7:E38,4,FALSE)</f>
        <v>Москва, Д</v>
      </c>
      <c r="E7" s="11"/>
      <c r="F7" s="12"/>
      <c r="G7" s="12"/>
      <c r="H7" s="12"/>
      <c r="I7" s="34" t="s">
        <v>18</v>
      </c>
      <c r="J7" s="12"/>
      <c r="K7" s="12"/>
      <c r="L7" s="12"/>
      <c r="M7" s="13"/>
      <c r="N7" s="13"/>
      <c r="O7" s="13"/>
      <c r="P7" s="13"/>
      <c r="R7" s="141" t="str">
        <f>VLOOKUP(U7,'пр.взв.'!B7:E38,2,FALSE)</f>
        <v>ГЛАДКОВ Алексей Иванович</v>
      </c>
      <c r="S7" s="141" t="str">
        <f>VLOOKUP(U7,'пр.взв.'!B7:E38,3,FALSE)</f>
        <v>24.11.1985, МС</v>
      </c>
      <c r="T7" s="141" t="str">
        <f>VLOOKUP(U7,'пр.взв.'!B7:E38,4,FALSE)</f>
        <v>С.Петербург, Д</v>
      </c>
      <c r="U7" s="191">
        <v>2</v>
      </c>
      <c r="Y7" s="4"/>
      <c r="Z7" s="4"/>
      <c r="AA7" s="4"/>
      <c r="AB7" s="4"/>
      <c r="AC7" s="4"/>
    </row>
    <row r="8" spans="1:29" ht="12.75" customHeight="1">
      <c r="A8" s="172"/>
      <c r="B8" s="142"/>
      <c r="C8" s="142"/>
      <c r="D8" s="142"/>
      <c r="E8" s="18" t="s">
        <v>78</v>
      </c>
      <c r="F8" s="14"/>
      <c r="G8" s="14"/>
      <c r="H8" s="46">
        <v>10</v>
      </c>
      <c r="I8" s="174" t="str">
        <f>VLOOKUP(H8,'пр.взв.'!B7:E38,2,FALSE)</f>
        <v>ОСИПЕНКО Артем Иванович </v>
      </c>
      <c r="J8" s="175"/>
      <c r="K8" s="175"/>
      <c r="L8" s="175"/>
      <c r="M8" s="176"/>
      <c r="N8" s="13"/>
      <c r="O8" s="13"/>
      <c r="P8" s="13"/>
      <c r="Q8" s="18" t="s">
        <v>83</v>
      </c>
      <c r="R8" s="142"/>
      <c r="S8" s="142"/>
      <c r="T8" s="142"/>
      <c r="U8" s="182"/>
      <c r="Y8" s="4"/>
      <c r="Z8" s="4"/>
      <c r="AA8" s="4"/>
      <c r="AB8" s="4"/>
      <c r="AC8" s="4"/>
    </row>
    <row r="9" spans="1:29" ht="12.75" customHeight="1" thickBot="1">
      <c r="A9" s="172">
        <v>9</v>
      </c>
      <c r="B9" s="143" t="str">
        <f>VLOOKUP(A9,'пр.взв.'!B9:C40,2,FALSE)</f>
        <v>РАТЬКО Константин Станиславович</v>
      </c>
      <c r="C9" s="143" t="str">
        <f>VLOOKUP(A9,'пр.взв.'!B7:F38,3,FALSE)</f>
        <v>06.04.1985, МСМК</v>
      </c>
      <c r="D9" s="143" t="str">
        <f>VLOOKUP(A9,'пр.взв.'!B7:F38,4,FALSE)</f>
        <v>ЦФО, Владимирская, Александров, Д</v>
      </c>
      <c r="E9" s="80" t="s">
        <v>79</v>
      </c>
      <c r="F9" s="19"/>
      <c r="G9" s="14"/>
      <c r="H9" s="12" t="s">
        <v>84</v>
      </c>
      <c r="I9" s="177"/>
      <c r="J9" s="178"/>
      <c r="K9" s="178"/>
      <c r="L9" s="178"/>
      <c r="M9" s="179"/>
      <c r="N9" s="13"/>
      <c r="O9" s="13"/>
      <c r="P9" s="29"/>
      <c r="Q9" s="80" t="s">
        <v>84</v>
      </c>
      <c r="R9" s="143" t="str">
        <f>VLOOKUP(U9,'пр.взв.'!B9:E40,2,FALSE)</f>
        <v>ОСИПЕНКО Артем Иванович </v>
      </c>
      <c r="S9" s="143" t="str">
        <f>VLOOKUP(U9,'пр.взв.'!B9:E40,3,FALSE)</f>
        <v>27.05.1988, ЗМС</v>
      </c>
      <c r="T9" s="143" t="str">
        <f>VLOOKUP(U9,'пр.взв.'!B9:E40,4,FALSE)</f>
        <v>ЦФО, Брянская, Брянск, ВС</v>
      </c>
      <c r="U9" s="182">
        <v>10</v>
      </c>
      <c r="Y9" s="4"/>
      <c r="Z9" s="4"/>
      <c r="AA9" s="4"/>
      <c r="AB9" s="4"/>
      <c r="AC9" s="4"/>
    </row>
    <row r="10" spans="1:29" ht="12.75" customHeight="1" thickBot="1">
      <c r="A10" s="173"/>
      <c r="B10" s="144"/>
      <c r="C10" s="144"/>
      <c r="D10" s="144"/>
      <c r="E10" s="16"/>
      <c r="F10" s="20"/>
      <c r="G10" s="18" t="s">
        <v>78</v>
      </c>
      <c r="H10" s="12"/>
      <c r="M10" s="13"/>
      <c r="N10" s="13"/>
      <c r="O10" s="18" t="s">
        <v>83</v>
      </c>
      <c r="P10" s="30"/>
      <c r="R10" s="144"/>
      <c r="S10" s="144"/>
      <c r="T10" s="144"/>
      <c r="U10" s="183"/>
      <c r="Y10" s="4"/>
      <c r="Z10" s="4"/>
      <c r="AA10" s="4"/>
      <c r="AB10" s="4"/>
      <c r="AC10" s="4"/>
    </row>
    <row r="11" spans="1:29" ht="12.75" customHeight="1" thickBot="1">
      <c r="A11" s="171">
        <v>5</v>
      </c>
      <c r="B11" s="141" t="str">
        <f>VLOOKUP(A11,'пр.взв.'!B11:C42,2,FALSE)</f>
        <v>ВЕСЕЛОВ Алексей Александрович</v>
      </c>
      <c r="C11" s="141" t="str">
        <f>VLOOKUP(A11,'пр.взв.'!B7:E38,3,FALSE)</f>
        <v>11.01.1983, МС</v>
      </c>
      <c r="D11" s="141" t="str">
        <f>VLOOKUP(A11,'пр.взв.'!B7:E38,4,FALSE)</f>
        <v>ЦФО, Костромская, Кострома, Пр</v>
      </c>
      <c r="E11" s="11"/>
      <c r="F11" s="20"/>
      <c r="G11" s="80" t="s">
        <v>81</v>
      </c>
      <c r="H11" s="25"/>
      <c r="I11" s="12"/>
      <c r="M11" s="13"/>
      <c r="N11" s="29"/>
      <c r="O11" s="80" t="s">
        <v>81</v>
      </c>
      <c r="P11" s="30"/>
      <c r="R11" s="141" t="str">
        <f>VLOOKUP(U11,'пр.взв.'!B11:E42,2,FALSE)</f>
        <v>ШИРЯЕВ Максим Сергеевич</v>
      </c>
      <c r="S11" s="141" t="str">
        <f>VLOOKUP(U11,'пр.взв.'!B11:E42,3,FALSE)</f>
        <v>18.03.1988, МСМК</v>
      </c>
      <c r="T11" s="141" t="str">
        <f>VLOOKUP(U11,'пр.взв.'!B11:E42,4,FALSE)</f>
        <v>Москва, ВС</v>
      </c>
      <c r="U11" s="181">
        <v>6</v>
      </c>
      <c r="Y11" s="4"/>
      <c r="Z11" s="4"/>
      <c r="AA11" s="4"/>
      <c r="AB11" s="4"/>
      <c r="AC11" s="4"/>
    </row>
    <row r="12" spans="1:29" ht="12.75" customHeight="1">
      <c r="A12" s="172"/>
      <c r="B12" s="142"/>
      <c r="C12" s="142"/>
      <c r="D12" s="142"/>
      <c r="E12" s="18" t="s">
        <v>80</v>
      </c>
      <c r="F12" s="23"/>
      <c r="G12" s="14"/>
      <c r="H12" s="24"/>
      <c r="I12" s="12"/>
      <c r="J12" s="127" t="s">
        <v>12</v>
      </c>
      <c r="K12" s="127"/>
      <c r="L12" s="127"/>
      <c r="M12" s="13"/>
      <c r="N12" s="30"/>
      <c r="O12" s="13"/>
      <c r="P12" s="31"/>
      <c r="Q12" s="18" t="s">
        <v>22</v>
      </c>
      <c r="R12" s="142"/>
      <c r="S12" s="142"/>
      <c r="T12" s="142"/>
      <c r="U12" s="182"/>
      <c r="Y12" s="4"/>
      <c r="Z12" s="4"/>
      <c r="AA12" s="4"/>
      <c r="AB12" s="4"/>
      <c r="AC12" s="4"/>
    </row>
    <row r="13" spans="1:29" ht="12.75" customHeight="1" thickBot="1">
      <c r="A13" s="172">
        <v>13</v>
      </c>
      <c r="B13" s="143" t="str">
        <f>VLOOKUP(A13,'пр.взв.'!B7:C38,2,FALSE)</f>
        <v>МИХАЛЬЧЕНКО Роман Александрович</v>
      </c>
      <c r="C13" s="143" t="str">
        <f>VLOOKUP(A13,'пр.взв.'!B7:E38,3,FALSE)</f>
        <v>27.06.1987, МСМК</v>
      </c>
      <c r="D13" s="143" t="str">
        <f>VLOOKUP(A13,'пр.взв.'!B7:E38,4,FALSE)</f>
        <v>УФО, Курганская</v>
      </c>
      <c r="E13" s="80" t="s">
        <v>81</v>
      </c>
      <c r="F13" s="14"/>
      <c r="G13" s="14"/>
      <c r="H13" s="24"/>
      <c r="I13" s="27"/>
      <c r="J13" s="28"/>
      <c r="K13" s="28"/>
      <c r="L13" s="12"/>
      <c r="M13" s="13"/>
      <c r="N13" s="30"/>
      <c r="O13" s="13"/>
      <c r="P13" s="13"/>
      <c r="Q13" s="80"/>
      <c r="R13" s="145">
        <f>VLOOKUP(U13,'пр.взв.'!B13:E44,2,FALSE)</f>
        <v>0</v>
      </c>
      <c r="S13" s="145">
        <f>VLOOKUP(U13,'пр.взв.'!B13:E44,3,FALSE)</f>
        <v>0</v>
      </c>
      <c r="T13" s="145">
        <f>VLOOKUP(U13,'пр.взв.'!B13:E44,4,FALSE)</f>
        <v>0</v>
      </c>
      <c r="U13" s="182">
        <v>14</v>
      </c>
      <c r="Y13" s="4"/>
      <c r="Z13" s="4"/>
      <c r="AA13" s="4"/>
      <c r="AB13" s="4"/>
      <c r="AC13" s="4"/>
    </row>
    <row r="14" spans="1:29" ht="12.75" customHeight="1" thickBot="1">
      <c r="A14" s="173"/>
      <c r="B14" s="144"/>
      <c r="C14" s="144"/>
      <c r="D14" s="144"/>
      <c r="E14" s="16"/>
      <c r="F14" s="180"/>
      <c r="G14" s="180"/>
      <c r="H14" s="24"/>
      <c r="I14" s="18" t="s">
        <v>78</v>
      </c>
      <c r="J14" s="12"/>
      <c r="K14" s="12"/>
      <c r="L14" s="12"/>
      <c r="M14" s="18" t="s">
        <v>83</v>
      </c>
      <c r="N14" s="27"/>
      <c r="O14" s="13"/>
      <c r="P14" s="13"/>
      <c r="R14" s="146"/>
      <c r="S14" s="146"/>
      <c r="T14" s="146"/>
      <c r="U14" s="190"/>
      <c r="Y14" s="4"/>
      <c r="Z14" s="4"/>
      <c r="AA14" s="4"/>
      <c r="AB14" s="4"/>
      <c r="AC14" s="4"/>
    </row>
    <row r="15" spans="1:29" ht="12.75" customHeight="1" thickBot="1">
      <c r="A15" s="171">
        <v>3</v>
      </c>
      <c r="B15" s="141" t="str">
        <f>VLOOKUP(A15,'пр.взв.'!B7:C38,2,FALSE)</f>
        <v>ХОРПЯКОВ Олег Вячеславович</v>
      </c>
      <c r="C15" s="141" t="str">
        <f>VLOOKUP(A15,'пр.взв.'!B7:E38,3,FALSE)</f>
        <v>28.02.1977, МСМК</v>
      </c>
      <c r="D15" s="141" t="str">
        <f>VLOOKUP(A15,'пр.взв.'!B7:E38,4,FALSE)</f>
        <v>Москва, Д</v>
      </c>
      <c r="E15" s="11"/>
      <c r="F15" s="14"/>
      <c r="G15" s="14"/>
      <c r="H15" s="24"/>
      <c r="I15" s="80" t="s">
        <v>81</v>
      </c>
      <c r="J15" s="12"/>
      <c r="K15" s="12"/>
      <c r="L15" s="12"/>
      <c r="M15" s="80" t="s">
        <v>81</v>
      </c>
      <c r="N15" s="30"/>
      <c r="O15" s="13"/>
      <c r="P15" s="13"/>
      <c r="R15" s="141" t="str">
        <f>VLOOKUP(U15,'пр.взв.'!B7:C38,2,FALSE)</f>
        <v>НАЖМУДИНОВ Магомед Насрудинович</v>
      </c>
      <c r="S15" s="141" t="str">
        <f>VLOOKUP(U15,'пр.взв.'!B7:E38,3,FALSE)</f>
        <v>14.01.1990, МС</v>
      </c>
      <c r="T15" s="141" t="str">
        <f>VLOOKUP(U15,'пр.взв.'!B7:E38,4,FALSE)</f>
        <v>Москва, Д</v>
      </c>
      <c r="U15" s="191">
        <v>4</v>
      </c>
      <c r="Y15" s="4"/>
      <c r="Z15" s="4"/>
      <c r="AA15" s="4"/>
      <c r="AB15" s="4"/>
      <c r="AC15" s="4"/>
    </row>
    <row r="16" spans="1:29" ht="12.75" customHeight="1">
      <c r="A16" s="172"/>
      <c r="B16" s="142"/>
      <c r="C16" s="142"/>
      <c r="D16" s="142"/>
      <c r="E16" s="18" t="s">
        <v>82</v>
      </c>
      <c r="F16" s="14"/>
      <c r="G16" s="14"/>
      <c r="H16" s="24"/>
      <c r="I16" s="12"/>
      <c r="J16" s="12"/>
      <c r="K16" s="12"/>
      <c r="L16" s="12"/>
      <c r="M16" s="13"/>
      <c r="N16" s="30"/>
      <c r="O16" s="13"/>
      <c r="P16" s="13"/>
      <c r="Q16" s="18" t="s">
        <v>85</v>
      </c>
      <c r="R16" s="142"/>
      <c r="S16" s="142"/>
      <c r="T16" s="142"/>
      <c r="U16" s="182"/>
      <c r="Y16" s="4"/>
      <c r="Z16" s="4"/>
      <c r="AA16" s="4"/>
      <c r="AB16" s="4"/>
      <c r="AC16" s="4"/>
    </row>
    <row r="17" spans="1:29" ht="12.75" customHeight="1" thickBot="1">
      <c r="A17" s="172">
        <v>11</v>
      </c>
      <c r="B17" s="143" t="str">
        <f>VLOOKUP(A17,'пр.взв.'!B17:C47,2,FALSE)</f>
        <v>ЮСУФОВ Гаджи Чингизович</v>
      </c>
      <c r="C17" s="143" t="str">
        <f>VLOOKUP(A17,'пр.взв.'!B7:E38,3,FALSE)</f>
        <v>08.05.1990, МС</v>
      </c>
      <c r="D17" s="143" t="str">
        <f>VLOOKUP(A17,'пр.взв.'!B7:F38,4,FALSE)</f>
        <v>ПФО, Пермский, Пермь, Д</v>
      </c>
      <c r="E17" s="80" t="s">
        <v>79</v>
      </c>
      <c r="F17" s="19"/>
      <c r="G17" s="14"/>
      <c r="H17" s="24"/>
      <c r="I17" s="12"/>
      <c r="J17" s="12"/>
      <c r="K17" s="12"/>
      <c r="L17" s="12"/>
      <c r="M17" s="13"/>
      <c r="N17" s="30"/>
      <c r="O17" s="13"/>
      <c r="P17" s="29"/>
      <c r="Q17" s="80" t="s">
        <v>84</v>
      </c>
      <c r="R17" s="143" t="str">
        <f>VLOOKUP(U17,'пр.взв.'!B17:E47,2,FALSE)</f>
        <v>БОРИСКИН Сергей Александрович</v>
      </c>
      <c r="S17" s="143" t="str">
        <f>VLOOKUP(U17,'пр.взв.'!B17:E47,3,FALSE)</f>
        <v>07.05.1987, МСМК</v>
      </c>
      <c r="T17" s="143" t="str">
        <f>VLOOKUP(U17,'пр.взв.'!B17:E47,4,FALSE)</f>
        <v>ЦФО, Рязанская, Пр</v>
      </c>
      <c r="U17" s="182">
        <v>12</v>
      </c>
      <c r="Y17" s="4"/>
      <c r="Z17" s="4"/>
      <c r="AA17" s="4"/>
      <c r="AB17" s="4"/>
      <c r="AC17" s="4"/>
    </row>
    <row r="18" spans="1:21" ht="12.75" customHeight="1" thickBot="1">
      <c r="A18" s="173"/>
      <c r="B18" s="144"/>
      <c r="C18" s="144"/>
      <c r="D18" s="144"/>
      <c r="E18" s="16"/>
      <c r="F18" s="20"/>
      <c r="G18" s="18" t="s">
        <v>82</v>
      </c>
      <c r="H18" s="26"/>
      <c r="I18" s="34" t="s">
        <v>19</v>
      </c>
      <c r="J18" s="12"/>
      <c r="K18" s="12"/>
      <c r="L18" s="12"/>
      <c r="M18" s="13"/>
      <c r="N18" s="31"/>
      <c r="O18" s="18" t="s">
        <v>85</v>
      </c>
      <c r="P18" s="30"/>
      <c r="R18" s="144"/>
      <c r="S18" s="144"/>
      <c r="T18" s="144"/>
      <c r="U18" s="183"/>
    </row>
    <row r="19" spans="1:21" ht="12.75" customHeight="1" thickBot="1">
      <c r="A19" s="171">
        <v>7</v>
      </c>
      <c r="B19" s="141" t="str">
        <f>VLOOKUP(A19,'пр.взв.'!B19:C49,2,FALSE)</f>
        <v>МУХИН Федор Александрович</v>
      </c>
      <c r="C19" s="141" t="str">
        <f>VLOOKUP(A19,'пр.взв.'!B7:E38,3,FALSE)</f>
        <v>11.12.1983, МС</v>
      </c>
      <c r="D19" s="141" t="str">
        <f>VLOOKUP(A19,'пр.взв.'!B7:E38,4,FALSE)</f>
        <v>ЦФО, Ярославский, Д</v>
      </c>
      <c r="E19" s="11"/>
      <c r="F19" s="21"/>
      <c r="G19" s="80" t="s">
        <v>81</v>
      </c>
      <c r="H19" s="46">
        <v>9</v>
      </c>
      <c r="I19" s="184" t="str">
        <f>VLOOKUP(H19,'пр.взв.'!B18:E49,2,FALSE)</f>
        <v>РАТЬКО Константин Станиславович</v>
      </c>
      <c r="J19" s="185"/>
      <c r="K19" s="185"/>
      <c r="L19" s="185"/>
      <c r="M19" s="186"/>
      <c r="N19" s="13"/>
      <c r="O19" s="80" t="s">
        <v>81</v>
      </c>
      <c r="P19" s="30"/>
      <c r="R19" s="141" t="str">
        <f>VLOOKUP(U19,'пр.взв.'!B19:E49,2,FALSE)</f>
        <v>САРИБЕКЯН Павел Андреевич</v>
      </c>
      <c r="S19" s="141" t="str">
        <f>VLOOKUP(U19,'пр.взв.'!B19:E49,3,FALSE)</f>
        <v>13.07.1992, МС</v>
      </c>
      <c r="T19" s="141" t="str">
        <f>VLOOKUP(U19,'пр.взв.'!B19:E49,4,FALSE)</f>
        <v>ЮФО, Краснодарский, Курганинск, ФК</v>
      </c>
      <c r="U19" s="181">
        <v>8</v>
      </c>
    </row>
    <row r="20" spans="1:21" ht="12.75" customHeight="1" thickBot="1">
      <c r="A20" s="172"/>
      <c r="B20" s="142"/>
      <c r="C20" s="142"/>
      <c r="D20" s="142"/>
      <c r="E20" s="18" t="s">
        <v>23</v>
      </c>
      <c r="F20" s="22"/>
      <c r="G20" s="16"/>
      <c r="H20" s="12"/>
      <c r="I20" s="187"/>
      <c r="J20" s="188"/>
      <c r="K20" s="188"/>
      <c r="L20" s="188"/>
      <c r="M20" s="189"/>
      <c r="N20" s="13"/>
      <c r="O20" s="13"/>
      <c r="P20" s="79"/>
      <c r="Q20" s="18" t="s">
        <v>21</v>
      </c>
      <c r="R20" s="142"/>
      <c r="S20" s="142"/>
      <c r="T20" s="142"/>
      <c r="U20" s="182"/>
    </row>
    <row r="21" spans="1:21" ht="12.75" customHeight="1" thickBot="1">
      <c r="A21" s="172">
        <v>15</v>
      </c>
      <c r="B21" s="145">
        <f>VLOOKUP(A21,'пр.взв.'!B21:C51,2,FALSE)</f>
        <v>0</v>
      </c>
      <c r="C21" s="145">
        <f>VLOOKUP(A21,'пр.взв.'!B7:E38,3,FALSE)</f>
        <v>0</v>
      </c>
      <c r="D21" s="145">
        <f>VLOOKUP(A21,'пр.взв.'!B7:E38,4,FALSE)</f>
        <v>0</v>
      </c>
      <c r="E21" s="15"/>
      <c r="F21" s="16"/>
      <c r="G21" s="16"/>
      <c r="H21" s="17"/>
      <c r="I21" s="17"/>
      <c r="J21" s="17"/>
      <c r="K21" s="17"/>
      <c r="L21" s="17"/>
      <c r="M21" s="13"/>
      <c r="N21" s="13"/>
      <c r="O21" s="13"/>
      <c r="P21" s="13"/>
      <c r="Q21" s="15"/>
      <c r="R21" s="145">
        <f>VLOOKUP(U21,'пр.взв.'!B21:E51,2,FALSE)</f>
        <v>0</v>
      </c>
      <c r="S21" s="145">
        <f>VLOOKUP(U21,'пр.взв.'!B21:E51,3,FALSE)</f>
        <v>0</v>
      </c>
      <c r="T21" s="145">
        <f>VLOOKUP(U21,'пр.взв.'!B7:E38,4,FALSE)</f>
        <v>0</v>
      </c>
      <c r="U21" s="182">
        <v>16</v>
      </c>
    </row>
    <row r="22" spans="1:21" ht="12.75" customHeight="1" thickBot="1">
      <c r="A22" s="173"/>
      <c r="B22" s="146"/>
      <c r="C22" s="146"/>
      <c r="D22" s="146"/>
      <c r="E22" s="16"/>
      <c r="F22" s="11"/>
      <c r="G22" s="11"/>
      <c r="O22" s="12"/>
      <c r="P22" s="12"/>
      <c r="R22" s="146"/>
      <c r="S22" s="146"/>
      <c r="T22" s="146"/>
      <c r="U22" s="183"/>
    </row>
    <row r="23" spans="1:20" ht="12.75" customHeight="1">
      <c r="A23" s="1"/>
      <c r="B23" s="1"/>
      <c r="C23" s="7"/>
      <c r="D23" s="4"/>
      <c r="E23" s="4"/>
      <c r="F23" s="4"/>
      <c r="G23" s="4"/>
      <c r="H23" s="128" t="s">
        <v>17</v>
      </c>
      <c r="I23" s="128"/>
      <c r="J23" s="128"/>
      <c r="K23" s="128"/>
      <c r="L23" s="128"/>
      <c r="M23" s="128"/>
      <c r="N23" s="128"/>
      <c r="O23" s="10"/>
      <c r="P23" s="10"/>
      <c r="R23" s="33"/>
      <c r="S23" s="33"/>
      <c r="T23" s="33"/>
    </row>
    <row r="24" spans="4:22" ht="12" customHeight="1" thickBot="1">
      <c r="D24" s="42" t="s">
        <v>2</v>
      </c>
      <c r="K24" s="4"/>
      <c r="L24" s="4"/>
      <c r="M24" s="4"/>
      <c r="N24" s="4"/>
      <c r="O24" s="42" t="s">
        <v>3</v>
      </c>
      <c r="P24" s="4"/>
      <c r="Q24" s="4"/>
      <c r="R24" s="4"/>
      <c r="S24" s="4"/>
      <c r="T24" s="4"/>
      <c r="U24" s="43"/>
      <c r="V24" s="4"/>
    </row>
    <row r="25" spans="1:22" ht="12.75" customHeight="1">
      <c r="A25" s="66">
        <v>1</v>
      </c>
      <c r="B25" s="153" t="str">
        <f>VLOOKUP(A25,'пр.взв.'!B7:E38,2,FALSE)</f>
        <v>ЖАРОВ Анатолий Александрович</v>
      </c>
      <c r="C25" s="8"/>
      <c r="D25" s="8"/>
      <c r="I25" s="69">
        <v>2</v>
      </c>
      <c r="J25" s="135" t="str">
        <f>VLOOKUP(I25,'пр.взв.'!B5:D38,2,FALSE)</f>
        <v>ГЛАДКОВ Алексей Иванович</v>
      </c>
      <c r="K25" s="136"/>
      <c r="L25" s="137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66"/>
      <c r="B26" s="155"/>
      <c r="C26" s="81" t="s">
        <v>80</v>
      </c>
      <c r="D26" s="12"/>
      <c r="E26" s="35"/>
      <c r="F26" s="35"/>
      <c r="G26" s="35"/>
      <c r="H26" s="35"/>
      <c r="I26" s="70"/>
      <c r="J26" s="138"/>
      <c r="K26" s="139"/>
      <c r="L26" s="140"/>
      <c r="M26" s="13" t="s">
        <v>22</v>
      </c>
      <c r="N26" s="12"/>
      <c r="O26" s="12"/>
      <c r="P26" s="12"/>
      <c r="Q26" s="34"/>
      <c r="R26" s="44"/>
      <c r="S26" s="34"/>
      <c r="T26" s="34"/>
      <c r="U26" s="43"/>
      <c r="V26" s="4"/>
    </row>
    <row r="27" spans="1:22" ht="12.75" customHeight="1">
      <c r="A27" s="67">
        <v>13</v>
      </c>
      <c r="B27" s="156" t="str">
        <f>VLOOKUP(A27,'пр.взв.'!B7:D38,2,FALSE)</f>
        <v>МИХАЛЬЧЕНКО Роман Александрович</v>
      </c>
      <c r="C27" s="25" t="s">
        <v>84</v>
      </c>
      <c r="D27" s="12"/>
      <c r="E27" s="48"/>
      <c r="F27" s="48"/>
      <c r="G27" s="48"/>
      <c r="H27" s="48"/>
      <c r="I27" s="71">
        <v>6</v>
      </c>
      <c r="J27" s="129" t="str">
        <f>VLOOKUP(I27,'пр.взв.'!B7:D38,2,FALSE)</f>
        <v>ШИРЯЕВ Максим Сергеевич</v>
      </c>
      <c r="K27" s="130"/>
      <c r="L27" s="131"/>
      <c r="M27" s="85" t="s">
        <v>81</v>
      </c>
      <c r="N27" s="87"/>
      <c r="O27" s="87"/>
      <c r="P27" s="87"/>
      <c r="Q27" s="47"/>
      <c r="R27" s="34"/>
      <c r="S27" s="34"/>
      <c r="T27" s="34"/>
      <c r="U27" s="4"/>
      <c r="V27" s="4"/>
    </row>
    <row r="28" spans="1:22" ht="12.75" customHeight="1" thickBot="1">
      <c r="A28" s="67"/>
      <c r="B28" s="154"/>
      <c r="C28" s="24"/>
      <c r="D28" s="12"/>
      <c r="E28" s="47"/>
      <c r="F28" s="47"/>
      <c r="G28" s="48"/>
      <c r="H28" s="48"/>
      <c r="I28" s="71"/>
      <c r="J28" s="132"/>
      <c r="K28" s="133"/>
      <c r="L28" s="134"/>
      <c r="M28" s="24"/>
      <c r="N28" s="87"/>
      <c r="O28" s="87"/>
      <c r="P28" s="87"/>
      <c r="Q28" s="47"/>
      <c r="R28" s="34"/>
      <c r="S28" s="34"/>
      <c r="T28" s="34"/>
      <c r="U28" s="4"/>
      <c r="V28" s="4"/>
    </row>
    <row r="29" spans="1:22" ht="12.75" customHeight="1">
      <c r="A29" s="4"/>
      <c r="B29" s="12"/>
      <c r="C29" s="24"/>
      <c r="D29" s="84" t="s">
        <v>80</v>
      </c>
      <c r="E29" s="47"/>
      <c r="F29" s="47"/>
      <c r="G29" s="48"/>
      <c r="H29" s="48"/>
      <c r="I29" s="71"/>
      <c r="J29" s="64"/>
      <c r="K29" s="12"/>
      <c r="L29" s="8"/>
      <c r="M29" s="24"/>
      <c r="N29" s="88"/>
      <c r="O29" s="88">
        <v>6</v>
      </c>
      <c r="P29" s="87"/>
      <c r="Q29" s="47"/>
      <c r="R29" s="34"/>
      <c r="S29" s="34"/>
      <c r="T29" s="34"/>
      <c r="U29" s="4"/>
      <c r="V29" s="4"/>
    </row>
    <row r="30" spans="1:22" ht="12.75" customHeight="1" thickBot="1">
      <c r="A30" s="4"/>
      <c r="B30" s="65"/>
      <c r="C30" s="24"/>
      <c r="D30" s="85" t="s">
        <v>84</v>
      </c>
      <c r="E30" s="47"/>
      <c r="F30" s="47"/>
      <c r="G30" s="48"/>
      <c r="H30" s="48"/>
      <c r="I30" s="71"/>
      <c r="J30" s="64"/>
      <c r="K30" s="65"/>
      <c r="L30" s="8"/>
      <c r="M30" s="24"/>
      <c r="N30" s="87"/>
      <c r="O30" s="91" t="s">
        <v>81</v>
      </c>
      <c r="P30" s="25"/>
      <c r="Q30" s="47"/>
      <c r="R30" s="34"/>
      <c r="S30" s="34"/>
      <c r="T30" s="34"/>
      <c r="U30" s="4"/>
      <c r="V30" s="4"/>
    </row>
    <row r="31" spans="1:22" ht="13.5" thickBot="1">
      <c r="A31" s="68">
        <v>3</v>
      </c>
      <c r="B31" s="153" t="str">
        <f>VLOOKUP(A31,'пр.взв.'!B7:D38,2,FALSE)</f>
        <v>ХОРПЯКОВ Олег Вячеславович</v>
      </c>
      <c r="C31" s="82"/>
      <c r="D31" s="24"/>
      <c r="E31" s="46"/>
      <c r="F31" s="47"/>
      <c r="G31" s="47"/>
      <c r="H31" s="47"/>
      <c r="I31" s="46">
        <v>12</v>
      </c>
      <c r="J31" s="135" t="str">
        <f>VLOOKUP(I31,'пр.взв.'!B7:D38,2,FALSE)</f>
        <v>БОРИСКИН Сергей Александрович</v>
      </c>
      <c r="K31" s="136"/>
      <c r="L31" s="137"/>
      <c r="M31" s="82"/>
      <c r="N31" s="87"/>
      <c r="O31" s="87"/>
      <c r="P31" s="24"/>
      <c r="Q31" s="47"/>
      <c r="R31" s="34"/>
      <c r="S31" s="34"/>
      <c r="T31" s="34"/>
      <c r="U31" s="4"/>
      <c r="V31" s="4"/>
    </row>
    <row r="32" spans="1:22" ht="13.5" customHeight="1">
      <c r="A32" s="68"/>
      <c r="B32" s="155"/>
      <c r="C32" s="83" t="s">
        <v>86</v>
      </c>
      <c r="D32" s="24"/>
      <c r="E32" s="62">
        <v>4</v>
      </c>
      <c r="F32" s="157" t="str">
        <f>VLOOKUP(E32,'пр.взв.'!B7:D38,2,FALSE)</f>
        <v>НАЖМУДИНОВ Магомед Насрудинович</v>
      </c>
      <c r="G32" s="158"/>
      <c r="H32" s="159"/>
      <c r="I32" s="72"/>
      <c r="J32" s="138"/>
      <c r="K32" s="139"/>
      <c r="L32" s="140"/>
      <c r="M32" s="83" t="s">
        <v>87</v>
      </c>
      <c r="N32" s="89"/>
      <c r="O32" s="89"/>
      <c r="P32" s="24"/>
      <c r="Q32" s="62">
        <v>6</v>
      </c>
      <c r="R32" s="125" t="str">
        <f>VLOOKUP(Q32,'пр.взв.'!B7:D38,2,FALSE)</f>
        <v>ШИРЯЕВ Максим Сергеевич</v>
      </c>
      <c r="S32" s="63"/>
      <c r="T32" s="63"/>
      <c r="U32" s="63"/>
      <c r="V32" s="4"/>
    </row>
    <row r="33" spans="1:22" ht="13.5" customHeight="1" thickBot="1">
      <c r="A33" s="68">
        <v>7</v>
      </c>
      <c r="B33" s="156" t="str">
        <f>VLOOKUP(A33,'пр.взв.'!B7:E38,2,FALSE)</f>
        <v>МУХИН Федор Александрович</v>
      </c>
      <c r="C33" s="84" t="s">
        <v>84</v>
      </c>
      <c r="D33" s="24"/>
      <c r="E33" s="86" t="s">
        <v>81</v>
      </c>
      <c r="F33" s="160"/>
      <c r="G33" s="161"/>
      <c r="H33" s="162"/>
      <c r="I33" s="73">
        <v>8</v>
      </c>
      <c r="J33" s="129" t="str">
        <f>VLOOKUP(I33,'пр.взв.'!B7:D38,2,FALSE)</f>
        <v>САРИБЕКЯН Павел Андреевич</v>
      </c>
      <c r="K33" s="130"/>
      <c r="L33" s="131"/>
      <c r="M33" s="90" t="s">
        <v>81</v>
      </c>
      <c r="N33" s="89"/>
      <c r="O33" s="89"/>
      <c r="P33" s="24"/>
      <c r="Q33" s="84" t="s">
        <v>88</v>
      </c>
      <c r="R33" s="126"/>
      <c r="S33" s="63"/>
      <c r="T33" s="63"/>
      <c r="U33" s="63"/>
      <c r="V33" s="4"/>
    </row>
    <row r="34" spans="1:22" ht="13.5" customHeight="1" thickBot="1">
      <c r="A34" s="68"/>
      <c r="B34" s="154"/>
      <c r="C34" s="34"/>
      <c r="D34" s="24"/>
      <c r="E34" s="47"/>
      <c r="F34" s="47"/>
      <c r="G34" s="47"/>
      <c r="H34" s="47"/>
      <c r="I34" s="74"/>
      <c r="J34" s="132"/>
      <c r="K34" s="133"/>
      <c r="L34" s="134"/>
      <c r="M34" s="87"/>
      <c r="N34" s="87"/>
      <c r="O34" s="87"/>
      <c r="P34" s="24"/>
      <c r="Q34" s="47"/>
      <c r="R34" s="34"/>
      <c r="S34" s="34"/>
      <c r="T34" s="34"/>
      <c r="U34" s="4"/>
      <c r="V34" s="4"/>
    </row>
    <row r="35" spans="1:22" ht="12.75">
      <c r="A35" s="4"/>
      <c r="B35" s="34"/>
      <c r="C35" s="46">
        <v>4</v>
      </c>
      <c r="D35" s="153" t="str">
        <f>VLOOKUP(C35,'пр.взв.'!B7:D38,2,FALSE)</f>
        <v>НАЖМУДИНОВ Магомед Насрудинович</v>
      </c>
      <c r="E35" s="47"/>
      <c r="F35" s="47"/>
      <c r="G35" s="47"/>
      <c r="H35" s="47"/>
      <c r="I35" s="46"/>
      <c r="J35" s="48"/>
      <c r="K35" s="47"/>
      <c r="L35" s="47"/>
      <c r="M35" s="46">
        <v>11</v>
      </c>
      <c r="N35" s="135" t="str">
        <f>VLOOKUP(M35,'пр.взв.'!B7:D38,2,FALSE)</f>
        <v>ЮСУФОВ Гаджи Чингизович</v>
      </c>
      <c r="O35" s="148"/>
      <c r="P35" s="149"/>
      <c r="Q35" s="47"/>
      <c r="R35" s="34"/>
      <c r="S35" s="34"/>
      <c r="T35" s="34"/>
      <c r="U35" s="4"/>
      <c r="V35" s="4"/>
    </row>
    <row r="36" spans="2:22" ht="13.5" thickBot="1">
      <c r="B36" s="34"/>
      <c r="C36" s="34"/>
      <c r="D36" s="154"/>
      <c r="E36" s="47"/>
      <c r="F36" s="47"/>
      <c r="G36" s="47"/>
      <c r="H36" s="47"/>
      <c r="I36" s="47"/>
      <c r="J36" s="48"/>
      <c r="K36" s="47"/>
      <c r="L36" s="47"/>
      <c r="M36" s="47"/>
      <c r="N36" s="150"/>
      <c r="O36" s="151"/>
      <c r="P36" s="152"/>
      <c r="Q36" s="47"/>
      <c r="R36" s="34"/>
      <c r="S36" s="34"/>
      <c r="T36" s="34"/>
      <c r="U36" s="4"/>
      <c r="V36" s="4"/>
    </row>
    <row r="37" spans="1:22" ht="12.75">
      <c r="A37" s="32"/>
      <c r="B37" s="45"/>
      <c r="C37" s="45"/>
      <c r="D37" s="75"/>
      <c r="E37" s="49"/>
      <c r="F37" s="49"/>
      <c r="G37" s="49"/>
      <c r="H37" s="50"/>
      <c r="I37" s="50"/>
      <c r="J37" s="50"/>
      <c r="K37" s="49"/>
      <c r="L37" s="49"/>
      <c r="M37" s="49"/>
      <c r="N37" s="49"/>
      <c r="O37" s="49"/>
      <c r="P37" s="49"/>
      <c r="Q37" s="49"/>
      <c r="R37" s="45"/>
      <c r="S37" s="45"/>
      <c r="T37" s="45"/>
      <c r="U37" s="45"/>
      <c r="V37" s="45"/>
    </row>
    <row r="38" spans="1:22" ht="15.75">
      <c r="A38" s="147" t="str">
        <f>HYPERLINK('[1]реквизиты'!$A$6)</f>
        <v>Гл. судья, судья МК</v>
      </c>
      <c r="B38" s="147"/>
      <c r="C38" s="147"/>
      <c r="E38" s="55"/>
      <c r="F38" s="56"/>
      <c r="J38" s="58" t="str">
        <f>HYPERLINK('[1]реквизиты'!$G$6)</f>
        <v>Залеев Р.Г.</v>
      </c>
      <c r="K38" s="5"/>
      <c r="N38" s="51"/>
      <c r="O38" s="59" t="str">
        <f>HYPERLINK('[1]реквизиты'!$G$7)</f>
        <v>/Октяборьский/</v>
      </c>
      <c r="P38" s="51"/>
      <c r="Q38" s="51"/>
      <c r="R38" s="4"/>
      <c r="S38" s="4"/>
      <c r="T38" s="4"/>
      <c r="U38" s="4"/>
      <c r="V38" s="4"/>
    </row>
    <row r="39" spans="1:17" ht="12.75">
      <c r="A39" s="33"/>
      <c r="B39" s="33"/>
      <c r="C39" s="33"/>
      <c r="D39" s="6"/>
      <c r="E39" s="61"/>
      <c r="F39" s="61"/>
      <c r="G39" s="61"/>
      <c r="H39" s="61"/>
      <c r="I39" s="61"/>
      <c r="J39" s="52"/>
      <c r="K39" s="52"/>
      <c r="L39" s="52"/>
      <c r="M39" s="52"/>
      <c r="N39" s="52"/>
      <c r="O39" s="52"/>
      <c r="P39" s="52"/>
      <c r="Q39" s="52"/>
    </row>
    <row r="40" spans="1:16" ht="15.75">
      <c r="A40" s="76" t="str">
        <f>HYPERLINK('[1]реквизиты'!$A$8)</f>
        <v>Гл. секретарь, судья РК</v>
      </c>
      <c r="B40" s="77"/>
      <c r="C40" s="78"/>
      <c r="D40" s="57"/>
      <c r="E40" s="57"/>
      <c r="F40" s="3"/>
      <c r="G40" s="3"/>
      <c r="H40" s="3"/>
      <c r="I40" s="3"/>
      <c r="J40" s="58" t="str">
        <f>HYPERLINK('[1]реквизиты'!$G$8)</f>
        <v>Пчелов С.Г.</v>
      </c>
      <c r="K40" s="51"/>
      <c r="L40" s="51"/>
      <c r="M40" s="51"/>
      <c r="O40" s="59" t="str">
        <f>HYPERLINK('[1]реквизиты'!$G$9)</f>
        <v>/Чебоксары/</v>
      </c>
      <c r="P40" s="52"/>
    </row>
    <row r="41" spans="4:20" ht="15">
      <c r="D41" s="55"/>
      <c r="E41" s="55"/>
      <c r="F41" s="56"/>
      <c r="G41" s="60"/>
      <c r="H41" s="60"/>
      <c r="I41" s="4"/>
      <c r="J41" s="4"/>
      <c r="K41" s="4"/>
      <c r="L41" s="4"/>
      <c r="M41" s="51"/>
      <c r="N41" s="51"/>
      <c r="O41" s="51"/>
      <c r="P41" s="51"/>
      <c r="Q41" s="4"/>
      <c r="R41" s="5"/>
      <c r="S41" s="52"/>
      <c r="T41" s="52"/>
    </row>
    <row r="42" spans="4:20" ht="15">
      <c r="D42" s="55"/>
      <c r="E42" s="55"/>
      <c r="F42" s="56"/>
      <c r="G42" s="60"/>
      <c r="H42" s="60"/>
      <c r="I42" s="4"/>
      <c r="J42" s="4"/>
      <c r="K42" s="4"/>
      <c r="L42" s="4"/>
      <c r="M42" s="51"/>
      <c r="N42" s="51"/>
      <c r="O42" s="51"/>
      <c r="P42" s="51"/>
      <c r="Q42" s="60"/>
      <c r="R42" s="5"/>
      <c r="S42" s="52"/>
      <c r="T42" s="52"/>
    </row>
    <row r="43" spans="10:20" ht="12.75">
      <c r="J43" s="4"/>
      <c r="K43" s="4"/>
      <c r="L43" s="4"/>
      <c r="M43" s="4"/>
      <c r="N43" s="4"/>
      <c r="O43" s="4"/>
      <c r="P43" s="4"/>
      <c r="Q43" s="4"/>
      <c r="S43" s="52"/>
      <c r="T43" s="52"/>
    </row>
    <row r="44" spans="2:18" ht="15">
      <c r="B44" s="39">
        <f>HYPERLINK('[1]реквизиты'!$A$22)</f>
      </c>
      <c r="C44" s="38"/>
      <c r="D44" s="55"/>
      <c r="E44" s="55"/>
      <c r="F44" s="55"/>
      <c r="G44" s="5"/>
      <c r="H44" s="5"/>
      <c r="M44" s="41">
        <f>HYPERLINK('[1]реквизиты'!$G$23)</f>
      </c>
      <c r="O44" s="52"/>
      <c r="P44" s="52"/>
      <c r="R44" s="5"/>
    </row>
    <row r="45" spans="5:17" ht="12.75"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C17:C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U15:U16"/>
    <mergeCell ref="U17:U18"/>
    <mergeCell ref="D19:D20"/>
    <mergeCell ref="T19:T20"/>
    <mergeCell ref="S13:S14"/>
    <mergeCell ref="D21:D22"/>
    <mergeCell ref="F14:G14"/>
    <mergeCell ref="D13:D14"/>
    <mergeCell ref="U19:U20"/>
    <mergeCell ref="U21:U22"/>
    <mergeCell ref="R19:R20"/>
    <mergeCell ref="R21:R22"/>
    <mergeCell ref="I19:M20"/>
    <mergeCell ref="T13:T14"/>
    <mergeCell ref="T21:T22"/>
    <mergeCell ref="A21:A22"/>
    <mergeCell ref="B21:B22"/>
    <mergeCell ref="C21:C22"/>
    <mergeCell ref="A17:A18"/>
    <mergeCell ref="B17:B18"/>
    <mergeCell ref="D15:D16"/>
    <mergeCell ref="D17:D18"/>
    <mergeCell ref="A19:A20"/>
    <mergeCell ref="B19:B20"/>
    <mergeCell ref="C19:C2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6:B6"/>
    <mergeCell ref="B7:B8"/>
    <mergeCell ref="C7:C8"/>
    <mergeCell ref="A7:A8"/>
    <mergeCell ref="A9:A10"/>
    <mergeCell ref="B9:B10"/>
    <mergeCell ref="C9:C10"/>
    <mergeCell ref="C3:R3"/>
    <mergeCell ref="C4:R4"/>
    <mergeCell ref="S7:S8"/>
    <mergeCell ref="D11:D12"/>
    <mergeCell ref="R7:R8"/>
    <mergeCell ref="D7:D8"/>
    <mergeCell ref="D9:D10"/>
    <mergeCell ref="J5:L5"/>
    <mergeCell ref="R11:R12"/>
    <mergeCell ref="S21:S22"/>
    <mergeCell ref="S19:S20"/>
    <mergeCell ref="S17:S18"/>
    <mergeCell ref="S15:S16"/>
    <mergeCell ref="T15:T16"/>
    <mergeCell ref="T17:T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R17:R18"/>
    <mergeCell ref="R13:R14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2013-11-29T18:17:55Z</cp:lastPrinted>
  <dcterms:created xsi:type="dcterms:W3CDTF">1996-10-08T23:32:33Z</dcterms:created>
  <dcterms:modified xsi:type="dcterms:W3CDTF">2013-12-02T18:28:41Z</dcterms:modified>
  <cp:category/>
  <cp:version/>
  <cp:contentType/>
  <cp:contentStatus/>
</cp:coreProperties>
</file>