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<sst xmlns="http://schemas.openxmlformats.org/spreadsheetml/2006/main" count="108" uniqueCount="56">
  <si>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</si>
  <si>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</si>
  <si>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</si>
  <si>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</si>
  <si>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</si>
  <si>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</si>
  <si>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</si>
  <si>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</si>
  <si>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</si>
  <si>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</si>
  <si>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</si>
  <si>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</si>
  <si>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</si>
  <si>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</si>
  <si>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</si>
  <si>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</si>
  <si>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</si>
  <si>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</si>
  <si>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</si>
  <si>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</si>
  <si>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</si>
  <si>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</si>
  <si>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</si>
  <si>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</si>
  <si>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</si>
  <si>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</si>
  <si>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</si>
  <si>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</si>
  <si>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</si>
  <si>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Протокол взвешивания</t>
  </si>
  <si>
    <t>№ п\п</t>
  </si>
  <si>
    <t>Кижикин Руслан Валрьевич</t>
  </si>
  <si>
    <t>17.12.1997,1</t>
  </si>
  <si>
    <t>ДФО</t>
  </si>
  <si>
    <t>Приморский край</t>
  </si>
  <si>
    <t>Денисов В.Л.</t>
  </si>
  <si>
    <t>Киржа Дмитрий Владимирович</t>
  </si>
  <si>
    <t>07.02.1996,кмс</t>
  </si>
  <si>
    <t>ПФО</t>
  </si>
  <si>
    <t>Чувашская республика</t>
  </si>
  <si>
    <t>Рыбаков А.Б.</t>
  </si>
  <si>
    <t xml:space="preserve">Бутов Александр </t>
  </si>
  <si>
    <t>ЦФО</t>
  </si>
  <si>
    <t>Рязань, Профсоюзы</t>
  </si>
  <si>
    <t>Птицин В.А. Поляков А.В.</t>
  </si>
  <si>
    <t>Ковалев Алексей Андреевич</t>
  </si>
  <si>
    <t>24.10.1997,1</t>
  </si>
  <si>
    <t>Тула</t>
  </si>
  <si>
    <t>Самборский С.В. Двоеглазов П.В.</t>
  </si>
  <si>
    <t>в.к.   48  кг</t>
  </si>
  <si>
    <t>Ковалев Алексей</t>
  </si>
  <si>
    <t>Пшеничных И.А.</t>
  </si>
  <si>
    <t>Савельев С.А.</t>
  </si>
  <si>
    <t>Иваново</t>
  </si>
  <si>
    <t>Рязань</t>
  </si>
  <si>
    <t>Гл.секретарь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</si>
</sst>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16" xfId="42" applyNumberFormat="1" applyFont="1" applyBorder="1" applyAlignment="1" applyProtection="1">
      <alignment horizontal="center"/>
      <protection/>
    </xf>
    <xf numFmtId="0" fontId="2" fillId="0" borderId="17" xfId="42" applyNumberFormat="1" applyFont="1" applyBorder="1" applyAlignment="1" applyProtection="1">
      <alignment horizontal="center"/>
      <protection/>
    </xf>
    <xf numFmtId="0" fontId="2" fillId="33" borderId="17" xfId="42" applyNumberFormat="1" applyFont="1" applyFill="1" applyBorder="1" applyAlignment="1" applyProtection="1">
      <alignment horizontal="center"/>
      <protection/>
    </xf>
    <xf numFmtId="0" fontId="0" fillId="33" borderId="18" xfId="42" applyNumberFormat="1" applyFont="1" applyFill="1" applyBorder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2" fillId="0" borderId="19" xfId="42" applyNumberFormat="1" applyFont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>
      <alignment horizontal="center"/>
    </xf>
    <xf numFmtId="0" fontId="0" fillId="0" borderId="21" xfId="42" applyNumberFormat="1" applyFont="1" applyFill="1" applyBorder="1" applyAlignment="1" applyProtection="1">
      <alignment horizontal="center"/>
      <protection/>
    </xf>
    <xf numFmtId="0" fontId="2" fillId="0" borderId="22" xfId="42" applyNumberFormat="1" applyFont="1" applyFill="1" applyBorder="1" applyAlignment="1" applyProtection="1">
      <alignment horizontal="center"/>
      <protection/>
    </xf>
    <xf numFmtId="0" fontId="2" fillId="0" borderId="23" xfId="42" applyNumberFormat="1" applyFont="1" applyBorder="1" applyAlignment="1" applyProtection="1">
      <alignment horizontal="center"/>
      <protection/>
    </xf>
    <xf numFmtId="0" fontId="0" fillId="0" borderId="24" xfId="42" applyNumberFormat="1" applyFont="1" applyBorder="1" applyAlignment="1" applyProtection="1">
      <alignment horizontal="center"/>
      <protection/>
    </xf>
    <xf numFmtId="0" fontId="2" fillId="33" borderId="22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/>
    </xf>
    <xf numFmtId="0" fontId="2" fillId="0" borderId="22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25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2" fillId="33" borderId="12" xfId="42" applyNumberFormat="1" applyFont="1" applyFill="1" applyBorder="1" applyAlignment="1" applyProtection="1">
      <alignment horizontal="center"/>
      <protection/>
    </xf>
    <xf numFmtId="0" fontId="0" fillId="33" borderId="26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 vertical="center" wrapText="1"/>
      <protection/>
    </xf>
    <xf numFmtId="0" fontId="2" fillId="33" borderId="25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/>
    </xf>
    <xf numFmtId="0" fontId="2" fillId="0" borderId="27" xfId="42" applyNumberFormat="1" applyFont="1" applyBorder="1" applyAlignment="1" applyProtection="1">
      <alignment horizontal="center"/>
      <protection/>
    </xf>
    <xf numFmtId="0" fontId="0" fillId="0" borderId="28" xfId="42" applyNumberFormat="1" applyFont="1" applyBorder="1" applyAlignment="1" applyProtection="1">
      <alignment horizontal="center"/>
      <protection/>
    </xf>
    <xf numFmtId="0" fontId="0" fillId="0" borderId="29" xfId="42" applyNumberFormat="1" applyFont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3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4" fillId="34" borderId="48" xfId="42" applyFont="1" applyFill="1" applyBorder="1" applyAlignment="1" applyProtection="1">
      <alignment horizontal="center" vertical="center"/>
      <protection/>
    </xf>
    <xf numFmtId="0" fontId="14" fillId="34" borderId="50" xfId="0" applyFont="1" applyFill="1" applyBorder="1" applyAlignment="1">
      <alignment horizontal="center" vertical="center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0" fillId="0" borderId="44" xfId="42" applyFont="1" applyBorder="1" applyAlignment="1" applyProtection="1">
      <alignment horizontal="center" vertical="center" wrapText="1"/>
      <protection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53" xfId="0" applyNumberFormat="1" applyFont="1" applyBorder="1" applyAlignment="1">
      <alignment horizontal="center" vertical="center" wrapText="1"/>
    </xf>
    <xf numFmtId="0" fontId="8" fillId="0" borderId="44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35" borderId="48" xfId="42" applyNumberFormat="1" applyFont="1" applyFill="1" applyBorder="1" applyAlignment="1" applyProtection="1">
      <alignment horizontal="center" vertical="center" wrapText="1"/>
      <protection/>
    </xf>
    <xf numFmtId="0" fontId="5" fillId="35" borderId="49" xfId="42" applyNumberFormat="1" applyFont="1" applyFill="1" applyBorder="1" applyAlignment="1" applyProtection="1">
      <alignment horizontal="center" vertical="center" wrapText="1"/>
      <protection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20" fillId="36" borderId="56" xfId="0" applyFont="1" applyFill="1" applyBorder="1" applyAlignment="1">
      <alignment horizontal="center" vertical="center"/>
    </xf>
    <xf numFmtId="0" fontId="20" fillId="36" borderId="57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0" fillId="37" borderId="56" xfId="0" applyFont="1" applyFill="1" applyBorder="1" applyAlignment="1">
      <alignment horizontal="center" vertical="center"/>
    </xf>
    <xf numFmtId="0" fontId="20" fillId="37" borderId="57" xfId="0" applyFont="1" applyFill="1" applyBorder="1" applyAlignment="1">
      <alignment horizontal="center" vertical="center"/>
    </xf>
    <xf numFmtId="0" fontId="20" fillId="37" borderId="44" xfId="0" applyFont="1" applyFill="1" applyBorder="1" applyAlignment="1">
      <alignment horizontal="center" vertical="center"/>
    </xf>
    <xf numFmtId="0" fontId="20" fillId="38" borderId="56" xfId="0" applyFont="1" applyFill="1" applyBorder="1" applyAlignment="1">
      <alignment horizontal="center" vertical="center"/>
    </xf>
    <xf numFmtId="0" fontId="20" fillId="38" borderId="57" xfId="0" applyFont="1" applyFill="1" applyBorder="1" applyAlignment="1">
      <alignment horizontal="center" vertical="center"/>
    </xf>
    <xf numFmtId="0" fontId="20" fillId="38" borderId="44" xfId="0" applyFont="1" applyFill="1" applyBorder="1" applyAlignment="1">
      <alignment horizontal="center" vertical="center"/>
    </xf>
    <xf numFmtId="0" fontId="10" fillId="39" borderId="48" xfId="42" applyFont="1" applyFill="1" applyBorder="1" applyAlignment="1" applyProtection="1">
      <alignment horizontal="center" vertical="center" wrapText="1"/>
      <protection/>
    </xf>
    <xf numFmtId="0" fontId="10" fillId="39" borderId="49" xfId="42" applyFont="1" applyFill="1" applyBorder="1" applyAlignment="1" applyProtection="1">
      <alignment horizontal="center" vertical="center" wrapText="1"/>
      <protection/>
    </xf>
    <xf numFmtId="0" fontId="10" fillId="39" borderId="50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7" borderId="48" xfId="42" applyFont="1" applyFill="1" applyBorder="1" applyAlignment="1" applyProtection="1">
      <alignment horizontal="center" vertical="center"/>
      <protection/>
    </xf>
    <xf numFmtId="0" fontId="19" fillId="37" borderId="49" xfId="42" applyFont="1" applyFill="1" applyBorder="1" applyAlignment="1" applyProtection="1">
      <alignment horizontal="center" vertical="center"/>
      <protection/>
    </xf>
    <xf numFmtId="0" fontId="19" fillId="37" borderId="50" xfId="4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1" fillId="0" borderId="19" xfId="42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" fillId="0" borderId="58" xfId="0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" fillId="0" borderId="48" xfId="42" applyBorder="1" applyAlignment="1" applyProtection="1">
      <alignment horizontal="center" vertical="center" wrapText="1"/>
      <protection/>
    </xf>
    <xf numFmtId="0" fontId="10" fillId="0" borderId="49" xfId="42" applyFont="1" applyBorder="1" applyAlignment="1" applyProtection="1">
      <alignment horizontal="center" vertical="center" wrapText="1"/>
      <protection/>
    </xf>
    <xf numFmtId="0" fontId="10" fillId="0" borderId="50" xfId="42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66675</xdr:rowOff>
    </xdr:from>
    <xdr:to>
      <xdr:col>1</xdr:col>
      <xdr:colOff>466725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86;&#1088;&#1077;&#1074;&#1085;&#1086;&#1074;&#1072;&#1085;&#1080;&#1103;%20&#1089;&#1077;&#1082;&#1088;&#1077;&#1090;&#1072;&#1088;&#1089;&#1090;&#1074;&#1086;\&#1050;&#1088;&#1091;&#1075;&#1086;&#1074;&#1072;&#110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ocuments\&#1057;&#1072;&#1084;&#1073;&#1086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6">
          <cell r="A6" t="str">
            <v>Гл. судья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соревнований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tabSelected="1" view="pageLayout"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21.421875" style="0" customWidth="1"/>
    <col min="4" max="4" width="7.421875" style="0" customWidth="1"/>
    <col min="5" max="5" width="13.140625" style="0" customWidth="1"/>
    <col min="6" max="9" width="5.7109375" style="0" customWidth="1"/>
  </cols>
  <sheetData>
    <row r="1" spans="1:11" ht="27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7.75" customHeight="1" thickBot="1">
      <c r="A2" s="125" t="s">
        <v>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7" ht="34.5" customHeight="1" thickBot="1">
      <c r="A3" s="40"/>
      <c r="B3" s="139" t="str">
        <f>HYPERLINK('[1]реквизиты'!$A$2)</f>
        <v>Всероссийский турнир на призы С/К "Родной край-спорт" </v>
      </c>
      <c r="C3" s="140"/>
      <c r="D3" s="140"/>
      <c r="E3" s="140"/>
      <c r="F3" s="140"/>
      <c r="G3" s="140"/>
      <c r="H3" s="140"/>
      <c r="I3" s="140"/>
      <c r="J3" s="140"/>
      <c r="K3" s="141"/>
      <c r="L3" s="41"/>
      <c r="M3" s="41"/>
      <c r="N3" s="41"/>
      <c r="O3" s="38"/>
      <c r="P3" s="38"/>
      <c r="Q3" s="38"/>
    </row>
    <row r="4" spans="1:17" ht="26.25" customHeight="1" thickBot="1">
      <c r="A4" s="106" t="str">
        <f>HYPERLINK('[1]реквизиты'!$A$3)</f>
        <v>17.09.2013 с/к "Родной край"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39"/>
      <c r="M4" s="39"/>
      <c r="N4" s="39"/>
      <c r="O4" s="39"/>
      <c r="P4" s="39"/>
      <c r="Q4" s="39"/>
    </row>
    <row r="5" spans="1:11" ht="27.75" customHeight="1" thickBot="1">
      <c r="A5" s="3"/>
      <c r="F5" s="3"/>
      <c r="J5" s="117" t="str">
        <f>'пр.взвешивания'!G3</f>
        <v>в.к.   48  кг</v>
      </c>
      <c r="K5" s="118"/>
    </row>
    <row r="6" spans="1:11" ht="13.5" customHeight="1" thickBot="1">
      <c r="A6" s="107" t="s">
        <v>0</v>
      </c>
      <c r="B6" s="107" t="s">
        <v>6</v>
      </c>
      <c r="C6" s="107" t="s">
        <v>7</v>
      </c>
      <c r="D6" s="134" t="s">
        <v>3</v>
      </c>
      <c r="E6" s="135"/>
      <c r="F6" s="112" t="s">
        <v>9</v>
      </c>
      <c r="G6" s="113"/>
      <c r="H6" s="113"/>
      <c r="I6" s="114"/>
      <c r="J6" s="126" t="s">
        <v>10</v>
      </c>
      <c r="K6" s="107" t="s">
        <v>11</v>
      </c>
    </row>
    <row r="7" spans="1:11" ht="13.5" thickBot="1">
      <c r="A7" s="108"/>
      <c r="B7" s="108"/>
      <c r="C7" s="108"/>
      <c r="D7" s="136"/>
      <c r="E7" s="137"/>
      <c r="F7" s="4">
        <v>1</v>
      </c>
      <c r="G7" s="5">
        <v>2</v>
      </c>
      <c r="H7" s="5">
        <v>3</v>
      </c>
      <c r="I7" s="15">
        <v>4</v>
      </c>
      <c r="J7" s="127"/>
      <c r="K7" s="108"/>
    </row>
    <row r="8" spans="1:11" ht="12.75">
      <c r="A8" s="109">
        <v>1</v>
      </c>
      <c r="B8" s="110" t="str">
        <f>VLOOKUP(A8,'пр.взвешивания'!B6:E13,2,FALSE)</f>
        <v>Бутов Александр </v>
      </c>
      <c r="C8" s="129">
        <f>VLOOKUP(A8,'пр.взвешивания'!B6:E13,3,FALSE)</f>
        <v>1997.1</v>
      </c>
      <c r="D8" s="144" t="str">
        <f>VLOOKUP(A8,'пр.взвешивания'!B6:G13,4,FALSE)</f>
        <v>ЦФО</v>
      </c>
      <c r="E8" s="131" t="str">
        <f>VLOOKUP(A8,'пр.взвешивания'!B6:G13,5,FALSE)</f>
        <v>Рязань, Профсоюзы</v>
      </c>
      <c r="F8" s="59"/>
      <c r="G8" s="32"/>
      <c r="H8" s="28"/>
      <c r="I8" s="46"/>
      <c r="J8" s="122">
        <f>SUM(F8:I8)</f>
        <v>0</v>
      </c>
      <c r="K8" s="128"/>
    </row>
    <row r="9" spans="1:11" ht="12.75">
      <c r="A9" s="95"/>
      <c r="B9" s="111"/>
      <c r="C9" s="130"/>
      <c r="D9" s="119"/>
      <c r="E9" s="132"/>
      <c r="F9" s="60"/>
      <c r="G9" s="33"/>
      <c r="H9" s="17"/>
      <c r="I9" s="33"/>
      <c r="J9" s="123"/>
      <c r="K9" s="116"/>
    </row>
    <row r="10" spans="1:11" ht="12.75">
      <c r="A10" s="95">
        <v>2</v>
      </c>
      <c r="B10" s="102" t="s">
        <v>31</v>
      </c>
      <c r="C10" s="104" t="s">
        <v>32</v>
      </c>
      <c r="D10" s="86" t="str">
        <f>VLOOKUP(A10,'пр.взвешивания'!B1:G15,4,FALSE)</f>
        <v>ДФО</v>
      </c>
      <c r="E10" s="88" t="str">
        <f>VLOOKUP(A10,'пр.взвешивания'!B1:G15,5,FALSE)</f>
        <v>Приморский край</v>
      </c>
      <c r="F10" s="61"/>
      <c r="G10" s="34"/>
      <c r="H10" s="19"/>
      <c r="I10" s="47"/>
      <c r="J10" s="123">
        <f>SUM(F10:I10)</f>
        <v>0</v>
      </c>
      <c r="K10" s="115"/>
    </row>
    <row r="11" spans="1:11" ht="12.75">
      <c r="A11" s="95"/>
      <c r="B11" s="103"/>
      <c r="C11" s="105"/>
      <c r="D11" s="119"/>
      <c r="E11" s="132"/>
      <c r="F11" s="62"/>
      <c r="G11" s="35"/>
      <c r="H11" s="17"/>
      <c r="I11" s="48"/>
      <c r="J11" s="123"/>
      <c r="K11" s="116"/>
    </row>
    <row r="12" spans="1:11" ht="12.75">
      <c r="A12" s="95">
        <v>3</v>
      </c>
      <c r="B12" s="102" t="s">
        <v>36</v>
      </c>
      <c r="C12" s="104" t="s">
        <v>37</v>
      </c>
      <c r="D12" s="86" t="str">
        <f>VLOOKUP(A12,'пр.взвешивания'!B1:G17,4,FALSE)</f>
        <v>ПФО</v>
      </c>
      <c r="E12" s="88" t="str">
        <f>VLOOKUP(A12,'пр.взвешивания'!B1:G17,5,FALSE)</f>
        <v>Чувашская республика</v>
      </c>
      <c r="F12" s="61"/>
      <c r="G12" s="36"/>
      <c r="H12" s="20"/>
      <c r="I12" s="47"/>
      <c r="J12" s="123">
        <f>SUM(F12:I12)</f>
        <v>0</v>
      </c>
      <c r="K12" s="120"/>
    </row>
    <row r="13" spans="1:11" ht="12.75">
      <c r="A13" s="95"/>
      <c r="B13" s="103"/>
      <c r="C13" s="105"/>
      <c r="D13" s="119"/>
      <c r="E13" s="132"/>
      <c r="F13" s="62"/>
      <c r="G13" s="29"/>
      <c r="H13" s="21"/>
      <c r="I13" s="48"/>
      <c r="J13" s="123"/>
      <c r="K13" s="120"/>
    </row>
    <row r="14" spans="1:11" ht="13.5" customHeight="1">
      <c r="A14" s="95">
        <v>4</v>
      </c>
      <c r="B14" s="97" t="s">
        <v>45</v>
      </c>
      <c r="C14" s="99" t="s">
        <v>46</v>
      </c>
      <c r="D14" s="86" t="str">
        <f>VLOOKUP(A14,'пр.взвешивания'!B1:G19,4,FALSE)</f>
        <v>ЦФО</v>
      </c>
      <c r="E14" s="88" t="str">
        <f>VLOOKUP(A14,'пр.взвешивания'!B1:G19,5,FALSE)</f>
        <v>Тула</v>
      </c>
      <c r="F14" s="61"/>
      <c r="G14" s="31"/>
      <c r="H14" s="19"/>
      <c r="I14" s="49"/>
      <c r="J14" s="123">
        <f>SUM(F14:I14)</f>
        <v>0</v>
      </c>
      <c r="K14" s="120"/>
    </row>
    <row r="15" spans="1:11" ht="15.75" customHeight="1" thickBot="1">
      <c r="A15" s="96"/>
      <c r="B15" s="98"/>
      <c r="C15" s="100"/>
      <c r="D15" s="133"/>
      <c r="E15" s="101"/>
      <c r="F15" s="63"/>
      <c r="G15" s="30"/>
      <c r="H15" s="18"/>
      <c r="I15" s="50"/>
      <c r="J15" s="124"/>
      <c r="K15" s="121"/>
    </row>
    <row r="19" spans="1:11" ht="21" customHeight="1">
      <c r="A19" s="125" t="s">
        <v>21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</row>
    <row r="20" spans="1:11" ht="21" customHeight="1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2.75" customHeight="1">
      <c r="A21" s="78" t="s">
        <v>11</v>
      </c>
      <c r="B21" s="81" t="s">
        <v>1</v>
      </c>
      <c r="C21" s="81" t="s">
        <v>2</v>
      </c>
      <c r="D21" s="134" t="s">
        <v>3</v>
      </c>
      <c r="E21" s="135"/>
      <c r="F21" s="147" t="s">
        <v>4</v>
      </c>
      <c r="G21" s="147"/>
      <c r="H21" s="150" t="s">
        <v>5</v>
      </c>
      <c r="I21" s="151"/>
      <c r="J21" s="151"/>
      <c r="K21" s="152"/>
    </row>
    <row r="22" spans="1:11" ht="13.5" thickBot="1">
      <c r="A22" s="79"/>
      <c r="B22" s="82"/>
      <c r="C22" s="82"/>
      <c r="D22" s="136"/>
      <c r="E22" s="137"/>
      <c r="F22" s="148"/>
      <c r="G22" s="148"/>
      <c r="H22" s="153"/>
      <c r="I22" s="154"/>
      <c r="J22" s="154"/>
      <c r="K22" s="155"/>
    </row>
    <row r="23" spans="1:12" ht="12" customHeight="1">
      <c r="A23" s="74">
        <v>1</v>
      </c>
      <c r="B23" s="76" t="str">
        <f>VLOOKUP(L23,'пр.взвешивания'!B6:G13,2,FALSE)</f>
        <v>Киржа Дмитрий Владимирович</v>
      </c>
      <c r="C23" s="142" t="str">
        <f>VLOOKUP(L23,'пр.взвешивания'!B6:G13,3,FALSE)</f>
        <v>07.02.1996,кмс</v>
      </c>
      <c r="D23" s="144" t="str">
        <f>VLOOKUP(L23,'пр.взвешивания'!B6:G13,4,FALSE)</f>
        <v>ПФО</v>
      </c>
      <c r="E23" s="131" t="str">
        <f>VLOOKUP(L23,'пр.взвешивания'!B6:G13,5,FALSE)</f>
        <v>Чувашская республика</v>
      </c>
      <c r="F23" s="72">
        <f>VLOOKUP(L23,'пр.взвешивания'!B6:G13,6,FALSE)</f>
        <v>0</v>
      </c>
      <c r="G23" s="72"/>
      <c r="H23" s="156" t="str">
        <f>VLOOKUP(L23,'пр.взвешивания'!B6:H13,7,FALSE)</f>
        <v>Рыбаков А.Б.</v>
      </c>
      <c r="I23" s="157"/>
      <c r="J23" s="157"/>
      <c r="K23" s="158"/>
      <c r="L23" s="70">
        <v>3</v>
      </c>
    </row>
    <row r="24" spans="1:12" ht="12" customHeight="1">
      <c r="A24" s="75"/>
      <c r="B24" s="77"/>
      <c r="C24" s="143"/>
      <c r="D24" s="145"/>
      <c r="E24" s="146"/>
      <c r="F24" s="73"/>
      <c r="G24" s="73"/>
      <c r="H24" s="159"/>
      <c r="I24" s="160"/>
      <c r="J24" s="160"/>
      <c r="K24" s="161"/>
      <c r="L24" s="70"/>
    </row>
    <row r="25" spans="1:12" ht="12" customHeight="1">
      <c r="A25" s="80">
        <v>2</v>
      </c>
      <c r="B25" s="83" t="str">
        <f>VLOOKUP(L25,'пр.взвешивания'!B1:G15,2,FALSE)</f>
        <v>Кижикин Руслан Валрьевич</v>
      </c>
      <c r="C25" s="84" t="str">
        <f>VLOOKUP(L25,'пр.взвешивания'!B1:G15,3,FALSE)</f>
        <v>17.12.1997,1</v>
      </c>
      <c r="D25" s="86" t="str">
        <f>VLOOKUP(L25,'пр.взвешивания'!B1:G15,4,FALSE)</f>
        <v>ДФО</v>
      </c>
      <c r="E25" s="88" t="str">
        <f>VLOOKUP(L25,'пр.взвешивания'!B1:G15,5,FALSE)</f>
        <v>Приморский край</v>
      </c>
      <c r="F25" s="71">
        <f>VLOOKUP(L25,'пр.взвешивания'!B1:G15,6,FALSE)</f>
        <v>0</v>
      </c>
      <c r="G25" s="71"/>
      <c r="H25" s="162" t="str">
        <f>VLOOKUP(L25,'пр.взвешивания'!B1:H15,7,FALSE)</f>
        <v>Денисов В.Л.</v>
      </c>
      <c r="I25" s="163"/>
      <c r="J25" s="163"/>
      <c r="K25" s="164"/>
      <c r="L25" s="70">
        <v>2</v>
      </c>
    </row>
    <row r="26" spans="1:12" ht="12" customHeight="1">
      <c r="A26" s="80"/>
      <c r="B26" s="83"/>
      <c r="C26" s="84"/>
      <c r="D26" s="87"/>
      <c r="E26" s="89"/>
      <c r="F26" s="71"/>
      <c r="G26" s="71"/>
      <c r="H26" s="165"/>
      <c r="I26" s="166"/>
      <c r="J26" s="166"/>
      <c r="K26" s="167"/>
      <c r="L26" s="70"/>
    </row>
    <row r="27" spans="1:12" ht="12" customHeight="1">
      <c r="A27" s="91">
        <v>3</v>
      </c>
      <c r="B27" s="83" t="str">
        <f>VLOOKUP(L27,'пр.взвешивания'!B1:G17,2,FALSE)</f>
        <v>Бутов Александр </v>
      </c>
      <c r="C27" s="84">
        <f>VLOOKUP(L27,'пр.взвешивания'!B1:G17,3,FALSE)</f>
        <v>1997.1</v>
      </c>
      <c r="D27" s="86" t="str">
        <f>VLOOKUP(L27,'пр.взвешивания'!B1:G17,4,FALSE)</f>
        <v>ЦФО</v>
      </c>
      <c r="E27" s="88" t="str">
        <f>VLOOKUP(L27,'пр.взвешивания'!B1:G17,5,FALSE)</f>
        <v>Рязань, Профсоюзы</v>
      </c>
      <c r="F27" s="71">
        <f>VLOOKUP(L27,'пр.взвешивания'!B1:G17,6,FALSE)</f>
        <v>0</v>
      </c>
      <c r="G27" s="71"/>
      <c r="H27" s="162" t="str">
        <f>VLOOKUP(L27,'пр.взвешивания'!B1:H17,7,FALSE)</f>
        <v>Птицин В.А. Поляков А.В.</v>
      </c>
      <c r="I27" s="163"/>
      <c r="J27" s="163"/>
      <c r="K27" s="164"/>
      <c r="L27" s="70">
        <v>1</v>
      </c>
    </row>
    <row r="28" spans="1:12" ht="12" customHeight="1">
      <c r="A28" s="91"/>
      <c r="B28" s="83"/>
      <c r="C28" s="84"/>
      <c r="D28" s="87"/>
      <c r="E28" s="89"/>
      <c r="F28" s="71"/>
      <c r="G28" s="71"/>
      <c r="H28" s="165"/>
      <c r="I28" s="166"/>
      <c r="J28" s="166"/>
      <c r="K28" s="167"/>
      <c r="L28" s="70"/>
    </row>
    <row r="29" spans="1:12" ht="12" customHeight="1">
      <c r="A29" s="92">
        <v>4</v>
      </c>
      <c r="B29" s="83" t="str">
        <f>VLOOKUP(L29,'пр.взвешивания'!B1:G19,2,FALSE)</f>
        <v>Ковалев Алексей Андреевич</v>
      </c>
      <c r="C29" s="84" t="str">
        <f>VLOOKUP(L29,'пр.взвешивания'!B1:G19,3,FALSE)</f>
        <v>24.10.1997,1</v>
      </c>
      <c r="D29" s="86" t="str">
        <f>VLOOKUP(L29,'пр.взвешивания'!B1:G19,4,FALSE)</f>
        <v>ЦФО</v>
      </c>
      <c r="E29" s="88" t="str">
        <f>VLOOKUP(L29,'пр.взвешивания'!B1:G19,5,FALSE)</f>
        <v>Тула</v>
      </c>
      <c r="F29" s="71">
        <f>VLOOKUP(L29,'пр.взвешивания'!B1:G19,6,FALSE)</f>
        <v>0</v>
      </c>
      <c r="G29" s="71"/>
      <c r="H29" s="162" t="str">
        <f>VLOOKUP(L29,'пр.взвешивания'!B1:H19,7,FALSE)</f>
        <v>Самборский С.В. Двоеглазов П.В.</v>
      </c>
      <c r="I29" s="163"/>
      <c r="J29" s="163"/>
      <c r="K29" s="164"/>
      <c r="L29" s="70">
        <v>4</v>
      </c>
    </row>
    <row r="30" spans="1:12" ht="12" customHeight="1" thickBot="1">
      <c r="A30" s="93"/>
      <c r="B30" s="94"/>
      <c r="C30" s="85"/>
      <c r="D30" s="90"/>
      <c r="E30" s="149"/>
      <c r="F30" s="171"/>
      <c r="G30" s="171"/>
      <c r="H30" s="168"/>
      <c r="I30" s="169"/>
      <c r="J30" s="169"/>
      <c r="K30" s="170"/>
      <c r="L30" s="70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>
      <c r="A36" s="42" t="str">
        <f>HYPERLINK('[1]реквизиты'!$A$6)</f>
        <v>Гл. судья</v>
      </c>
      <c r="B36" s="43"/>
      <c r="C36" s="43"/>
      <c r="D36" s="43" t="s">
        <v>51</v>
      </c>
      <c r="E36" s="11"/>
      <c r="F36" s="55"/>
      <c r="G36" s="55"/>
      <c r="H36" s="44" t="s">
        <v>53</v>
      </c>
      <c r="I36" s="11"/>
    </row>
    <row r="37" spans="1:9" ht="15.75">
      <c r="A37" s="43"/>
      <c r="B37" s="43"/>
      <c r="C37" s="43"/>
      <c r="D37" s="43"/>
      <c r="E37" s="11"/>
      <c r="F37" s="55"/>
      <c r="G37" s="55"/>
      <c r="H37" s="9"/>
      <c r="I37" s="11"/>
    </row>
    <row r="38" spans="1:9" ht="12.75">
      <c r="A38" s="45"/>
      <c r="B38" s="45"/>
      <c r="C38" s="45"/>
      <c r="D38" s="45"/>
      <c r="E38" s="11"/>
      <c r="F38" s="25"/>
      <c r="G38" s="25"/>
      <c r="H38" s="11"/>
      <c r="I38" s="11"/>
    </row>
    <row r="39" spans="1:9" ht="15.75">
      <c r="A39" s="42" t="s">
        <v>55</v>
      </c>
      <c r="B39" s="43"/>
      <c r="C39" s="43"/>
      <c r="D39" s="43" t="s">
        <v>52</v>
      </c>
      <c r="E39" s="11"/>
      <c r="F39" s="55"/>
      <c r="G39" s="55"/>
      <c r="H39" s="44" t="s">
        <v>54</v>
      </c>
      <c r="I39" s="11"/>
    </row>
    <row r="40" spans="1:9" ht="12.75">
      <c r="A40" s="45"/>
      <c r="B40" s="45"/>
      <c r="C40" s="45"/>
      <c r="D40" s="45"/>
      <c r="E40" s="11"/>
      <c r="F40" s="25"/>
      <c r="G40" s="25"/>
      <c r="H40" s="9"/>
      <c r="I40" s="11"/>
    </row>
    <row r="41" spans="1:9" ht="12.75">
      <c r="A41" s="14"/>
      <c r="B41" s="14"/>
      <c r="C41" s="14"/>
      <c r="D41" s="14"/>
      <c r="E41" s="11"/>
      <c r="F41" s="25"/>
      <c r="G41" s="25"/>
      <c r="H41" s="9">
        <f>HYPERLINK('[1]реквизиты'!$G$23)</f>
      </c>
      <c r="I41" s="11"/>
    </row>
  </sheetData>
  <sheetProtection/>
  <mergeCells count="79">
    <mergeCell ref="H21:K22"/>
    <mergeCell ref="H23:K24"/>
    <mergeCell ref="H25:K26"/>
    <mergeCell ref="H27:K28"/>
    <mergeCell ref="H29:K30"/>
    <mergeCell ref="F27:G28"/>
    <mergeCell ref="F29:G30"/>
    <mergeCell ref="D21:E22"/>
    <mergeCell ref="D23:D24"/>
    <mergeCell ref="E23:E24"/>
    <mergeCell ref="D25:D26"/>
    <mergeCell ref="E25:E26"/>
    <mergeCell ref="F21:G22"/>
    <mergeCell ref="A1:K1"/>
    <mergeCell ref="A2:K2"/>
    <mergeCell ref="B12:B13"/>
    <mergeCell ref="C12:C13"/>
    <mergeCell ref="E12:E13"/>
    <mergeCell ref="E10:E11"/>
    <mergeCell ref="A10:A11"/>
    <mergeCell ref="B3:K3"/>
    <mergeCell ref="D8:D9"/>
    <mergeCell ref="J6:J7"/>
    <mergeCell ref="K6:K7"/>
    <mergeCell ref="K8:K9"/>
    <mergeCell ref="A6:A7"/>
    <mergeCell ref="B6:B7"/>
    <mergeCell ref="A12:A13"/>
    <mergeCell ref="C8:C9"/>
    <mergeCell ref="E8:E9"/>
    <mergeCell ref="D12:D13"/>
    <mergeCell ref="D6:E7"/>
    <mergeCell ref="D10:D11"/>
    <mergeCell ref="K14:K15"/>
    <mergeCell ref="J8:J9"/>
    <mergeCell ref="J14:J15"/>
    <mergeCell ref="K12:K13"/>
    <mergeCell ref="J10:J11"/>
    <mergeCell ref="J12:J13"/>
    <mergeCell ref="D14:D15"/>
    <mergeCell ref="E14:E15"/>
    <mergeCell ref="B10:B11"/>
    <mergeCell ref="C10:C11"/>
    <mergeCell ref="A4:K4"/>
    <mergeCell ref="C6:C7"/>
    <mergeCell ref="A8:A9"/>
    <mergeCell ref="B8:B9"/>
    <mergeCell ref="F6:I6"/>
    <mergeCell ref="K10:K11"/>
    <mergeCell ref="J5:K5"/>
    <mergeCell ref="A27:A28"/>
    <mergeCell ref="A29:A30"/>
    <mergeCell ref="B29:B30"/>
    <mergeCell ref="A14:A15"/>
    <mergeCell ref="B14:B15"/>
    <mergeCell ref="C14:C15"/>
    <mergeCell ref="A19:K19"/>
    <mergeCell ref="C21:C22"/>
    <mergeCell ref="C23:C24"/>
    <mergeCell ref="C25:C26"/>
    <mergeCell ref="C27:C28"/>
    <mergeCell ref="C29:C30"/>
    <mergeCell ref="D27:D28"/>
    <mergeCell ref="E27:E28"/>
    <mergeCell ref="D29:D30"/>
    <mergeCell ref="B27:B28"/>
    <mergeCell ref="E29:E30"/>
    <mergeCell ref="A23:A24"/>
    <mergeCell ref="B23:B24"/>
    <mergeCell ref="A21:A22"/>
    <mergeCell ref="A25:A26"/>
    <mergeCell ref="B21:B22"/>
    <mergeCell ref="B25:B26"/>
    <mergeCell ref="L29:L30"/>
    <mergeCell ref="F25:G26"/>
    <mergeCell ref="L23:L24"/>
    <mergeCell ref="L25:L26"/>
    <mergeCell ref="L27:L28"/>
    <mergeCell ref="F23:G24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7">
      <selection activeCell="L40" sqref="L40"/>
    </sheetView>
  </sheetViews>
  <sheetFormatPr defaultColWidth="9.140625" defaultRowHeight="12.75"/>
  <sheetData>
    <row r="1" spans="1:8" ht="15.75" thickBot="1">
      <c r="A1" s="197" t="str">
        <f>'[1]реквизиты'!$A$2</f>
        <v>Всероссийский турнир на призы С/К "Родной край-спорт" </v>
      </c>
      <c r="B1" s="198"/>
      <c r="C1" s="198"/>
      <c r="D1" s="198"/>
      <c r="E1" s="198"/>
      <c r="F1" s="198"/>
      <c r="G1" s="198"/>
      <c r="H1" s="199"/>
    </row>
    <row r="2" spans="1:8" ht="12.75">
      <c r="A2" s="200" t="str">
        <f>'[1]реквизиты'!$A$3</f>
        <v>17.09.2013 с/к "Родной край"</v>
      </c>
      <c r="B2" s="200"/>
      <c r="C2" s="200"/>
      <c r="D2" s="200"/>
      <c r="E2" s="200"/>
      <c r="F2" s="200"/>
      <c r="G2" s="200"/>
      <c r="H2" s="200"/>
    </row>
    <row r="3" spans="1:8" ht="18.75" thickBot="1">
      <c r="A3" s="201" t="s">
        <v>23</v>
      </c>
      <c r="B3" s="201"/>
      <c r="C3" s="201"/>
      <c r="D3" s="201"/>
      <c r="E3" s="201"/>
      <c r="F3" s="201"/>
      <c r="G3" s="201"/>
      <c r="H3" s="201"/>
    </row>
    <row r="4" spans="2:8" ht="18.75" thickBot="1">
      <c r="B4" s="51"/>
      <c r="C4" s="52"/>
      <c r="D4" s="202" t="str">
        <f>'пр.взвешивания'!G3</f>
        <v>в.к.   48  кг</v>
      </c>
      <c r="E4" s="203"/>
      <c r="F4" s="204"/>
      <c r="G4" s="52"/>
      <c r="H4" s="52"/>
    </row>
    <row r="5" spans="1:8" ht="18.75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194" t="s">
        <v>24</v>
      </c>
      <c r="B6" s="181" t="str">
        <f>VLOOKUP(J6,'пр.взвешивания'!B6:G71,2,FALSE)</f>
        <v>Киржа Дмитрий Владимирович</v>
      </c>
      <c r="C6" s="181"/>
      <c r="D6" s="181"/>
      <c r="E6" s="181"/>
      <c r="F6" s="181"/>
      <c r="G6" s="181"/>
      <c r="H6" s="174" t="str">
        <f>VLOOKUP(J6,'пр.взвешивания'!B6:G71,3,FALSE)</f>
        <v>07.02.1996,кмс</v>
      </c>
      <c r="I6" s="52"/>
      <c r="J6" s="53">
        <f>'пр.хода'!L23</f>
        <v>3</v>
      </c>
    </row>
    <row r="7" spans="1:10" ht="18">
      <c r="A7" s="195"/>
      <c r="B7" s="182"/>
      <c r="C7" s="182"/>
      <c r="D7" s="182"/>
      <c r="E7" s="182"/>
      <c r="F7" s="182"/>
      <c r="G7" s="182"/>
      <c r="H7" s="183"/>
      <c r="I7" s="52"/>
      <c r="J7" s="53"/>
    </row>
    <row r="8" spans="1:10" ht="18">
      <c r="A8" s="195"/>
      <c r="B8" s="184" t="str">
        <f>VLOOKUP(J6,'пр.взвешивания'!B6:G71,5,FALSE)</f>
        <v>Чувашская республика</v>
      </c>
      <c r="C8" s="184"/>
      <c r="D8" s="184"/>
      <c r="E8" s="184"/>
      <c r="F8" s="184"/>
      <c r="G8" s="184"/>
      <c r="H8" s="183"/>
      <c r="I8" s="52"/>
      <c r="J8" s="53"/>
    </row>
    <row r="9" spans="1:10" ht="18.75" thickBot="1">
      <c r="A9" s="196"/>
      <c r="B9" s="176"/>
      <c r="C9" s="176"/>
      <c r="D9" s="176"/>
      <c r="E9" s="176"/>
      <c r="F9" s="176"/>
      <c r="G9" s="176"/>
      <c r="H9" s="177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191" t="s">
        <v>25</v>
      </c>
      <c r="B11" s="181" t="str">
        <f>VLOOKUP(J11,'пр.взвешивания'!B1:G76,2,FALSE)</f>
        <v>Кижикин Руслан Валрьевич</v>
      </c>
      <c r="C11" s="181"/>
      <c r="D11" s="181"/>
      <c r="E11" s="181"/>
      <c r="F11" s="181"/>
      <c r="G11" s="181"/>
      <c r="H11" s="174" t="str">
        <f>VLOOKUP(J11,'пр.взвешивания'!B1:G76,3,FALSE)</f>
        <v>17.12.1997,1</v>
      </c>
      <c r="I11" s="52"/>
      <c r="J11" s="53">
        <f>'пр.хода'!L25</f>
        <v>2</v>
      </c>
    </row>
    <row r="12" spans="1:10" ht="18" customHeight="1">
      <c r="A12" s="192"/>
      <c r="B12" s="182"/>
      <c r="C12" s="182"/>
      <c r="D12" s="182"/>
      <c r="E12" s="182"/>
      <c r="F12" s="182"/>
      <c r="G12" s="182"/>
      <c r="H12" s="183"/>
      <c r="I12" s="52"/>
      <c r="J12" s="53"/>
    </row>
    <row r="13" spans="1:10" ht="18">
      <c r="A13" s="192"/>
      <c r="B13" s="184" t="str">
        <f>VLOOKUP(J11,'пр.взвешивания'!B1:G76,5,FALSE)</f>
        <v>Приморский край</v>
      </c>
      <c r="C13" s="184"/>
      <c r="D13" s="184"/>
      <c r="E13" s="184"/>
      <c r="F13" s="184"/>
      <c r="G13" s="184"/>
      <c r="H13" s="183"/>
      <c r="I13" s="52"/>
      <c r="J13" s="53"/>
    </row>
    <row r="14" spans="1:10" ht="18.75" thickBot="1">
      <c r="A14" s="193"/>
      <c r="B14" s="176"/>
      <c r="C14" s="176"/>
      <c r="D14" s="176"/>
      <c r="E14" s="176"/>
      <c r="F14" s="176"/>
      <c r="G14" s="176"/>
      <c r="H14" s="177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178" t="s">
        <v>26</v>
      </c>
      <c r="B16" s="181" t="str">
        <f>VLOOKUP(J16,'пр.взвешивания'!B6:G81,2,FALSE)</f>
        <v>Бутов Александр </v>
      </c>
      <c r="C16" s="181"/>
      <c r="D16" s="181"/>
      <c r="E16" s="181"/>
      <c r="F16" s="181"/>
      <c r="G16" s="181"/>
      <c r="H16" s="174">
        <f>VLOOKUP(J16,'пр.взвешивания'!B6:G81,3,FALSE)</f>
        <v>1997.1</v>
      </c>
      <c r="I16" s="52"/>
      <c r="J16" s="53">
        <f>'пр.хода'!L27</f>
        <v>1</v>
      </c>
    </row>
    <row r="17" spans="1:10" ht="18" customHeight="1">
      <c r="A17" s="179"/>
      <c r="B17" s="182"/>
      <c r="C17" s="182"/>
      <c r="D17" s="182"/>
      <c r="E17" s="182"/>
      <c r="F17" s="182"/>
      <c r="G17" s="182"/>
      <c r="H17" s="183"/>
      <c r="I17" s="52"/>
      <c r="J17" s="53"/>
    </row>
    <row r="18" spans="1:10" ht="18">
      <c r="A18" s="179"/>
      <c r="B18" s="184" t="str">
        <f>VLOOKUP(J16,'пр.взвешивания'!B6:G81,5,FALSE)</f>
        <v>Рязань, Профсоюзы</v>
      </c>
      <c r="C18" s="184"/>
      <c r="D18" s="184"/>
      <c r="E18" s="184"/>
      <c r="F18" s="184"/>
      <c r="G18" s="184"/>
      <c r="H18" s="183"/>
      <c r="I18" s="52"/>
      <c r="J18" s="53"/>
    </row>
    <row r="19" spans="1:10" ht="18.75" thickBot="1">
      <c r="A19" s="180"/>
      <c r="B19" s="176"/>
      <c r="C19" s="176"/>
      <c r="D19" s="176"/>
      <c r="E19" s="176"/>
      <c r="F19" s="176"/>
      <c r="G19" s="176"/>
      <c r="H19" s="177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8" ht="12.75" customHeight="1">
      <c r="A21" s="178" t="s">
        <v>26</v>
      </c>
      <c r="B21" s="185" t="s">
        <v>50</v>
      </c>
      <c r="C21" s="186"/>
      <c r="D21" s="186"/>
      <c r="E21" s="186"/>
      <c r="F21" s="186"/>
      <c r="G21" s="187"/>
      <c r="H21" s="174" t="e">
        <f>VLOOKUP(J21,'пр.взвешивания'!B11:G86,3,FALSE)</f>
        <v>#N/A</v>
      </c>
    </row>
    <row r="22" spans="1:8" ht="12.75" customHeight="1" thickBot="1">
      <c r="A22" s="179"/>
      <c r="B22" s="188"/>
      <c r="C22" s="189"/>
      <c r="D22" s="189"/>
      <c r="E22" s="189"/>
      <c r="F22" s="189"/>
      <c r="G22" s="190"/>
      <c r="H22" s="183"/>
    </row>
    <row r="23" spans="1:8" ht="12.75">
      <c r="A23" s="179"/>
      <c r="B23" s="184" t="e">
        <f>VLOOKUP(J21,'пр.взвешивания'!B11:G86,5,FALSE)</f>
        <v>#N/A</v>
      </c>
      <c r="C23" s="184"/>
      <c r="D23" s="184"/>
      <c r="E23" s="184"/>
      <c r="F23" s="184"/>
      <c r="G23" s="184"/>
      <c r="H23" s="183"/>
    </row>
    <row r="24" spans="1:10" ht="13.5" thickBot="1">
      <c r="A24" s="180"/>
      <c r="B24" s="176"/>
      <c r="C24" s="176"/>
      <c r="D24" s="176"/>
      <c r="E24" s="176"/>
      <c r="F24" s="176"/>
      <c r="G24" s="176"/>
      <c r="H24" s="177"/>
      <c r="J24">
        <v>3</v>
      </c>
    </row>
    <row r="27" spans="1:8" ht="18">
      <c r="A27" s="52" t="s">
        <v>27</v>
      </c>
      <c r="B27" s="52"/>
      <c r="C27" s="52"/>
      <c r="D27" s="52"/>
      <c r="E27" s="52"/>
      <c r="F27" s="52"/>
      <c r="G27" s="52"/>
      <c r="H27" s="52"/>
    </row>
    <row r="28" ht="13.5" thickBot="1"/>
    <row r="29" spans="1:8" ht="12.75">
      <c r="A29" s="172" t="str">
        <f>VLOOKUP(J24,'пр.взвешивания'!B6:H13,7,FALSE)</f>
        <v>Рыбаков А.Б.</v>
      </c>
      <c r="B29" s="173"/>
      <c r="C29" s="173"/>
      <c r="D29" s="173"/>
      <c r="E29" s="173"/>
      <c r="F29" s="173"/>
      <c r="G29" s="173"/>
      <c r="H29" s="174"/>
    </row>
    <row r="30" spans="1:8" ht="13.5" thickBot="1">
      <c r="A30" s="175"/>
      <c r="B30" s="176"/>
      <c r="C30" s="176"/>
      <c r="D30" s="176"/>
      <c r="E30" s="176"/>
      <c r="F30" s="176"/>
      <c r="G30" s="176"/>
      <c r="H30" s="177"/>
    </row>
    <row r="33" spans="1:8" ht="18">
      <c r="A33" s="52" t="s">
        <v>28</v>
      </c>
      <c r="B33" s="52"/>
      <c r="C33" s="52"/>
      <c r="D33" s="52"/>
      <c r="E33" s="52"/>
      <c r="F33" s="52"/>
      <c r="G33" s="52"/>
      <c r="H33" s="52"/>
    </row>
    <row r="34" spans="1:8" ht="18">
      <c r="A34" s="54"/>
      <c r="B34" s="54"/>
      <c r="C34" s="54"/>
      <c r="D34" s="54"/>
      <c r="E34" s="54"/>
      <c r="F34" s="54"/>
      <c r="G34" s="54"/>
      <c r="H34" s="54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9:H30"/>
    <mergeCell ref="A16:A19"/>
    <mergeCell ref="B16:G17"/>
    <mergeCell ref="H16:H17"/>
    <mergeCell ref="B18:H19"/>
    <mergeCell ref="A21:A24"/>
    <mergeCell ref="B21:G22"/>
    <mergeCell ref="H21:H22"/>
    <mergeCell ref="B23:H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7">
      <selection activeCell="C27" sqref="C27:C28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230" t="s">
        <v>15</v>
      </c>
      <c r="B1" s="230"/>
      <c r="C1" s="230"/>
      <c r="D1" s="230"/>
      <c r="E1" s="230"/>
      <c r="F1" s="230"/>
      <c r="G1" s="230"/>
      <c r="H1" s="230"/>
    </row>
    <row r="2" spans="1:8" ht="22.5" customHeight="1">
      <c r="A2" s="16"/>
      <c r="B2" s="16" t="s">
        <v>16</v>
      </c>
      <c r="C2" s="16"/>
      <c r="D2" s="16"/>
      <c r="E2" s="27">
        <f>HYPERLINK('пр.взвешивания'!D3)</f>
      </c>
      <c r="F2" s="16"/>
      <c r="G2" s="16"/>
      <c r="H2" s="16"/>
    </row>
    <row r="3" spans="1:8" ht="12.75">
      <c r="A3" s="226" t="s">
        <v>0</v>
      </c>
      <c r="B3" s="226" t="s">
        <v>6</v>
      </c>
      <c r="C3" s="226" t="s">
        <v>7</v>
      </c>
      <c r="D3" s="226" t="s">
        <v>8</v>
      </c>
      <c r="E3" s="226" t="s">
        <v>12</v>
      </c>
      <c r="F3" s="226" t="s">
        <v>17</v>
      </c>
      <c r="G3" s="226" t="s">
        <v>13</v>
      </c>
      <c r="H3" s="226" t="s">
        <v>14</v>
      </c>
    </row>
    <row r="4" spans="1:8" ht="12.75">
      <c r="A4" s="206"/>
      <c r="B4" s="206"/>
      <c r="C4" s="206"/>
      <c r="D4" s="206"/>
      <c r="E4" s="206"/>
      <c r="F4" s="206"/>
      <c r="G4" s="206"/>
      <c r="H4" s="206"/>
    </row>
    <row r="5" spans="1:8" ht="12.75">
      <c r="A5" s="229">
        <v>1</v>
      </c>
      <c r="B5" s="223" t="str">
        <f>HYPERLINK('пр.взвешивания'!C6)</f>
        <v>Бутов Александр </v>
      </c>
      <c r="C5" s="223" t="str">
        <f>HYPERLINK('пр.взвешивания'!D6)</f>
        <v>1997,1</v>
      </c>
      <c r="D5" s="223" t="str">
        <f>HYPERLINK('пр.взвешивания'!E6)</f>
        <v>ЦФО</v>
      </c>
      <c r="E5" s="224"/>
      <c r="F5" s="225"/>
      <c r="G5" s="219"/>
      <c r="H5" s="206"/>
    </row>
    <row r="6" spans="1:8" ht="12.75">
      <c r="A6" s="229"/>
      <c r="B6" s="208"/>
      <c r="C6" s="208"/>
      <c r="D6" s="208"/>
      <c r="E6" s="224"/>
      <c r="F6" s="224"/>
      <c r="G6" s="213"/>
      <c r="H6" s="220"/>
    </row>
    <row r="7" spans="1:8" ht="12.75" customHeight="1">
      <c r="A7" s="206">
        <v>2</v>
      </c>
      <c r="B7" s="102" t="s">
        <v>31</v>
      </c>
      <c r="C7" s="104" t="s">
        <v>32</v>
      </c>
      <c r="D7" s="88" t="e">
        <f>VLOOKUP(#REF!,'пр.взвешивания'!#REF!,5,FALSE)</f>
        <v>#REF!</v>
      </c>
      <c r="E7" s="148"/>
      <c r="F7" s="148"/>
      <c r="G7" s="206"/>
      <c r="H7" s="206"/>
    </row>
    <row r="8" spans="1:8" ht="13.5" thickBot="1">
      <c r="A8" s="228"/>
      <c r="B8" s="103"/>
      <c r="C8" s="105"/>
      <c r="D8" s="132"/>
      <c r="E8" s="227"/>
      <c r="F8" s="227"/>
      <c r="G8" s="216"/>
      <c r="H8" s="216"/>
    </row>
    <row r="9" spans="1:8" ht="12.75">
      <c r="A9" s="220">
        <v>3</v>
      </c>
      <c r="B9" s="102" t="s">
        <v>36</v>
      </c>
      <c r="C9" s="104" t="s">
        <v>37</v>
      </c>
      <c r="D9" s="88" t="e">
        <f>VLOOKUP(#REF!,'пр.взвешивания'!#REF!,5,FALSE)</f>
        <v>#REF!</v>
      </c>
      <c r="E9" s="224"/>
      <c r="F9" s="225"/>
      <c r="G9" s="212"/>
      <c r="H9" s="214"/>
    </row>
    <row r="10" spans="1:8" ht="12.75">
      <c r="A10" s="226"/>
      <c r="B10" s="103"/>
      <c r="C10" s="105"/>
      <c r="D10" s="132"/>
      <c r="E10" s="224"/>
      <c r="F10" s="224"/>
      <c r="G10" s="213"/>
      <c r="H10" s="205"/>
    </row>
    <row r="11" spans="1:8" ht="12.75">
      <c r="A11" s="206">
        <v>4</v>
      </c>
      <c r="B11" s="97" t="s">
        <v>45</v>
      </c>
      <c r="C11" s="99" t="s">
        <v>46</v>
      </c>
      <c r="D11" s="86" t="e">
        <f>VLOOKUP(A11,'пр.взвешивания'!#REF!,4,FALSE)</f>
        <v>#REF!</v>
      </c>
      <c r="E11" s="148"/>
      <c r="F11" s="148"/>
      <c r="G11" s="206"/>
      <c r="H11" s="206"/>
    </row>
    <row r="12" spans="1:8" ht="13.5" thickBot="1">
      <c r="A12" s="220"/>
      <c r="B12" s="98"/>
      <c r="C12" s="100"/>
      <c r="D12" s="133"/>
      <c r="E12" s="210"/>
      <c r="F12" s="210"/>
      <c r="G12" s="205"/>
      <c r="H12" s="205"/>
    </row>
    <row r="13" spans="1:8" ht="21.75" customHeight="1">
      <c r="A13" s="16"/>
      <c r="B13" s="16" t="s">
        <v>18</v>
      </c>
      <c r="C13" s="16"/>
      <c r="D13" s="16"/>
      <c r="E13" s="27">
        <f>HYPERLINK('пр.взвешивания'!D3)</f>
      </c>
      <c r="F13" s="16"/>
      <c r="G13" s="16"/>
      <c r="H13" s="16"/>
    </row>
    <row r="14" spans="1:8" ht="12.75">
      <c r="A14" s="206" t="s">
        <v>0</v>
      </c>
      <c r="B14" s="206" t="s">
        <v>6</v>
      </c>
      <c r="C14" s="206" t="s">
        <v>7</v>
      </c>
      <c r="D14" s="206" t="s">
        <v>8</v>
      </c>
      <c r="E14" s="206" t="s">
        <v>12</v>
      </c>
      <c r="F14" s="206" t="s">
        <v>17</v>
      </c>
      <c r="G14" s="206" t="s">
        <v>13</v>
      </c>
      <c r="H14" s="206" t="s">
        <v>14</v>
      </c>
    </row>
    <row r="15" spans="1:8" ht="12.75">
      <c r="A15" s="205"/>
      <c r="B15" s="205"/>
      <c r="C15" s="205"/>
      <c r="D15" s="205"/>
      <c r="E15" s="205"/>
      <c r="F15" s="205"/>
      <c r="G15" s="205"/>
      <c r="H15" s="205"/>
    </row>
    <row r="16" spans="1:8" ht="12.75" customHeight="1">
      <c r="A16" s="221">
        <v>1</v>
      </c>
      <c r="B16" s="223" t="str">
        <f>HYPERLINK('пр.взвешивания'!C6)</f>
        <v>Бутов Александр </v>
      </c>
      <c r="C16" s="223" t="str">
        <f>HYPERLINK('пр.взвешивания'!D6)</f>
        <v>1997,1</v>
      </c>
      <c r="D16" s="223" t="str">
        <f>HYPERLINK('пр.взвешивания'!E6)</f>
        <v>ЦФО</v>
      </c>
      <c r="E16" s="148"/>
      <c r="F16" s="218"/>
      <c r="G16" s="219"/>
      <c r="H16" s="206"/>
    </row>
    <row r="17" spans="1:8" ht="12.75">
      <c r="A17" s="222"/>
      <c r="B17" s="208"/>
      <c r="C17" s="208"/>
      <c r="D17" s="208"/>
      <c r="E17" s="210"/>
      <c r="F17" s="205"/>
      <c r="G17" s="213"/>
      <c r="H17" s="220"/>
    </row>
    <row r="18" spans="1:8" ht="12.75" customHeight="1">
      <c r="A18" s="206">
        <v>3</v>
      </c>
      <c r="B18" s="102" t="s">
        <v>36</v>
      </c>
      <c r="C18" s="104" t="s">
        <v>37</v>
      </c>
      <c r="D18" s="86" t="str">
        <f>VLOOKUP(A18,'пр.взвешивания'!B7:G23,4,FALSE)</f>
        <v>ПФО</v>
      </c>
      <c r="E18" s="148"/>
      <c r="F18" s="148"/>
      <c r="G18" s="206"/>
      <c r="H18" s="206"/>
    </row>
    <row r="19" spans="1:8" ht="13.5" thickBot="1">
      <c r="A19" s="216"/>
      <c r="B19" s="103"/>
      <c r="C19" s="105"/>
      <c r="D19" s="119"/>
      <c r="E19" s="216"/>
      <c r="F19" s="216"/>
      <c r="G19" s="216"/>
      <c r="H19" s="216"/>
    </row>
    <row r="20" spans="1:8" ht="12.75" customHeight="1">
      <c r="A20" s="215">
        <v>2</v>
      </c>
      <c r="B20" s="102" t="s">
        <v>31</v>
      </c>
      <c r="C20" s="104" t="s">
        <v>32</v>
      </c>
      <c r="D20" s="86" t="e">
        <f>VLOOKUP(A20,'пр.взвешивания'!B11:G25,4,FALSE)</f>
        <v>#N/A</v>
      </c>
      <c r="E20" s="209"/>
      <c r="F20" s="211"/>
      <c r="G20" s="212"/>
      <c r="H20" s="214"/>
    </row>
    <row r="21" spans="1:8" ht="12.75">
      <c r="A21" s="205"/>
      <c r="B21" s="103"/>
      <c r="C21" s="105"/>
      <c r="D21" s="119"/>
      <c r="E21" s="210"/>
      <c r="F21" s="205"/>
      <c r="G21" s="213"/>
      <c r="H21" s="205"/>
    </row>
    <row r="22" spans="1:8" ht="12.75" customHeight="1">
      <c r="A22" s="206">
        <v>4</v>
      </c>
      <c r="B22" s="97" t="s">
        <v>45</v>
      </c>
      <c r="C22" s="99" t="s">
        <v>46</v>
      </c>
      <c r="D22" s="88" t="e">
        <f>VLOOKUP(#REF!,'пр.взвешивания'!A9:F27,5,FALSE)</f>
        <v>#REF!</v>
      </c>
      <c r="E22" s="148"/>
      <c r="F22" s="148"/>
      <c r="G22" s="206"/>
      <c r="H22" s="206"/>
    </row>
    <row r="23" spans="1:8" ht="13.5" thickBot="1">
      <c r="A23" s="205"/>
      <c r="B23" s="98"/>
      <c r="C23" s="100"/>
      <c r="D23" s="101"/>
      <c r="E23" s="205"/>
      <c r="F23" s="205"/>
      <c r="G23" s="205"/>
      <c r="H23" s="205"/>
    </row>
    <row r="24" spans="1:8" ht="20.25" customHeight="1">
      <c r="A24" s="16"/>
      <c r="B24" s="16" t="s">
        <v>19</v>
      </c>
      <c r="C24" s="16"/>
      <c r="D24" s="16"/>
      <c r="E24" s="27">
        <f>HYPERLINK('пр.взвешивания'!D3)</f>
      </c>
      <c r="F24" s="16"/>
      <c r="G24" s="16"/>
      <c r="H24" s="16"/>
    </row>
    <row r="25" spans="1:8" ht="12.75">
      <c r="A25" s="206" t="s">
        <v>0</v>
      </c>
      <c r="B25" s="206" t="s">
        <v>6</v>
      </c>
      <c r="C25" s="206" t="s">
        <v>7</v>
      </c>
      <c r="D25" s="206" t="s">
        <v>8</v>
      </c>
      <c r="E25" s="206" t="s">
        <v>12</v>
      </c>
      <c r="F25" s="206" t="s">
        <v>17</v>
      </c>
      <c r="G25" s="206" t="s">
        <v>13</v>
      </c>
      <c r="H25" s="206" t="s">
        <v>14</v>
      </c>
    </row>
    <row r="26" spans="1:8" ht="12.75">
      <c r="A26" s="205"/>
      <c r="B26" s="205"/>
      <c r="C26" s="205"/>
      <c r="D26" s="205"/>
      <c r="E26" s="205"/>
      <c r="F26" s="205"/>
      <c r="G26" s="205"/>
      <c r="H26" s="205"/>
    </row>
    <row r="27" spans="1:8" ht="12.75" customHeight="1">
      <c r="A27" s="221">
        <v>1</v>
      </c>
      <c r="B27" s="223" t="str">
        <f>HYPERLINK('пр.взвешивания'!C6)</f>
        <v>Бутов Александр </v>
      </c>
      <c r="C27" s="223" t="str">
        <f>HYPERLINK('пр.взвешивания'!D6)</f>
        <v>1997,1</v>
      </c>
      <c r="D27" s="223" t="str">
        <f>HYPERLINK('пр.взвешивания'!E6)</f>
        <v>ЦФО</v>
      </c>
      <c r="E27" s="148"/>
      <c r="F27" s="218"/>
      <c r="G27" s="219"/>
      <c r="H27" s="206"/>
    </row>
    <row r="28" spans="1:8" ht="12.75">
      <c r="A28" s="222"/>
      <c r="B28" s="208"/>
      <c r="C28" s="208"/>
      <c r="D28" s="208"/>
      <c r="E28" s="210"/>
      <c r="F28" s="205"/>
      <c r="G28" s="213"/>
      <c r="H28" s="220"/>
    </row>
    <row r="29" spans="1:8" ht="12.75" customHeight="1">
      <c r="A29" s="206">
        <v>4</v>
      </c>
      <c r="B29" s="97" t="s">
        <v>45</v>
      </c>
      <c r="C29" s="99" t="s">
        <v>46</v>
      </c>
      <c r="D29" s="207">
        <f>HYPERLINK('пр.взвешивания'!E12)</f>
      </c>
      <c r="E29" s="148"/>
      <c r="F29" s="148"/>
      <c r="G29" s="206"/>
      <c r="H29" s="206"/>
    </row>
    <row r="30" spans="1:8" ht="13.5" thickBot="1">
      <c r="A30" s="216"/>
      <c r="B30" s="98"/>
      <c r="C30" s="100"/>
      <c r="D30" s="217"/>
      <c r="E30" s="216"/>
      <c r="F30" s="216"/>
      <c r="G30" s="216"/>
      <c r="H30" s="216"/>
    </row>
    <row r="31" spans="1:8" ht="12.75" customHeight="1">
      <c r="A31" s="215">
        <v>3</v>
      </c>
      <c r="B31" s="102" t="s">
        <v>36</v>
      </c>
      <c r="C31" s="104" t="s">
        <v>37</v>
      </c>
      <c r="D31" s="86" t="e">
        <f>VLOOKUP(A31,'пр.взвешивания'!B20:G36,4,FALSE)</f>
        <v>#N/A</v>
      </c>
      <c r="E31" s="209"/>
      <c r="F31" s="211"/>
      <c r="G31" s="212"/>
      <c r="H31" s="214"/>
    </row>
    <row r="32" spans="1:8" ht="12.75">
      <c r="A32" s="205"/>
      <c r="B32" s="103"/>
      <c r="C32" s="105"/>
      <c r="D32" s="119"/>
      <c r="E32" s="210"/>
      <c r="F32" s="205"/>
      <c r="G32" s="213"/>
      <c r="H32" s="205"/>
    </row>
    <row r="33" spans="1:8" ht="12.75" customHeight="1">
      <c r="A33" s="206">
        <v>2</v>
      </c>
      <c r="B33" s="207" t="str">
        <f>HYPERLINK('пр.взвешивания'!C8)</f>
        <v>Киржа Дмитрий Владимирович</v>
      </c>
      <c r="C33" s="207" t="str">
        <f>HYPERLINK('пр.взвешивания'!D8)</f>
        <v>07.02.1996,кмс</v>
      </c>
      <c r="D33" s="207" t="str">
        <f>HYPERLINK('пр.взвешивания'!E8)</f>
        <v>ПФО</v>
      </c>
      <c r="E33" s="148"/>
      <c r="F33" s="148"/>
      <c r="G33" s="206"/>
      <c r="H33" s="206"/>
    </row>
    <row r="34" spans="1:8" ht="12.75">
      <c r="A34" s="205"/>
      <c r="B34" s="208"/>
      <c r="C34" s="208"/>
      <c r="D34" s="208"/>
      <c r="E34" s="205"/>
      <c r="F34" s="205"/>
      <c r="G34" s="205"/>
      <c r="H34" s="205"/>
    </row>
  </sheetData>
  <sheetProtection/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1:E12"/>
    <mergeCell ref="F11:F12"/>
    <mergeCell ref="G11:G12"/>
    <mergeCell ref="H11:H12"/>
    <mergeCell ref="A11:A12"/>
    <mergeCell ref="B11:B12"/>
    <mergeCell ref="C11:C12"/>
    <mergeCell ref="D11:D12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8:E19"/>
    <mergeCell ref="F18:F19"/>
    <mergeCell ref="G18:G19"/>
    <mergeCell ref="H18:H19"/>
    <mergeCell ref="A18:A19"/>
    <mergeCell ref="B18:B19"/>
    <mergeCell ref="C18:C19"/>
    <mergeCell ref="D18:D19"/>
    <mergeCell ref="E20:E21"/>
    <mergeCell ref="F20:F21"/>
    <mergeCell ref="G20:G21"/>
    <mergeCell ref="H20:H21"/>
    <mergeCell ref="A20:A21"/>
    <mergeCell ref="B20:B21"/>
    <mergeCell ref="C20:C21"/>
    <mergeCell ref="D20:D21"/>
    <mergeCell ref="E22:E23"/>
    <mergeCell ref="F22:F23"/>
    <mergeCell ref="G22:G23"/>
    <mergeCell ref="H22:H23"/>
    <mergeCell ref="A22:A23"/>
    <mergeCell ref="B22:B23"/>
    <mergeCell ref="C22:C23"/>
    <mergeCell ref="D22:D23"/>
    <mergeCell ref="E25:E26"/>
    <mergeCell ref="F25:F26"/>
    <mergeCell ref="G25:G26"/>
    <mergeCell ref="H25:H26"/>
    <mergeCell ref="A25:A26"/>
    <mergeCell ref="B25:B26"/>
    <mergeCell ref="C25:C26"/>
    <mergeCell ref="D25:D26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8.140625" style="0" customWidth="1"/>
    <col min="6" max="6" width="18.421875" style="0" customWidth="1"/>
    <col min="7" max="7" width="12.57421875" style="0" customWidth="1"/>
    <col min="8" max="8" width="15.7109375" style="0" customWidth="1"/>
  </cols>
  <sheetData>
    <row r="1" spans="1:9" ht="40.5" customHeight="1" thickBot="1">
      <c r="A1" s="231" t="s">
        <v>22</v>
      </c>
      <c r="B1" s="231"/>
      <c r="C1" s="231"/>
      <c r="D1" s="231"/>
      <c r="E1" s="231"/>
      <c r="F1" s="231"/>
      <c r="G1" s="231"/>
      <c r="H1" s="231"/>
      <c r="I1" s="1"/>
    </row>
    <row r="2" spans="2:9" ht="18" customHeight="1" thickBot="1">
      <c r="B2" s="232" t="s">
        <v>29</v>
      </c>
      <c r="C2" s="232"/>
      <c r="D2" s="233" t="str">
        <f>HYPERLINK('[2]реквизиты'!$A$2)</f>
        <v>Наименование соревнований</v>
      </c>
      <c r="E2" s="234"/>
      <c r="F2" s="234"/>
      <c r="G2" s="234"/>
      <c r="H2" s="235"/>
      <c r="I2" s="58"/>
    </row>
    <row r="3" spans="2:8" ht="49.5" customHeight="1">
      <c r="B3" s="57"/>
      <c r="C3" s="106" t="str">
        <f>HYPERLINK('[2]реквизиты'!$A$3)</f>
        <v>Дата и место проведения</v>
      </c>
      <c r="D3" s="106"/>
      <c r="E3" s="56"/>
      <c r="G3" s="238" t="s">
        <v>49</v>
      </c>
      <c r="H3" s="238"/>
    </row>
    <row r="4" spans="1:8" ht="12.75" customHeight="1">
      <c r="A4" s="206" t="s">
        <v>30</v>
      </c>
      <c r="B4" s="236" t="s">
        <v>0</v>
      </c>
      <c r="C4" s="206" t="s">
        <v>6</v>
      </c>
      <c r="D4" s="206" t="s">
        <v>2</v>
      </c>
      <c r="E4" s="239" t="s">
        <v>3</v>
      </c>
      <c r="F4" s="240"/>
      <c r="G4" s="206" t="s">
        <v>4</v>
      </c>
      <c r="H4" s="206" t="s">
        <v>5</v>
      </c>
    </row>
    <row r="5" spans="1:8" ht="12.75">
      <c r="A5" s="220"/>
      <c r="B5" s="237"/>
      <c r="C5" s="220"/>
      <c r="D5" s="220"/>
      <c r="E5" s="241"/>
      <c r="F5" s="242"/>
      <c r="G5" s="220"/>
      <c r="H5" s="220"/>
    </row>
    <row r="6" spans="1:8" ht="24.75" customHeight="1">
      <c r="A6" s="226"/>
      <c r="B6" s="69">
        <v>1</v>
      </c>
      <c r="C6" s="66" t="s">
        <v>41</v>
      </c>
      <c r="D6" s="66">
        <v>1997.1</v>
      </c>
      <c r="E6" s="66" t="s">
        <v>42</v>
      </c>
      <c r="F6" s="66" t="s">
        <v>43</v>
      </c>
      <c r="G6" s="65"/>
      <c r="H6" s="66" t="s">
        <v>44</v>
      </c>
    </row>
    <row r="7" spans="1:8" ht="24.75" customHeight="1">
      <c r="A7" s="226"/>
      <c r="B7" s="68">
        <v>2</v>
      </c>
      <c r="C7" s="64" t="s">
        <v>31</v>
      </c>
      <c r="D7" s="64" t="s">
        <v>32</v>
      </c>
      <c r="E7" s="64" t="s">
        <v>33</v>
      </c>
      <c r="F7" s="64" t="s">
        <v>34</v>
      </c>
      <c r="G7" s="67"/>
      <c r="H7" s="64" t="s">
        <v>35</v>
      </c>
    </row>
    <row r="8" spans="1:8" ht="24.75" customHeight="1">
      <c r="A8" s="226"/>
      <c r="B8" s="68">
        <v>3</v>
      </c>
      <c r="C8" s="64" t="s">
        <v>36</v>
      </c>
      <c r="D8" s="64" t="s">
        <v>37</v>
      </c>
      <c r="E8" s="64" t="s">
        <v>38</v>
      </c>
      <c r="F8" s="64" t="s">
        <v>39</v>
      </c>
      <c r="G8" s="67"/>
      <c r="H8" s="64" t="s">
        <v>40</v>
      </c>
    </row>
    <row r="9" spans="1:8" ht="24.75" customHeight="1">
      <c r="A9" s="226"/>
      <c r="B9" s="68">
        <v>4</v>
      </c>
      <c r="C9" s="64" t="s">
        <v>45</v>
      </c>
      <c r="D9" s="64" t="s">
        <v>46</v>
      </c>
      <c r="E9" s="64" t="s">
        <v>42</v>
      </c>
      <c r="F9" s="64" t="s">
        <v>47</v>
      </c>
      <c r="G9" s="67"/>
      <c r="H9" s="64" t="s">
        <v>48</v>
      </c>
    </row>
    <row r="10" spans="1:8" ht="12.75">
      <c r="A10" s="226"/>
      <c r="B10" s="69"/>
      <c r="C10" s="66"/>
      <c r="D10" s="66"/>
      <c r="E10" s="66"/>
      <c r="F10" s="66"/>
      <c r="G10" s="65"/>
      <c r="H10" s="66"/>
    </row>
    <row r="11" spans="1:8" ht="12.75">
      <c r="A11" s="226"/>
      <c r="B11" s="68"/>
      <c r="C11" s="64"/>
      <c r="D11" s="64"/>
      <c r="E11" s="64"/>
      <c r="F11" s="64"/>
      <c r="G11" s="67"/>
      <c r="H11" s="64"/>
    </row>
    <row r="12" spans="1:8" ht="12.75">
      <c r="A12" s="226"/>
      <c r="B12" s="68"/>
      <c r="C12" s="64"/>
      <c r="D12" s="64"/>
      <c r="E12" s="64"/>
      <c r="F12" s="64"/>
      <c r="G12" s="67"/>
      <c r="H12" s="64"/>
    </row>
    <row r="13" spans="1:8" ht="12.75">
      <c r="A13" s="226"/>
      <c r="B13" s="68"/>
      <c r="C13" s="64"/>
      <c r="D13" s="64"/>
      <c r="E13" s="64"/>
      <c r="F13" s="64"/>
      <c r="G13" s="67"/>
      <c r="H13" s="64"/>
    </row>
    <row r="22" spans="1:8" ht="12.75">
      <c r="A22" s="243"/>
      <c r="B22" s="243"/>
      <c r="C22" s="243"/>
      <c r="D22" s="243"/>
      <c r="E22" s="243"/>
      <c r="F22" s="243"/>
      <c r="G22" s="243"/>
      <c r="H22" s="2"/>
    </row>
    <row r="23" spans="1:8" ht="12.75">
      <c r="A23" s="243"/>
      <c r="B23" s="243"/>
      <c r="C23" s="243"/>
      <c r="D23" s="243"/>
      <c r="E23" s="243"/>
      <c r="F23" s="243"/>
      <c r="G23" s="243"/>
      <c r="H23" s="2"/>
    </row>
    <row r="24" spans="1:8" ht="12.75">
      <c r="A24" s="243"/>
      <c r="B24" s="243"/>
      <c r="C24" s="243"/>
      <c r="D24" s="243"/>
      <c r="E24" s="243"/>
      <c r="F24" s="243"/>
      <c r="G24" s="243"/>
      <c r="H24" s="2"/>
    </row>
    <row r="25" spans="1:8" ht="12.75">
      <c r="A25" s="243"/>
      <c r="B25" s="243"/>
      <c r="C25" s="243"/>
      <c r="D25" s="243"/>
      <c r="E25" s="243"/>
      <c r="F25" s="243"/>
      <c r="G25" s="243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2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3"/>
    </row>
    <row r="28" spans="1:8" ht="15.75">
      <c r="A28" s="13"/>
      <c r="B28" s="13"/>
      <c r="C28" s="7"/>
      <c r="D28" s="8"/>
      <c r="E28" s="8"/>
      <c r="F28" s="24"/>
      <c r="G28" s="9">
        <f>HYPERLINK('[1]реквизиты'!$G$21)</f>
      </c>
      <c r="H28" s="11"/>
    </row>
    <row r="29" spans="1:8" ht="12.75">
      <c r="A29" s="14"/>
      <c r="B29" s="14"/>
      <c r="C29" s="11"/>
      <c r="D29" s="25"/>
      <c r="E29" s="25"/>
      <c r="F29" s="25"/>
      <c r="G29" s="11"/>
      <c r="H29" s="11"/>
    </row>
    <row r="30" spans="1:8" ht="12.75" customHeight="1">
      <c r="A30" s="22">
        <f>HYPERLINK('[1]реквизиты'!$A$22)</f>
      </c>
      <c r="B30" s="13"/>
      <c r="C30" s="7"/>
      <c r="D30" s="10"/>
      <c r="E30" s="10"/>
      <c r="F30" s="26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30">
    <mergeCell ref="G22:G23"/>
    <mergeCell ref="A24:A25"/>
    <mergeCell ref="B24:B25"/>
    <mergeCell ref="C24:C25"/>
    <mergeCell ref="D24:D25"/>
    <mergeCell ref="H4:H5"/>
    <mergeCell ref="E24:E25"/>
    <mergeCell ref="F24:F25"/>
    <mergeCell ref="G24:G25"/>
    <mergeCell ref="E22:E23"/>
    <mergeCell ref="F22:F23"/>
    <mergeCell ref="D22:D23"/>
    <mergeCell ref="A10:A11"/>
    <mergeCell ref="A8:A9"/>
    <mergeCell ref="D4:D5"/>
    <mergeCell ref="A6:A7"/>
    <mergeCell ref="A12:A13"/>
    <mergeCell ref="A22:A23"/>
    <mergeCell ref="B22:B23"/>
    <mergeCell ref="C22:C23"/>
    <mergeCell ref="A1:H1"/>
    <mergeCell ref="B2:C2"/>
    <mergeCell ref="D2:H2"/>
    <mergeCell ref="A4:A5"/>
    <mergeCell ref="G4:G5"/>
    <mergeCell ref="B4:B5"/>
    <mergeCell ref="C4:C5"/>
    <mergeCell ref="C3:D3"/>
    <mergeCell ref="G3:H3"/>
    <mergeCell ref="E4:F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2013-09-23T09:45:45Z</cp:lastPrinted>
  <dcterms:created xsi:type="dcterms:W3CDTF">1996-10-08T23:32:33Z</dcterms:created>
  <dcterms:modified xsi:type="dcterms:W3CDTF">2013-09-23T09:46:29Z</dcterms:modified>
  <cp:category/>
  <cp:version/>
  <cp:contentType/>
  <cp:contentStatus/>
</cp:coreProperties>
</file>