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<sst xmlns="http://schemas.openxmlformats.org/spreadsheetml/2006/main" count="233" uniqueCount="102">
  <si>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</si>
  <si>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</si>
  <si>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</si>
  <si>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</si>
  <si>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</si>
  <si>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</si>
  <si>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</si>
  <si>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</si>
  <si>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</si>
  <si>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</si>
  <si>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</si>
  <si>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</si>
  <si>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</si>
  <si>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</si>
  <si>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</si>
  <si>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</si>
  <si>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</si>
  <si>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</si>
  <si>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</si>
  <si>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</si>
  <si>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</si>
  <si>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</si>
  <si>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</si>
  <si>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</si>
  <si>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</si>
  <si>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</si>
  <si>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</si>
  <si>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</si>
  <si>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</si>
  <si>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</si>
  <si>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</si>
  <si>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</si>
  <si>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</si>
  <si>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</si>
  <si>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</si>
  <si>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</si>
  <si>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</si>
  <si>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</si>
  <si>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</si>
  <si>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</si>
  <si>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</si>
  <si>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</si>
  <si>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</si>
  <si>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</si>
  <si>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</si>
  <si>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</si>
  <si>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</si>
  <si>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</si>
  <si>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</si>
  <si>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</si>
  <si>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</si>
  <si>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Тренер победителя:</t>
  </si>
  <si>
    <t>Морозов Артем Сергеевич</t>
  </si>
  <si>
    <t>16.03.1995, кмс</t>
  </si>
  <si>
    <t>ЦФО</t>
  </si>
  <si>
    <t>Рязань, Профсоюзы</t>
  </si>
  <si>
    <t>Фофанов К.Н. Яковенко Д.В.</t>
  </si>
  <si>
    <t>Аджамов Азиз Джамалович</t>
  </si>
  <si>
    <t>09.02.1995,1</t>
  </si>
  <si>
    <t>Тамбов, Профсоюзы</t>
  </si>
  <si>
    <t>Кувалдин С.Н.</t>
  </si>
  <si>
    <t>Гусев Егор Дмитриевич</t>
  </si>
  <si>
    <t>20.02.1996,1</t>
  </si>
  <si>
    <t>Ярославль,О</t>
  </si>
  <si>
    <t>Еремеев А.Г. Лавриков А.В. Боков В.Н.</t>
  </si>
  <si>
    <t>Федотов Валерий Вячеславович</t>
  </si>
  <si>
    <t>26.07.1996,1</t>
  </si>
  <si>
    <t>Самохин Максим</t>
  </si>
  <si>
    <t>Птицин В.А. Поляков А.В.</t>
  </si>
  <si>
    <t>Кожомбердиев Акылбек Нурбекович</t>
  </si>
  <si>
    <t>06.02.1996,кмс</t>
  </si>
  <si>
    <t>СФО</t>
  </si>
  <si>
    <t>Краснояск</t>
  </si>
  <si>
    <t>Саградян В.О. Булдаков И.Н.</t>
  </si>
  <si>
    <t>Гереков Рустам Магомедрасулович</t>
  </si>
  <si>
    <t>25.07.1995,кмс</t>
  </si>
  <si>
    <t>Хупов Ж. Болов.В.</t>
  </si>
  <si>
    <t>Николаев Кирилл Андреевич</t>
  </si>
  <si>
    <t>18.02.1995,кмс</t>
  </si>
  <si>
    <t>Москва</t>
  </si>
  <si>
    <t>Фунтиков П.В. Павлов Д.А. Филимонов С.Н. Чернушевич О.В.</t>
  </si>
  <si>
    <t>Кузовников Никита Сергеевич</t>
  </si>
  <si>
    <t>13.01.1995,кмс</t>
  </si>
  <si>
    <t>УФО</t>
  </si>
  <si>
    <t>В.Пышма,П</t>
  </si>
  <si>
    <t>Стенников В.Г. Мельников А.Н.</t>
  </si>
  <si>
    <t>Федин Евгений</t>
  </si>
  <si>
    <t>Бушменков О.В. Ермаков О.В.</t>
  </si>
  <si>
    <t>Сушинский Александр Сергеевич</t>
  </si>
  <si>
    <t>Юнисов И.Р.</t>
  </si>
  <si>
    <t>Каданцев Роман Геннадьевич</t>
  </si>
  <si>
    <t>12.11.1997,2</t>
  </si>
  <si>
    <t>Мальцев С.А. Мальцева И.В.</t>
  </si>
  <si>
    <t>Абдулмеджидов Руслан Ибрагимович</t>
  </si>
  <si>
    <t>27.06.1996,кмс</t>
  </si>
  <si>
    <t>в.к.  81   кг</t>
  </si>
  <si>
    <t>Пшеничных И.А.</t>
  </si>
  <si>
    <t>Савельев С,А.</t>
  </si>
  <si>
    <t>Гл.секретарь</t>
  </si>
  <si>
    <t>СКФО</t>
  </si>
  <si>
    <t>Дагестан</t>
  </si>
  <si>
    <t>Савельев С.А.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</si>
</sst>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9" xfId="0" applyNumberForma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vertical="center" wrapText="1"/>
    </xf>
    <xf numFmtId="0" fontId="4" fillId="0" borderId="17" xfId="0" applyNumberFormat="1" applyFont="1" applyBorder="1" applyAlignment="1">
      <alignment vertical="center" wrapText="1"/>
    </xf>
    <xf numFmtId="0" fontId="4" fillId="0" borderId="20" xfId="0" applyNumberFormat="1" applyFont="1" applyBorder="1" applyAlignment="1">
      <alignment vertical="center" wrapText="1"/>
    </xf>
    <xf numFmtId="0" fontId="4" fillId="0" borderId="19" xfId="0" applyNumberFormat="1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49" fontId="4" fillId="0" borderId="30" xfId="0" applyNumberFormat="1" applyFont="1" applyBorder="1" applyAlignment="1">
      <alignment vertical="center" wrapText="1"/>
    </xf>
    <xf numFmtId="49" fontId="0" fillId="0" borderId="30" xfId="0" applyNumberForma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49" fontId="4" fillId="0" borderId="31" xfId="0" applyNumberFormat="1" applyFont="1" applyBorder="1" applyAlignment="1">
      <alignment vertical="center" wrapText="1"/>
    </xf>
    <xf numFmtId="49" fontId="0" fillId="0" borderId="31" xfId="0" applyNumberFormat="1" applyBorder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4" fillId="0" borderId="29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32" xfId="42" applyFont="1" applyFill="1" applyBorder="1" applyAlignment="1" applyProtection="1">
      <alignment horizontal="center" vertical="center" wrapText="1"/>
      <protection/>
    </xf>
    <xf numFmtId="0" fontId="4" fillId="0" borderId="33" xfId="42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12" fillId="33" borderId="50" xfId="42" applyFont="1" applyFill="1" applyBorder="1" applyAlignment="1" applyProtection="1">
      <alignment horizontal="center" vertical="center" wrapText="1"/>
      <protection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left" vertical="center" wrapText="1"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49" fontId="0" fillId="0" borderId="28" xfId="42" applyNumberFormat="1" applyFont="1" applyBorder="1" applyAlignment="1" applyProtection="1">
      <alignment horizontal="center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49" fontId="4" fillId="0" borderId="28" xfId="0" applyNumberFormat="1" applyFont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4" fillId="0" borderId="31" xfId="42" applyFont="1" applyFill="1" applyBorder="1" applyAlignment="1" applyProtection="1">
      <alignment horizontal="left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0" fillId="0" borderId="31" xfId="42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left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6" fillId="0" borderId="56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0" fillId="0" borderId="31" xfId="42" applyFont="1" applyBorder="1" applyAlignment="1" applyProtection="1">
      <alignment horizontal="left" vertical="center" wrapText="1"/>
      <protection/>
    </xf>
    <xf numFmtId="0" fontId="0" fillId="0" borderId="30" xfId="42" applyFont="1" applyBorder="1" applyAlignment="1" applyProtection="1">
      <alignment horizontal="left" vertical="center" wrapText="1"/>
      <protection/>
    </xf>
    <xf numFmtId="0" fontId="27" fillId="0" borderId="48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49" fontId="27" fillId="0" borderId="57" xfId="0" applyNumberFormat="1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7" fillId="0" borderId="56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49" fontId="27" fillId="0" borderId="48" xfId="0" applyNumberFormat="1" applyFont="1" applyBorder="1" applyAlignment="1">
      <alignment horizontal="center" vertical="center" wrapText="1"/>
    </xf>
    <xf numFmtId="49" fontId="27" fillId="0" borderId="42" xfId="0" applyNumberFormat="1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4" fillId="0" borderId="31" xfId="0" applyNumberFormat="1" applyFont="1" applyBorder="1" applyAlignment="1">
      <alignment horizontal="center" vertical="center" wrapText="1"/>
    </xf>
    <xf numFmtId="49" fontId="24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5" fillId="0" borderId="31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2" fillId="0" borderId="55" xfId="42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>
      <alignment horizontal="left" vertical="center" wrapText="1"/>
    </xf>
    <xf numFmtId="0" fontId="4" fillId="0" borderId="64" xfId="42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left" vertical="center" wrapText="1"/>
      <protection/>
    </xf>
    <xf numFmtId="0" fontId="4" fillId="0" borderId="36" xfId="42" applyFont="1" applyBorder="1" applyAlignment="1" applyProtection="1">
      <alignment horizontal="center" vertical="center" wrapText="1"/>
      <protection/>
    </xf>
    <xf numFmtId="0" fontId="3" fillId="0" borderId="65" xfId="42" applyFont="1" applyBorder="1" applyAlignment="1" applyProtection="1">
      <alignment horizontal="center" vertical="center" wrapText="1"/>
      <protection/>
    </xf>
    <xf numFmtId="0" fontId="3" fillId="0" borderId="44" xfId="42" applyFont="1" applyBorder="1" applyAlignment="1" applyProtection="1">
      <alignment horizontal="center" vertical="center" wrapText="1"/>
      <protection/>
    </xf>
    <xf numFmtId="0" fontId="3" fillId="0" borderId="66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21" fillId="36" borderId="65" xfId="0" applyFont="1" applyFill="1" applyBorder="1" applyAlignment="1">
      <alignment horizontal="center" vertical="center"/>
    </xf>
    <xf numFmtId="0" fontId="21" fillId="36" borderId="68" xfId="0" applyFont="1" applyFill="1" applyBorder="1" applyAlignment="1">
      <alignment horizontal="center" vertical="center"/>
    </xf>
    <xf numFmtId="0" fontId="21" fillId="36" borderId="54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34" borderId="65" xfId="0" applyFont="1" applyFill="1" applyBorder="1" applyAlignment="1">
      <alignment horizontal="center" vertical="center"/>
    </xf>
    <xf numFmtId="0" fontId="21" fillId="34" borderId="68" xfId="0" applyFont="1" applyFill="1" applyBorder="1" applyAlignment="1">
      <alignment horizontal="center" vertical="center"/>
    </xf>
    <xf numFmtId="0" fontId="21" fillId="34" borderId="54" xfId="0" applyFont="1" applyFill="1" applyBorder="1" applyAlignment="1">
      <alignment horizontal="center" vertical="center"/>
    </xf>
    <xf numFmtId="0" fontId="21" fillId="35" borderId="65" xfId="0" applyFont="1" applyFill="1" applyBorder="1" applyAlignment="1">
      <alignment horizontal="center" vertical="center"/>
    </xf>
    <xf numFmtId="0" fontId="21" fillId="35" borderId="68" xfId="0" applyFont="1" applyFill="1" applyBorder="1" applyAlignment="1">
      <alignment horizontal="center" vertical="center"/>
    </xf>
    <xf numFmtId="0" fontId="21" fillId="35" borderId="54" xfId="0" applyFont="1" applyFill="1" applyBorder="1" applyAlignment="1">
      <alignment horizontal="center" vertical="center"/>
    </xf>
    <xf numFmtId="0" fontId="12" fillId="33" borderId="51" xfId="42" applyFont="1" applyFill="1" applyBorder="1" applyAlignment="1" applyProtection="1">
      <alignment horizontal="center" vertical="center" wrapText="1"/>
      <protection/>
    </xf>
    <xf numFmtId="0" fontId="12" fillId="33" borderId="52" xfId="42" applyFont="1" applyFill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4" borderId="50" xfId="42" applyFont="1" applyFill="1" applyBorder="1" applyAlignment="1" applyProtection="1">
      <alignment horizontal="center" vertical="center"/>
      <protection/>
    </xf>
    <xf numFmtId="0" fontId="20" fillId="34" borderId="51" xfId="42" applyFont="1" applyFill="1" applyBorder="1" applyAlignment="1" applyProtection="1">
      <alignment horizontal="center" vertical="center"/>
      <protection/>
    </xf>
    <xf numFmtId="0" fontId="20" fillId="34" borderId="52" xfId="42" applyFont="1" applyFill="1" applyBorder="1" applyAlignment="1" applyProtection="1">
      <alignment horizontal="center" vertical="center"/>
      <protection/>
    </xf>
    <xf numFmtId="0" fontId="11" fillId="0" borderId="70" xfId="42" applyFont="1" applyBorder="1" applyAlignment="1" applyProtection="1">
      <alignment horizontal="center" vertical="center" wrapText="1"/>
      <protection/>
    </xf>
    <xf numFmtId="0" fontId="11" fillId="0" borderId="71" xfId="42" applyFont="1" applyBorder="1" applyAlignment="1" applyProtection="1">
      <alignment horizontal="center" vertical="center" wrapText="1"/>
      <protection/>
    </xf>
    <xf numFmtId="0" fontId="11" fillId="0" borderId="72" xfId="42" applyFont="1" applyBorder="1" applyAlignment="1" applyProtection="1">
      <alignment horizontal="center" vertical="center" wrapText="1"/>
      <protection/>
    </xf>
    <xf numFmtId="0" fontId="11" fillId="0" borderId="73" xfId="42" applyFont="1" applyBorder="1" applyAlignment="1" applyProtection="1">
      <alignment horizontal="center" vertical="center" wrapText="1"/>
      <protection/>
    </xf>
    <xf numFmtId="0" fontId="11" fillId="0" borderId="74" xfId="42" applyFont="1" applyBorder="1" applyAlignment="1" applyProtection="1">
      <alignment horizontal="center" vertical="center" wrapText="1"/>
      <protection/>
    </xf>
    <xf numFmtId="0" fontId="11" fillId="0" borderId="75" xfId="42" applyFont="1" applyBorder="1" applyAlignment="1" applyProtection="1">
      <alignment horizontal="center" vertical="center" wrapText="1"/>
      <protection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66" xfId="42" applyFont="1" applyBorder="1" applyAlignment="1" applyProtection="1">
      <alignment horizontal="left" vertical="center" wrapText="1"/>
      <protection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55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43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7" fillId="0" borderId="82" xfId="0" applyNumberFormat="1" applyFont="1" applyBorder="1" applyAlignment="1">
      <alignment horizontal="center" vertical="center" wrapText="1"/>
    </xf>
    <xf numFmtId="0" fontId="17" fillId="0" borderId="8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65" xfId="42" applyFont="1" applyBorder="1" applyAlignment="1" applyProtection="1">
      <alignment horizontal="center" vertical="center" wrapText="1"/>
      <protection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88" xfId="42" applyFont="1" applyBorder="1" applyAlignment="1" applyProtection="1">
      <alignment horizontal="center" vertical="center" wrapText="1"/>
      <protection/>
    </xf>
    <xf numFmtId="0" fontId="4" fillId="0" borderId="89" xfId="42" applyFont="1" applyBorder="1" applyAlignment="1" applyProtection="1">
      <alignment horizontal="center" vertical="center" wrapText="1"/>
      <protection/>
    </xf>
    <xf numFmtId="0" fontId="4" fillId="0" borderId="90" xfId="42" applyFont="1" applyBorder="1" applyAlignment="1" applyProtection="1">
      <alignment horizontal="center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5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50" xfId="42" applyFont="1" applyBorder="1" applyAlignment="1" applyProtection="1">
      <alignment horizontal="center" vertical="center"/>
      <protection/>
    </xf>
    <xf numFmtId="0" fontId="1" fillId="0" borderId="51" xfId="42" applyFont="1" applyBorder="1" applyAlignment="1" applyProtection="1">
      <alignment horizontal="center" vertical="center"/>
      <protection/>
    </xf>
    <xf numFmtId="0" fontId="1" fillId="0" borderId="52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1</xdr:col>
      <xdr:colOff>457200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на призы С/К "Родной край-спорт" </v>
          </cell>
        </row>
        <row r="3">
          <cell r="A3" t="str">
            <v>17.09.2013 с/к "Родной край"</v>
          </cell>
        </row>
        <row r="7">
          <cell r="G7" t="str">
            <v>Иваново</v>
          </cell>
        </row>
        <row r="9">
          <cell r="G9" t="str">
            <v>Рязань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tabSelected="1" zoomScalePageLayoutView="0" workbookViewId="0" topLeftCell="A1">
      <selection activeCell="A1" sqref="A1:H34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58" t="s">
        <v>28</v>
      </c>
      <c r="B1" s="158"/>
      <c r="C1" s="158"/>
      <c r="D1" s="158"/>
      <c r="E1" s="158"/>
      <c r="F1" s="158"/>
      <c r="G1" s="158"/>
      <c r="H1" s="158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8" ht="22.5" customHeight="1" thickBot="1">
      <c r="A2" s="159" t="s">
        <v>25</v>
      </c>
      <c r="B2" s="160"/>
      <c r="C2" s="160"/>
      <c r="D2" s="160"/>
      <c r="E2" s="160"/>
      <c r="F2" s="160"/>
      <c r="G2" s="160"/>
      <c r="H2" s="160"/>
    </row>
    <row r="3" spans="1:8" ht="31.5" customHeight="1" thickBot="1">
      <c r="A3" s="162" t="str">
        <f>'пр.хода'!C3</f>
        <v>Всероссийский турнир на призы С/К "Родной край-спорт" </v>
      </c>
      <c r="B3" s="163"/>
      <c r="C3" s="163"/>
      <c r="D3" s="163"/>
      <c r="E3" s="163"/>
      <c r="F3" s="163"/>
      <c r="G3" s="163"/>
      <c r="H3" s="164"/>
    </row>
    <row r="4" spans="1:8" ht="21.75" customHeight="1">
      <c r="A4" s="140" t="str">
        <f>'пр.хода'!C4</f>
        <v>17.09.2013 с/к "Родной край"</v>
      </c>
      <c r="B4" s="140"/>
      <c r="C4" s="140"/>
      <c r="D4" s="140"/>
      <c r="E4" s="140"/>
      <c r="F4" s="140"/>
      <c r="G4" s="140"/>
      <c r="H4" s="140"/>
    </row>
    <row r="5" spans="4:6" ht="20.25" customHeight="1" thickBot="1">
      <c r="D5" s="141" t="str">
        <f>HYPERLINK('пр.взв.'!D4)</f>
        <v>в.к.  81   кг</v>
      </c>
      <c r="E5" s="141"/>
      <c r="F5" s="141"/>
    </row>
    <row r="6" spans="1:8" ht="12.75" customHeight="1">
      <c r="A6" s="142" t="s">
        <v>11</v>
      </c>
      <c r="B6" s="144" t="s">
        <v>5</v>
      </c>
      <c r="C6" s="146" t="s">
        <v>6</v>
      </c>
      <c r="D6" s="148" t="s">
        <v>7</v>
      </c>
      <c r="E6" s="150" t="s">
        <v>8</v>
      </c>
      <c r="F6" s="148"/>
      <c r="G6" s="154" t="s">
        <v>10</v>
      </c>
      <c r="H6" s="165" t="s">
        <v>9</v>
      </c>
    </row>
    <row r="7" spans="1:8" ht="13.5" thickBot="1">
      <c r="A7" s="143"/>
      <c r="B7" s="145"/>
      <c r="C7" s="147"/>
      <c r="D7" s="149"/>
      <c r="E7" s="151"/>
      <c r="F7" s="149"/>
      <c r="G7" s="155"/>
      <c r="H7" s="166"/>
    </row>
    <row r="8" spans="1:8" ht="12.75" customHeight="1">
      <c r="A8" s="136">
        <v>1</v>
      </c>
      <c r="B8" s="137">
        <f>'пр.хода'!H9</f>
        <v>1</v>
      </c>
      <c r="C8" s="138" t="str">
        <f>VLOOKUP(B8,'пр.взв.'!B7:H22,2,FALSE)</f>
        <v>Гереков Рустам Магомедрасулович</v>
      </c>
      <c r="D8" s="139" t="str">
        <f>VLOOKUP(B8,'пр.взв.'!B7:H22,3,FALSE)</f>
        <v>25.07.1995,кмс</v>
      </c>
      <c r="E8" s="119" t="s">
        <v>99</v>
      </c>
      <c r="F8" s="156" t="s">
        <v>100</v>
      </c>
      <c r="G8" s="157"/>
      <c r="H8" s="167" t="str">
        <f>VLOOKUP(B8,'пр.взв.'!B7:H22,7,FALSE)</f>
        <v>Хупов Ж. Болов.В.</v>
      </c>
    </row>
    <row r="9" spans="1:8" ht="12.75">
      <c r="A9" s="135"/>
      <c r="B9" s="127"/>
      <c r="C9" s="124"/>
      <c r="D9" s="125"/>
      <c r="E9" s="117"/>
      <c r="F9" s="130"/>
      <c r="G9" s="132"/>
      <c r="H9" s="153"/>
    </row>
    <row r="10" spans="1:8" ht="12.75" customHeight="1">
      <c r="A10" s="135">
        <v>2</v>
      </c>
      <c r="B10" s="127">
        <f>'пр.хода'!H14</f>
        <v>4</v>
      </c>
      <c r="C10" s="120" t="str">
        <f>VLOOKUP(B10,'пр.взв.'!B7:H22,2,FALSE)</f>
        <v>Абдулмеджидов Руслан Ибрагимович</v>
      </c>
      <c r="D10" s="122" t="str">
        <f>VLOOKUP(B10,'пр.взв.'!B7:H22,3,FALSE)</f>
        <v>27.06.1996,кмс</v>
      </c>
      <c r="E10" s="116" t="str">
        <f>VLOOKUP(B10,'пр.взв.'!B1:H24,4,FALSE)</f>
        <v>ЦФО</v>
      </c>
      <c r="F10" s="130" t="str">
        <f>VLOOKUP(B10,'пр.взв.'!B7:H22,5,FALSE)</f>
        <v>Москва</v>
      </c>
      <c r="G10" s="131"/>
      <c r="H10" s="152">
        <f>VLOOKUP(B10,'пр.взв.'!B7:H22,7,FALSE)</f>
        <v>0</v>
      </c>
    </row>
    <row r="11" spans="1:8" ht="12.75">
      <c r="A11" s="135"/>
      <c r="B11" s="127"/>
      <c r="C11" s="124"/>
      <c r="D11" s="125"/>
      <c r="E11" s="117"/>
      <c r="F11" s="130"/>
      <c r="G11" s="132"/>
      <c r="H11" s="153"/>
    </row>
    <row r="12" spans="1:8" ht="12.75" customHeight="1">
      <c r="A12" s="135">
        <v>3</v>
      </c>
      <c r="B12" s="127">
        <f>'пр.хода'!E25</f>
        <v>3</v>
      </c>
      <c r="C12" s="120" t="str">
        <f>VLOOKUP(B12,'пр.взв.'!B7:H22,2,FALSE)</f>
        <v>Морозов Артем Сергеевич</v>
      </c>
      <c r="D12" s="122" t="str">
        <f>VLOOKUP(B12,'пр.взв.'!B7:H22,3,FALSE)</f>
        <v>16.03.1995, кмс</v>
      </c>
      <c r="E12" s="116" t="str">
        <f>VLOOKUP(B12,'пр.взв.'!B3:H26,4,FALSE)</f>
        <v>ЦФО</v>
      </c>
      <c r="F12" s="130" t="str">
        <f>VLOOKUP(B12,'пр.взв.'!B7:H22,5,FALSE)</f>
        <v>Рязань, Профсоюзы</v>
      </c>
      <c r="G12" s="131"/>
      <c r="H12" s="152" t="str">
        <f>VLOOKUP(B12,'пр.взв.'!B7:H22,7,FALSE)</f>
        <v>Фофанов К.Н. Яковенко Д.В.</v>
      </c>
    </row>
    <row r="13" spans="1:8" ht="12.75">
      <c r="A13" s="135"/>
      <c r="B13" s="127"/>
      <c r="C13" s="124"/>
      <c r="D13" s="125"/>
      <c r="E13" s="117"/>
      <c r="F13" s="130"/>
      <c r="G13" s="132"/>
      <c r="H13" s="153"/>
    </row>
    <row r="14" spans="1:8" ht="12.75" customHeight="1">
      <c r="A14" s="135">
        <v>3</v>
      </c>
      <c r="B14" s="127">
        <f>'пр.хода'!Q25</f>
        <v>2</v>
      </c>
      <c r="C14" s="120" t="str">
        <f>VLOOKUP(B14,'пр.взв.'!B7:H22,2,FALSE)</f>
        <v>Сушинский Александр Сергеевич</v>
      </c>
      <c r="D14" s="122">
        <f>VLOOKUP(B14,'пр.взв.'!B7:H22,3,FALSE)</f>
        <v>35685</v>
      </c>
      <c r="E14" s="116" t="str">
        <f>VLOOKUP(B14,'пр.взв.'!B1:H28,4,FALSE)</f>
        <v>ЦФО</v>
      </c>
      <c r="F14" s="130" t="str">
        <f>VLOOKUP(B14,'пр.взв.'!B1:H24,5,FALSE)</f>
        <v>Москва</v>
      </c>
      <c r="G14" s="131"/>
      <c r="H14" s="152" t="str">
        <f>VLOOKUP(B14,'пр.взв.'!B7:H22,7,FALSE)</f>
        <v>Юнисов И.Р.</v>
      </c>
    </row>
    <row r="15" spans="1:8" ht="12.75">
      <c r="A15" s="135"/>
      <c r="B15" s="127"/>
      <c r="C15" s="124"/>
      <c r="D15" s="125"/>
      <c r="E15" s="117"/>
      <c r="F15" s="130"/>
      <c r="G15" s="132"/>
      <c r="H15" s="153"/>
    </row>
    <row r="16" spans="1:8" ht="12.75" customHeight="1">
      <c r="A16" s="135">
        <v>5</v>
      </c>
      <c r="B16" s="127">
        <v>5</v>
      </c>
      <c r="C16" s="120" t="str">
        <f>VLOOKUP(B16,'пр.взв.'!B7:H30,2,FALSE)</f>
        <v>Федотов Валерий Вячеславович</v>
      </c>
      <c r="D16" s="122" t="str">
        <f>VLOOKUP(B16,'пр.взв.'!B7:H22,3,FALSE)</f>
        <v>26.07.1996,1</v>
      </c>
      <c r="E16" s="116" t="str">
        <f>VLOOKUP(B16,'пр.взв.'!B1:H30,4,FALSE)</f>
        <v>ЦФО</v>
      </c>
      <c r="F16" s="130" t="str">
        <f>VLOOKUP(B16,'пр.взв.'!B3:H26,5,FALSE)</f>
        <v>Ярославль,О</v>
      </c>
      <c r="G16" s="131"/>
      <c r="H16" s="152" t="str">
        <f>VLOOKUP(B16,'пр.взв.'!B7:H22,7,FALSE)</f>
        <v>Еремеев А.Г. Лавриков А.В. Боков В.Н.</v>
      </c>
    </row>
    <row r="17" spans="1:8" ht="12.75">
      <c r="A17" s="135"/>
      <c r="B17" s="127"/>
      <c r="C17" s="124"/>
      <c r="D17" s="125"/>
      <c r="E17" s="117"/>
      <c r="F17" s="130"/>
      <c r="G17" s="132"/>
      <c r="H17" s="153"/>
    </row>
    <row r="18" spans="1:8" ht="12.75" customHeight="1">
      <c r="A18" s="135">
        <v>5</v>
      </c>
      <c r="B18" s="127">
        <v>8</v>
      </c>
      <c r="C18" s="120" t="str">
        <f>VLOOKUP(B18,'пр.взв.'!B7:H22,2,FALSE)</f>
        <v>Гусев Егор Дмитриевич</v>
      </c>
      <c r="D18" s="122" t="str">
        <f>VLOOKUP(B18,'пр.взв.'!B7:H22,3,FALSE)</f>
        <v>20.02.1996,1</v>
      </c>
      <c r="E18" s="116" t="str">
        <f>VLOOKUP(B18,'пр.взв.'!B1:H32,4,FALSE)</f>
        <v>ЦФО</v>
      </c>
      <c r="F18" s="130" t="str">
        <f>VLOOKUP(B18,'пр.взв.'!B7:H22,5,FALSE)</f>
        <v>Ярославль,О</v>
      </c>
      <c r="G18" s="131"/>
      <c r="H18" s="152" t="str">
        <f>VLOOKUP(B18,'пр.взв.'!B7:H22,7,FALSE)</f>
        <v>Еремеев А.Г. Лавриков А.В. Боков В.Н.</v>
      </c>
    </row>
    <row r="19" spans="1:8" ht="12.75">
      <c r="A19" s="135"/>
      <c r="B19" s="127"/>
      <c r="C19" s="124"/>
      <c r="D19" s="125"/>
      <c r="E19" s="117"/>
      <c r="F19" s="130"/>
      <c r="G19" s="132"/>
      <c r="H19" s="153"/>
    </row>
    <row r="20" spans="1:8" ht="12.75" customHeight="1">
      <c r="A20" s="126" t="s">
        <v>50</v>
      </c>
      <c r="B20" s="127">
        <v>6</v>
      </c>
      <c r="C20" s="120" t="str">
        <f>VLOOKUP(B20,'пр.взв.'!B7:H22,2,FALSE)</f>
        <v>Кузовников Никита Сергеевич</v>
      </c>
      <c r="D20" s="122" t="str">
        <f>VLOOKUP(B20,'пр.взв.'!B7:H22,3,FALSE)</f>
        <v>13.01.1995,кмс</v>
      </c>
      <c r="E20" s="116" t="str">
        <f>VLOOKUP(B20,'пр.взв.'!B1:H34,4,FALSE)</f>
        <v>УФО</v>
      </c>
      <c r="F20" s="130" t="str">
        <f>VLOOKUP(B20,'пр.взв.'!B7:H22,5,FALSE)</f>
        <v>В.Пышма,П</v>
      </c>
      <c r="G20" s="131"/>
      <c r="H20" s="152" t="str">
        <f>VLOOKUP(B20,'пр.взв.'!B7:H22,7,FALSE)</f>
        <v>Стенников В.Г. Мельников А.Н.</v>
      </c>
    </row>
    <row r="21" spans="1:8" ht="12.75">
      <c r="A21" s="126"/>
      <c r="B21" s="127"/>
      <c r="C21" s="124"/>
      <c r="D21" s="125"/>
      <c r="E21" s="117"/>
      <c r="F21" s="130"/>
      <c r="G21" s="132"/>
      <c r="H21" s="153"/>
    </row>
    <row r="22" spans="1:8" ht="12.75" customHeight="1">
      <c r="A22" s="126" t="s">
        <v>50</v>
      </c>
      <c r="B22" s="127">
        <v>7</v>
      </c>
      <c r="C22" s="120" t="str">
        <f>VLOOKUP(B22,'пр.взв.'!B7:H22,2,FALSE)</f>
        <v>Аджамов Азиз Джамалович</v>
      </c>
      <c r="D22" s="122" t="str">
        <f>VLOOKUP(B22,'пр.взв.'!B7:H22,3,FALSE)</f>
        <v>09.02.1995,1</v>
      </c>
      <c r="E22" s="116" t="str">
        <f>VLOOKUP(B22,'пр.взв.'!B2:H36,4,FALSE)</f>
        <v>ЦФО</v>
      </c>
      <c r="F22" s="130" t="str">
        <f>VLOOKUP(B22,'пр.взв.'!B7:H22,5,FALSE)</f>
        <v>Тамбов, Профсоюзы</v>
      </c>
      <c r="G22" s="131"/>
      <c r="H22" s="152" t="str">
        <f>VLOOKUP(B22,'пр.взв.'!B7:H22,7,FALSE)</f>
        <v>Кувалдин С.Н.</v>
      </c>
    </row>
    <row r="23" spans="1:8" ht="13.5" thickBot="1">
      <c r="A23" s="128"/>
      <c r="B23" s="129"/>
      <c r="C23" s="121"/>
      <c r="D23" s="123"/>
      <c r="E23" s="118"/>
      <c r="F23" s="133"/>
      <c r="G23" s="134"/>
      <c r="H23" s="161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5">
      <c r="A30" s="57"/>
      <c r="B30" s="57"/>
      <c r="C30" s="57"/>
      <c r="D30" s="6"/>
      <c r="E30" s="6"/>
      <c r="F30" s="6"/>
      <c r="G30" s="6"/>
      <c r="H30" s="6"/>
    </row>
    <row r="31" spans="1:11" ht="15">
      <c r="A31" s="55" t="str">
        <f>HYPERLINK('[1]реквизиты'!$A$6)</f>
        <v>Гл. судья, судья МК</v>
      </c>
      <c r="B31" s="57"/>
      <c r="C31" s="58"/>
      <c r="D31" s="3" t="s">
        <v>96</v>
      </c>
      <c r="E31" s="54"/>
      <c r="F31" s="54"/>
      <c r="G31" s="56" t="str">
        <f>'[2]реквизиты'!$G$7</f>
        <v>Иваново</v>
      </c>
      <c r="I31" s="6"/>
      <c r="J31" s="3"/>
      <c r="K31" s="3"/>
    </row>
    <row r="32" spans="1:12" ht="15">
      <c r="A32" s="57"/>
      <c r="B32" s="57"/>
      <c r="C32" s="58"/>
      <c r="D32" s="54"/>
      <c r="E32" s="54"/>
      <c r="F32" s="54"/>
      <c r="G32" s="5"/>
      <c r="I32" s="6"/>
      <c r="J32" s="3"/>
      <c r="K32" s="3"/>
      <c r="L32" s="3"/>
    </row>
    <row r="33" spans="1:12" ht="15">
      <c r="A33" s="57"/>
      <c r="B33" s="57"/>
      <c r="C33" s="58"/>
      <c r="D33" s="54"/>
      <c r="E33" s="54"/>
      <c r="F33" s="54"/>
      <c r="G33" s="6"/>
      <c r="I33" s="6"/>
      <c r="J33" s="3"/>
      <c r="K33" s="3"/>
      <c r="L33" s="3"/>
    </row>
    <row r="34" spans="1:11" ht="15">
      <c r="A34" s="55" t="s">
        <v>98</v>
      </c>
      <c r="B34" s="57"/>
      <c r="C34" s="58"/>
      <c r="D34" s="3" t="s">
        <v>97</v>
      </c>
      <c r="E34" s="54"/>
      <c r="F34" s="54"/>
      <c r="G34" s="56" t="str">
        <f>'[2]реквизиты'!$G$9</f>
        <v>Рязань</v>
      </c>
      <c r="I34" s="6"/>
      <c r="J34" s="14"/>
      <c r="K34" s="14"/>
    </row>
    <row r="35" spans="1:8" ht="15">
      <c r="A35" s="57"/>
      <c r="B35" s="57"/>
      <c r="C35" s="57"/>
      <c r="D35" s="54"/>
      <c r="E35" s="54"/>
      <c r="F35" s="54"/>
      <c r="G35" s="5"/>
      <c r="H35" s="6"/>
    </row>
    <row r="36" spans="1:8" ht="12.75">
      <c r="A36" s="6"/>
      <c r="B36" s="6"/>
      <c r="C36" s="6"/>
      <c r="D36" s="54"/>
      <c r="E36" s="54"/>
      <c r="F36" s="54"/>
      <c r="G36" s="6"/>
      <c r="H36" s="6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</sheetData>
  <sheetProtection/>
  <mergeCells count="76">
    <mergeCell ref="A1:H1"/>
    <mergeCell ref="A2:H2"/>
    <mergeCell ref="H22:H23"/>
    <mergeCell ref="A3:H3"/>
    <mergeCell ref="H14:H15"/>
    <mergeCell ref="H16:H17"/>
    <mergeCell ref="H18:H19"/>
    <mergeCell ref="H20:H21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C8:C9"/>
    <mergeCell ref="D8:D9"/>
    <mergeCell ref="A10:A11"/>
    <mergeCell ref="B10:B11"/>
    <mergeCell ref="C10:C11"/>
    <mergeCell ref="D10:D11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F20:F21"/>
    <mergeCell ref="G20:G21"/>
    <mergeCell ref="F22:F23"/>
    <mergeCell ref="G22:G23"/>
    <mergeCell ref="F16:F17"/>
    <mergeCell ref="G16:G17"/>
    <mergeCell ref="F18:F19"/>
    <mergeCell ref="G18:G19"/>
    <mergeCell ref="C22:C23"/>
    <mergeCell ref="D22:D23"/>
    <mergeCell ref="C20:C21"/>
    <mergeCell ref="D20:D21"/>
    <mergeCell ref="A20:A21"/>
    <mergeCell ref="B20:B21"/>
    <mergeCell ref="A22:A23"/>
    <mergeCell ref="B22:B23"/>
    <mergeCell ref="E16:E17"/>
    <mergeCell ref="E18:E19"/>
    <mergeCell ref="E20:E21"/>
    <mergeCell ref="E22:E23"/>
    <mergeCell ref="E8:E9"/>
    <mergeCell ref="E10:E11"/>
    <mergeCell ref="E12:E13"/>
    <mergeCell ref="E14:E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68" t="str">
        <f>'пр.хода'!C3</f>
        <v>Всероссийский турнир на призы С/К "Родной край-спорт" </v>
      </c>
      <c r="B1" s="169"/>
      <c r="C1" s="169"/>
      <c r="D1" s="169"/>
      <c r="E1" s="169"/>
      <c r="F1" s="169"/>
      <c r="G1" s="169"/>
      <c r="H1" s="169"/>
      <c r="I1" s="169"/>
    </row>
    <row r="2" spans="4:6" ht="27.75" customHeight="1">
      <c r="D2" s="50" t="s">
        <v>20</v>
      </c>
      <c r="E2" s="50"/>
      <c r="F2" s="62" t="str">
        <f>HYPERLINK('пр.взв.'!D4)</f>
        <v>в.к.  81   кг</v>
      </c>
    </row>
    <row r="3" ht="12.75">
      <c r="C3" s="12" t="s">
        <v>23</v>
      </c>
    </row>
    <row r="4" ht="12.75">
      <c r="C4" s="48" t="s">
        <v>12</v>
      </c>
    </row>
    <row r="5" spans="1:9" ht="12.75">
      <c r="A5" s="173" t="s">
        <v>13</v>
      </c>
      <c r="B5" s="173" t="s">
        <v>5</v>
      </c>
      <c r="C5" s="181" t="s">
        <v>6</v>
      </c>
      <c r="D5" s="173" t="s">
        <v>14</v>
      </c>
      <c r="E5" s="187" t="s">
        <v>15</v>
      </c>
      <c r="F5" s="188"/>
      <c r="G5" s="173" t="s">
        <v>16</v>
      </c>
      <c r="H5" s="173" t="s">
        <v>17</v>
      </c>
      <c r="I5" s="173" t="s">
        <v>18</v>
      </c>
    </row>
    <row r="6" spans="1:9" ht="12.75">
      <c r="A6" s="180"/>
      <c r="B6" s="180"/>
      <c r="C6" s="180"/>
      <c r="D6" s="180"/>
      <c r="E6" s="189"/>
      <c r="F6" s="190"/>
      <c r="G6" s="180"/>
      <c r="H6" s="180"/>
      <c r="I6" s="180"/>
    </row>
    <row r="7" spans="1:9" ht="12.75">
      <c r="A7" s="179"/>
      <c r="B7" s="182">
        <f>'пр.хода'!C22</f>
        <v>0</v>
      </c>
      <c r="C7" s="184" t="e">
        <f>VLOOKUP(B7,'пр.взв.'!B7:D22,2,FALSE)</f>
        <v>#N/A</v>
      </c>
      <c r="D7" s="184" t="e">
        <f>VLOOKUP(B7,'пр.взв.'!B7:F22,3,FALSE)</f>
        <v>#N/A</v>
      </c>
      <c r="E7" s="116" t="e">
        <f>VLOOKUP(B7,'пр.взв.'!B7:F22,4,FALSE)</f>
        <v>#N/A</v>
      </c>
      <c r="F7" s="170" t="e">
        <f>VLOOKUP(B7,'пр.взв.'!B7:G22,5,FALSE)</f>
        <v>#N/A</v>
      </c>
      <c r="G7" s="183"/>
      <c r="H7" s="178"/>
      <c r="I7" s="173"/>
    </row>
    <row r="8" spans="1:9" ht="12.75">
      <c r="A8" s="179"/>
      <c r="B8" s="173"/>
      <c r="C8" s="185"/>
      <c r="D8" s="185"/>
      <c r="E8" s="117"/>
      <c r="F8" s="177"/>
      <c r="G8" s="183"/>
      <c r="H8" s="178"/>
      <c r="I8" s="173"/>
    </row>
    <row r="9" spans="1:9" ht="12.75">
      <c r="A9" s="174"/>
      <c r="B9" s="182">
        <f>'пр.хода'!B27</f>
        <v>0</v>
      </c>
      <c r="C9" s="184" t="e">
        <f>VLOOKUP(B9,'пр.взв.'!B7:D24,2,FALSE)</f>
        <v>#N/A</v>
      </c>
      <c r="D9" s="184" t="e">
        <f>VLOOKUP(B9,'пр.взв.'!B7:F24,3,FALSE)</f>
        <v>#N/A</v>
      </c>
      <c r="E9" s="116" t="e">
        <f>VLOOKUP(B9,'пр.взв.'!B9:F24,4,FALSE)</f>
        <v>#N/A</v>
      </c>
      <c r="F9" s="170" t="e">
        <f>VLOOKUP(B9,'пр.взв.'!B7:G24,5,FALSE)</f>
        <v>#N/A</v>
      </c>
      <c r="G9" s="183"/>
      <c r="H9" s="173"/>
      <c r="I9" s="173"/>
    </row>
    <row r="10" spans="1:9" ht="12.75">
      <c r="A10" s="174"/>
      <c r="B10" s="173"/>
      <c r="C10" s="185"/>
      <c r="D10" s="185"/>
      <c r="E10" s="186"/>
      <c r="F10" s="171"/>
      <c r="G10" s="183"/>
      <c r="H10" s="173"/>
      <c r="I10" s="173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23</v>
      </c>
    </row>
    <row r="16" spans="3:6" ht="24" customHeight="1">
      <c r="C16" s="48" t="s">
        <v>22</v>
      </c>
      <c r="F16" s="62" t="str">
        <f>HYPERLINK('пр.взв.'!D4)</f>
        <v>в.к.  81   кг</v>
      </c>
    </row>
    <row r="17" spans="1:9" ht="12.75">
      <c r="A17" s="173" t="s">
        <v>13</v>
      </c>
      <c r="B17" s="173" t="s">
        <v>5</v>
      </c>
      <c r="C17" s="181" t="s">
        <v>6</v>
      </c>
      <c r="D17" s="173" t="s">
        <v>14</v>
      </c>
      <c r="E17" s="187" t="s">
        <v>15</v>
      </c>
      <c r="F17" s="188"/>
      <c r="G17" s="173" t="s">
        <v>16</v>
      </c>
      <c r="H17" s="173" t="s">
        <v>17</v>
      </c>
      <c r="I17" s="173" t="s">
        <v>18</v>
      </c>
    </row>
    <row r="18" spans="1:9" ht="12.75">
      <c r="A18" s="180"/>
      <c r="B18" s="180"/>
      <c r="C18" s="180"/>
      <c r="D18" s="180"/>
      <c r="E18" s="189"/>
      <c r="F18" s="190"/>
      <c r="G18" s="180"/>
      <c r="H18" s="180"/>
      <c r="I18" s="180"/>
    </row>
    <row r="19" spans="1:9" ht="12.75" customHeight="1">
      <c r="A19" s="179"/>
      <c r="B19" s="175">
        <f>'пр.хода'!R22</f>
        <v>0</v>
      </c>
      <c r="C19" s="176" t="e">
        <f>VLOOKUP(B19,'пр.взв.'!B7:F22,2,FALSE)</f>
        <v>#N/A</v>
      </c>
      <c r="D19" s="176" t="e">
        <f>VLOOKUP(B19,'пр.взв.'!B7:G22,3,FALSE)</f>
        <v>#N/A</v>
      </c>
      <c r="E19" s="116" t="e">
        <f>VLOOKUP(B19,'пр.взв.'!B1:F34,4,FALSE)</f>
        <v>#N/A</v>
      </c>
      <c r="F19" s="170" t="e">
        <f>VLOOKUP(B19,'пр.взв.'!B7:H22,5,FALSE)</f>
        <v>#N/A</v>
      </c>
      <c r="G19" s="172"/>
      <c r="H19" s="178"/>
      <c r="I19" s="173"/>
    </row>
    <row r="20" spans="1:9" ht="12.75">
      <c r="A20" s="179"/>
      <c r="B20" s="173"/>
      <c r="C20" s="176"/>
      <c r="D20" s="176"/>
      <c r="E20" s="117"/>
      <c r="F20" s="177"/>
      <c r="G20" s="172"/>
      <c r="H20" s="178"/>
      <c r="I20" s="173"/>
    </row>
    <row r="21" spans="1:9" ht="12.75" customHeight="1">
      <c r="A21" s="174"/>
      <c r="B21" s="182">
        <f>'пр.хода'!S27</f>
        <v>0</v>
      </c>
      <c r="C21" s="176" t="e">
        <f>VLOOKUP(B21,'пр.взв.'!B7:F24,2,FALSE)</f>
        <v>#N/A</v>
      </c>
      <c r="D21" s="176" t="e">
        <f>VLOOKUP(B21,'пр.взв.'!B7:G24,3,FALSE)</f>
        <v>#N/A</v>
      </c>
      <c r="E21" s="116" t="e">
        <f>VLOOKUP(B21,'пр.взв.'!B2:F36,4,FALSE)</f>
        <v>#N/A</v>
      </c>
      <c r="F21" s="170" t="e">
        <f>VLOOKUP(B21,'пр.взв.'!B7:H24,5,FALSE)</f>
        <v>#N/A</v>
      </c>
      <c r="G21" s="172"/>
      <c r="H21" s="173"/>
      <c r="I21" s="173"/>
    </row>
    <row r="22" spans="1:9" ht="12.75">
      <c r="A22" s="174"/>
      <c r="B22" s="173"/>
      <c r="C22" s="176"/>
      <c r="D22" s="176"/>
      <c r="E22" s="186"/>
      <c r="F22" s="171"/>
      <c r="G22" s="172"/>
      <c r="H22" s="173"/>
      <c r="I22" s="173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19</v>
      </c>
      <c r="F29" s="62" t="str">
        <f>HYPERLINK('пр.взв.'!D4)</f>
        <v>в.к.  81   кг</v>
      </c>
    </row>
    <row r="30" spans="1:9" ht="12.75">
      <c r="A30" s="173" t="s">
        <v>13</v>
      </c>
      <c r="B30" s="173" t="s">
        <v>5</v>
      </c>
      <c r="C30" s="181" t="s">
        <v>6</v>
      </c>
      <c r="D30" s="173" t="s">
        <v>14</v>
      </c>
      <c r="E30" s="187" t="s">
        <v>15</v>
      </c>
      <c r="F30" s="188"/>
      <c r="G30" s="173" t="s">
        <v>16</v>
      </c>
      <c r="H30" s="173" t="s">
        <v>17</v>
      </c>
      <c r="I30" s="173" t="s">
        <v>18</v>
      </c>
    </row>
    <row r="31" spans="1:9" ht="12.75">
      <c r="A31" s="180"/>
      <c r="B31" s="180"/>
      <c r="C31" s="180"/>
      <c r="D31" s="180"/>
      <c r="E31" s="191"/>
      <c r="F31" s="192"/>
      <c r="G31" s="180"/>
      <c r="H31" s="180"/>
      <c r="I31" s="180"/>
    </row>
    <row r="32" spans="1:9" ht="12.75" customHeight="1">
      <c r="A32" s="179"/>
      <c r="B32" s="175">
        <f>'пр.хода'!G11</f>
        <v>1</v>
      </c>
      <c r="C32" s="176" t="str">
        <f>VLOOKUP(B32,'пр.взв.'!B7:F35,2,FALSE)</f>
        <v>Гереков Рустам Магомедрасулович</v>
      </c>
      <c r="D32" s="176" t="str">
        <f>VLOOKUP(B32,'пр.взв.'!B7:G35,3,FALSE)</f>
        <v>25.07.1995,кмс</v>
      </c>
      <c r="E32" s="116">
        <f>VLOOKUP(B32,'пр.взв.'!B2:F47,4,FALSE)</f>
        <v>0</v>
      </c>
      <c r="F32" s="170">
        <f>VLOOKUP(B32,'пр.взв.'!B7:H35,5,FALSE)</f>
        <v>0</v>
      </c>
      <c r="G32" s="172"/>
      <c r="H32" s="178"/>
      <c r="I32" s="173"/>
    </row>
    <row r="33" spans="1:9" ht="12.75">
      <c r="A33" s="179"/>
      <c r="B33" s="173"/>
      <c r="C33" s="176"/>
      <c r="D33" s="176"/>
      <c r="E33" s="117"/>
      <c r="F33" s="177"/>
      <c r="G33" s="172"/>
      <c r="H33" s="178"/>
      <c r="I33" s="173"/>
    </row>
    <row r="34" spans="1:9" ht="12.75" customHeight="1">
      <c r="A34" s="174"/>
      <c r="B34" s="175">
        <f>'пр.хода'!O11</f>
        <v>4</v>
      </c>
      <c r="C34" s="176" t="str">
        <f>VLOOKUP(B34,'пр.взв.'!B7:F37,2,FALSE)</f>
        <v>Абдулмеджидов Руслан Ибрагимович</v>
      </c>
      <c r="D34" s="176" t="str">
        <f>VLOOKUP(B34,'пр.взв.'!B7:G37,3,FALSE)</f>
        <v>27.06.1996,кмс</v>
      </c>
      <c r="E34" s="116" t="str">
        <f>VLOOKUP(B34,'пр.взв.'!B3:F49,4,FALSE)</f>
        <v>ЦФО</v>
      </c>
      <c r="F34" s="170" t="str">
        <f>VLOOKUP(B34,'пр.взв.'!B7:H37,5,FALSE)</f>
        <v>Москва</v>
      </c>
      <c r="G34" s="172"/>
      <c r="H34" s="173"/>
      <c r="I34" s="173"/>
    </row>
    <row r="35" spans="1:9" ht="12.75">
      <c r="A35" s="174"/>
      <c r="B35" s="173"/>
      <c r="C35" s="176"/>
      <c r="D35" s="176"/>
      <c r="E35" s="186"/>
      <c r="F35" s="171"/>
      <c r="G35" s="172"/>
      <c r="H35" s="173"/>
      <c r="I35" s="173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100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A5:A6"/>
    <mergeCell ref="B5:B6"/>
    <mergeCell ref="C5:C6"/>
    <mergeCell ref="D5:D6"/>
    <mergeCell ref="G5:G6"/>
    <mergeCell ref="H5:H6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59" t="s">
        <v>24</v>
      </c>
      <c r="B1" s="160"/>
      <c r="C1" s="160"/>
      <c r="D1" s="160"/>
      <c r="E1" s="160"/>
      <c r="F1" s="160"/>
      <c r="G1" s="160"/>
      <c r="H1" s="160"/>
    </row>
    <row r="2" spans="1:8" ht="33.75" customHeight="1" thickBot="1">
      <c r="A2" s="168" t="str">
        <f>'пр.хода'!C3</f>
        <v>Всероссийский турнир на призы С/К "Родной край-спорт" </v>
      </c>
      <c r="B2" s="198"/>
      <c r="C2" s="198"/>
      <c r="D2" s="198"/>
      <c r="E2" s="198"/>
      <c r="F2" s="198"/>
      <c r="G2" s="198"/>
      <c r="H2" s="199"/>
    </row>
    <row r="3" spans="1:12" ht="17.25" customHeight="1">
      <c r="A3" s="140" t="str">
        <f>HYPERLINK('[1]реквизиты'!$A$3)</f>
        <v>дата и место проведения</v>
      </c>
      <c r="B3" s="140"/>
      <c r="C3" s="140"/>
      <c r="D3" s="140"/>
      <c r="E3" s="140"/>
      <c r="F3" s="140"/>
      <c r="G3" s="140"/>
      <c r="H3" s="140"/>
      <c r="I3" s="13"/>
      <c r="J3" s="13"/>
      <c r="K3" s="13"/>
      <c r="L3" s="14"/>
    </row>
    <row r="4" spans="4:11" ht="19.5" customHeight="1">
      <c r="D4" s="195" t="s">
        <v>95</v>
      </c>
      <c r="E4" s="195"/>
      <c r="F4" s="195"/>
      <c r="I4" s="15"/>
      <c r="J4" s="15"/>
      <c r="K4" s="15"/>
    </row>
    <row r="5" spans="1:8" ht="12.75" customHeight="1">
      <c r="A5" s="180" t="s">
        <v>4</v>
      </c>
      <c r="B5" s="193" t="s">
        <v>5</v>
      </c>
      <c r="C5" s="180" t="s">
        <v>6</v>
      </c>
      <c r="D5" s="180" t="s">
        <v>7</v>
      </c>
      <c r="E5" s="196" t="s">
        <v>8</v>
      </c>
      <c r="F5" s="122"/>
      <c r="G5" s="180" t="s">
        <v>10</v>
      </c>
      <c r="H5" s="180" t="s">
        <v>9</v>
      </c>
    </row>
    <row r="6" spans="1:8" ht="12.75">
      <c r="A6" s="181"/>
      <c r="B6" s="194"/>
      <c r="C6" s="181"/>
      <c r="D6" s="181"/>
      <c r="E6" s="197"/>
      <c r="F6" s="125"/>
      <c r="G6" s="181"/>
      <c r="H6" s="181"/>
    </row>
    <row r="7" spans="1:8" ht="24.75" customHeight="1">
      <c r="A7" s="173"/>
      <c r="B7" s="114">
        <v>3</v>
      </c>
      <c r="C7" s="101" t="s">
        <v>52</v>
      </c>
      <c r="D7" s="115" t="s">
        <v>53</v>
      </c>
      <c r="E7" s="101" t="s">
        <v>54</v>
      </c>
      <c r="F7" s="101" t="s">
        <v>55</v>
      </c>
      <c r="G7" s="102"/>
      <c r="H7" s="101" t="s">
        <v>56</v>
      </c>
    </row>
    <row r="8" spans="1:8" ht="24.75" customHeight="1">
      <c r="A8" s="173"/>
      <c r="B8" s="103">
        <v>7</v>
      </c>
      <c r="C8" s="101" t="s">
        <v>57</v>
      </c>
      <c r="D8" s="115" t="s">
        <v>58</v>
      </c>
      <c r="E8" s="101" t="s">
        <v>54</v>
      </c>
      <c r="F8" s="101" t="s">
        <v>59</v>
      </c>
      <c r="G8" s="102"/>
      <c r="H8" s="101" t="s">
        <v>60</v>
      </c>
    </row>
    <row r="9" spans="1:8" ht="24.75" customHeight="1">
      <c r="A9" s="173"/>
      <c r="B9" s="114">
        <v>8</v>
      </c>
      <c r="C9" s="101" t="s">
        <v>61</v>
      </c>
      <c r="D9" s="115" t="s">
        <v>62</v>
      </c>
      <c r="E9" s="101" t="s">
        <v>54</v>
      </c>
      <c r="F9" s="101" t="s">
        <v>63</v>
      </c>
      <c r="G9" s="102"/>
      <c r="H9" s="101" t="s">
        <v>64</v>
      </c>
    </row>
    <row r="10" spans="1:8" ht="24.75" customHeight="1">
      <c r="A10" s="173"/>
      <c r="B10" s="103">
        <v>5</v>
      </c>
      <c r="C10" s="101" t="s">
        <v>65</v>
      </c>
      <c r="D10" s="115" t="s">
        <v>66</v>
      </c>
      <c r="E10" s="101" t="s">
        <v>54</v>
      </c>
      <c r="F10" s="101" t="s">
        <v>63</v>
      </c>
      <c r="G10" s="102"/>
      <c r="H10" s="101" t="s">
        <v>64</v>
      </c>
    </row>
    <row r="11" spans="1:8" ht="24.75" customHeight="1">
      <c r="A11" s="173"/>
      <c r="B11" s="103"/>
      <c r="C11" s="101" t="s">
        <v>67</v>
      </c>
      <c r="D11" s="101">
        <v>1997.1</v>
      </c>
      <c r="E11" s="101" t="s">
        <v>54</v>
      </c>
      <c r="F11" s="101" t="s">
        <v>55</v>
      </c>
      <c r="G11" s="102"/>
      <c r="H11" s="101" t="s">
        <v>68</v>
      </c>
    </row>
    <row r="12" spans="1:8" ht="24.75" customHeight="1">
      <c r="A12" s="173"/>
      <c r="B12" s="103"/>
      <c r="C12" s="101" t="s">
        <v>69</v>
      </c>
      <c r="D12" s="101" t="s">
        <v>70</v>
      </c>
      <c r="E12" s="101" t="s">
        <v>71</v>
      </c>
      <c r="F12" s="101" t="s">
        <v>72</v>
      </c>
      <c r="G12" s="102"/>
      <c r="H12" s="101" t="s">
        <v>73</v>
      </c>
    </row>
    <row r="13" spans="1:8" ht="24.75" customHeight="1">
      <c r="A13" s="173"/>
      <c r="B13" s="103">
        <v>1</v>
      </c>
      <c r="C13" s="101" t="s">
        <v>74</v>
      </c>
      <c r="D13" s="101" t="s">
        <v>75</v>
      </c>
      <c r="E13" s="101"/>
      <c r="F13" s="101"/>
      <c r="G13" s="102"/>
      <c r="H13" s="101" t="s">
        <v>76</v>
      </c>
    </row>
    <row r="14" spans="1:8" ht="24.75" customHeight="1">
      <c r="A14" s="173"/>
      <c r="B14" s="103"/>
      <c r="C14" s="101" t="s">
        <v>77</v>
      </c>
      <c r="D14" s="101" t="s">
        <v>78</v>
      </c>
      <c r="E14" s="101" t="s">
        <v>54</v>
      </c>
      <c r="F14" s="101" t="s">
        <v>79</v>
      </c>
      <c r="G14" s="102"/>
      <c r="H14" s="101" t="s">
        <v>80</v>
      </c>
    </row>
    <row r="15" spans="1:8" ht="24.75" customHeight="1">
      <c r="A15" s="173"/>
      <c r="B15" s="103">
        <v>6</v>
      </c>
      <c r="C15" s="101" t="s">
        <v>81</v>
      </c>
      <c r="D15" s="101" t="s">
        <v>82</v>
      </c>
      <c r="E15" s="101" t="s">
        <v>83</v>
      </c>
      <c r="F15" s="101" t="s">
        <v>84</v>
      </c>
      <c r="G15" s="102"/>
      <c r="H15" s="101" t="s">
        <v>85</v>
      </c>
    </row>
    <row r="16" spans="1:8" ht="24.75" customHeight="1">
      <c r="A16" s="173"/>
      <c r="B16" s="103"/>
      <c r="C16" s="101" t="s">
        <v>86</v>
      </c>
      <c r="D16" s="101">
        <v>1995.1</v>
      </c>
      <c r="E16" s="101" t="s">
        <v>54</v>
      </c>
      <c r="F16" s="101" t="s">
        <v>55</v>
      </c>
      <c r="G16" s="102"/>
      <c r="H16" s="101" t="s">
        <v>87</v>
      </c>
    </row>
    <row r="17" spans="1:8" ht="24.75" customHeight="1">
      <c r="A17" s="173"/>
      <c r="B17" s="103">
        <v>2</v>
      </c>
      <c r="C17" s="101" t="s">
        <v>88</v>
      </c>
      <c r="D17" s="115">
        <v>35685</v>
      </c>
      <c r="E17" s="101" t="s">
        <v>54</v>
      </c>
      <c r="F17" s="101" t="s">
        <v>79</v>
      </c>
      <c r="G17" s="102"/>
      <c r="H17" s="101" t="s">
        <v>89</v>
      </c>
    </row>
    <row r="18" spans="1:8" ht="24.75" customHeight="1">
      <c r="A18" s="173"/>
      <c r="B18" s="103"/>
      <c r="C18" s="101" t="s">
        <v>90</v>
      </c>
      <c r="D18" s="115" t="s">
        <v>91</v>
      </c>
      <c r="E18" s="101" t="s">
        <v>54</v>
      </c>
      <c r="F18" s="101" t="s">
        <v>55</v>
      </c>
      <c r="G18" s="102"/>
      <c r="H18" s="101" t="s">
        <v>92</v>
      </c>
    </row>
    <row r="19" spans="1:8" ht="24.75" customHeight="1">
      <c r="A19" s="173"/>
      <c r="B19" s="103">
        <v>4</v>
      </c>
      <c r="C19" s="101" t="s">
        <v>93</v>
      </c>
      <c r="D19" s="101" t="s">
        <v>94</v>
      </c>
      <c r="E19" s="101" t="s">
        <v>54</v>
      </c>
      <c r="F19" s="101" t="s">
        <v>79</v>
      </c>
      <c r="G19" s="102"/>
      <c r="H19" s="101"/>
    </row>
    <row r="20" spans="1:8" ht="15" customHeight="1">
      <c r="A20" s="173"/>
      <c r="B20" s="111"/>
      <c r="C20" s="112"/>
      <c r="D20" s="113"/>
      <c r="E20" s="106"/>
      <c r="F20" s="107"/>
      <c r="G20" s="112"/>
      <c r="H20" s="113"/>
    </row>
    <row r="21" spans="1:8" ht="12.75" customHeight="1">
      <c r="A21" s="173"/>
      <c r="B21" s="108">
        <v>8</v>
      </c>
      <c r="C21" s="109"/>
      <c r="D21" s="110"/>
      <c r="E21" s="104"/>
      <c r="F21" s="105"/>
      <c r="G21" s="109"/>
      <c r="H21" s="110"/>
    </row>
    <row r="22" spans="1:8" ht="15" customHeight="1">
      <c r="A22" s="173"/>
      <c r="B22" s="111"/>
      <c r="C22" s="112"/>
      <c r="D22" s="113"/>
      <c r="E22" s="106"/>
      <c r="F22" s="107"/>
      <c r="G22" s="112"/>
      <c r="H22" s="113"/>
    </row>
    <row r="24" ht="15" customHeight="1"/>
    <row r="25" spans="6:7" ht="12.75">
      <c r="F25" s="8"/>
      <c r="G25" s="8"/>
    </row>
    <row r="26" spans="1:6" ht="24" customHeight="1">
      <c r="A26" s="16"/>
      <c r="B26" s="11"/>
      <c r="C26" s="11"/>
      <c r="D26" s="11"/>
      <c r="E26" s="11"/>
      <c r="F26" s="17"/>
    </row>
    <row r="27" spans="1:6" ht="19.5" customHeight="1">
      <c r="A27" s="11"/>
      <c r="B27" s="11"/>
      <c r="C27" s="11"/>
      <c r="D27" s="11"/>
      <c r="E27" s="11"/>
      <c r="F27" s="19"/>
    </row>
    <row r="28" spans="1:6" ht="26.25" customHeight="1">
      <c r="A28" s="17"/>
      <c r="B28" s="11"/>
      <c r="C28" s="11"/>
      <c r="D28" s="11"/>
      <c r="E28" s="11"/>
      <c r="F28" s="17"/>
    </row>
    <row r="29" spans="1:6" ht="17.25" customHeight="1">
      <c r="A29" s="10"/>
      <c r="B29" s="10"/>
      <c r="C29" s="11"/>
      <c r="D29" s="11"/>
      <c r="E29" s="11"/>
      <c r="F29" s="19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6:7" ht="15.75" customHeight="1"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19">
    <mergeCell ref="H5:H6"/>
    <mergeCell ref="A3:H3"/>
    <mergeCell ref="D5:D6"/>
    <mergeCell ref="A21:A22"/>
    <mergeCell ref="A17:A18"/>
    <mergeCell ref="A19:A20"/>
    <mergeCell ref="A11:A12"/>
    <mergeCell ref="A15:A16"/>
    <mergeCell ref="A13:A14"/>
    <mergeCell ref="A7:A8"/>
    <mergeCell ref="A5:A6"/>
    <mergeCell ref="B5:B6"/>
    <mergeCell ref="C5:C6"/>
    <mergeCell ref="A9:A10"/>
    <mergeCell ref="A1:H1"/>
    <mergeCell ref="D4:F4"/>
    <mergeCell ref="G5:G6"/>
    <mergeCell ref="E5:F6"/>
    <mergeCell ref="A2:H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4">
      <selection activeCell="C35" sqref="C35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256" t="s">
        <v>41</v>
      </c>
      <c r="C1" s="256"/>
      <c r="D1" s="256"/>
      <c r="E1" s="256"/>
      <c r="F1" s="256"/>
      <c r="G1" s="256"/>
      <c r="H1" s="256"/>
      <c r="I1" s="256"/>
      <c r="K1" s="256" t="s">
        <v>41</v>
      </c>
      <c r="L1" s="256"/>
      <c r="M1" s="256"/>
      <c r="N1" s="256"/>
      <c r="O1" s="256"/>
      <c r="P1" s="256"/>
      <c r="Q1" s="256"/>
      <c r="R1" s="256"/>
    </row>
    <row r="2" spans="2:18" ht="15.75" customHeight="1">
      <c r="B2" s="257" t="str">
        <f>'пр.взв.'!D4</f>
        <v>в.к.  81   кг</v>
      </c>
      <c r="C2" s="258"/>
      <c r="D2" s="258"/>
      <c r="E2" s="258"/>
      <c r="F2" s="258"/>
      <c r="G2" s="258"/>
      <c r="H2" s="258"/>
      <c r="I2" s="258"/>
      <c r="K2" s="257" t="str">
        <f>'пр.взв.'!D4</f>
        <v>в.к.  81   кг</v>
      </c>
      <c r="L2" s="258"/>
      <c r="M2" s="258"/>
      <c r="N2" s="258"/>
      <c r="O2" s="258"/>
      <c r="P2" s="258"/>
      <c r="Q2" s="258"/>
      <c r="R2" s="258"/>
    </row>
    <row r="3" spans="2:18" ht="16.5" thickBot="1">
      <c r="B3" s="79" t="s">
        <v>37</v>
      </c>
      <c r="C3" s="81" t="s">
        <v>42</v>
      </c>
      <c r="D3" s="80" t="s">
        <v>40</v>
      </c>
      <c r="E3" s="81"/>
      <c r="F3" s="79"/>
      <c r="G3" s="81"/>
      <c r="H3" s="81"/>
      <c r="I3" s="81"/>
      <c r="K3" s="79" t="s">
        <v>1</v>
      </c>
      <c r="L3" s="81" t="s">
        <v>42</v>
      </c>
      <c r="M3" s="80" t="s">
        <v>40</v>
      </c>
      <c r="N3" s="81"/>
      <c r="O3" s="79"/>
      <c r="P3" s="81"/>
      <c r="Q3" s="81"/>
      <c r="R3" s="81"/>
    </row>
    <row r="4" spans="1:18" ht="12.75" customHeight="1">
      <c r="A4" s="231" t="s">
        <v>48</v>
      </c>
      <c r="B4" s="233" t="s">
        <v>5</v>
      </c>
      <c r="C4" s="227" t="s">
        <v>6</v>
      </c>
      <c r="D4" s="227" t="s">
        <v>14</v>
      </c>
      <c r="E4" s="227" t="s">
        <v>15</v>
      </c>
      <c r="F4" s="227" t="s">
        <v>16</v>
      </c>
      <c r="G4" s="229" t="s">
        <v>43</v>
      </c>
      <c r="H4" s="221" t="s">
        <v>44</v>
      </c>
      <c r="I4" s="223" t="s">
        <v>18</v>
      </c>
      <c r="J4" s="231" t="s">
        <v>48</v>
      </c>
      <c r="K4" s="233" t="s">
        <v>5</v>
      </c>
      <c r="L4" s="227" t="s">
        <v>6</v>
      </c>
      <c r="M4" s="227" t="s">
        <v>14</v>
      </c>
      <c r="N4" s="227" t="s">
        <v>15</v>
      </c>
      <c r="O4" s="227" t="s">
        <v>16</v>
      </c>
      <c r="P4" s="229" t="s">
        <v>43</v>
      </c>
      <c r="Q4" s="221" t="s">
        <v>44</v>
      </c>
      <c r="R4" s="223" t="s">
        <v>18</v>
      </c>
    </row>
    <row r="5" spans="1:18" ht="13.5" customHeight="1" thickBot="1">
      <c r="A5" s="232"/>
      <c r="B5" s="234" t="s">
        <v>38</v>
      </c>
      <c r="C5" s="228"/>
      <c r="D5" s="228"/>
      <c r="E5" s="228"/>
      <c r="F5" s="228"/>
      <c r="G5" s="230"/>
      <c r="H5" s="222"/>
      <c r="I5" s="224" t="s">
        <v>39</v>
      </c>
      <c r="J5" s="232"/>
      <c r="K5" s="234" t="s">
        <v>38</v>
      </c>
      <c r="L5" s="228"/>
      <c r="M5" s="228"/>
      <c r="N5" s="228"/>
      <c r="O5" s="228"/>
      <c r="P5" s="230"/>
      <c r="Q5" s="222"/>
      <c r="R5" s="224" t="s">
        <v>39</v>
      </c>
    </row>
    <row r="6" spans="1:18" ht="12.75">
      <c r="A6" s="245">
        <v>1</v>
      </c>
      <c r="B6" s="244">
        <v>1</v>
      </c>
      <c r="C6" s="225" t="str">
        <f>VLOOKUP(B6,'пр.взв.'!B7:F70,2,FALSE)</f>
        <v>Гереков Рустам Магомедрасулович</v>
      </c>
      <c r="D6" s="226" t="str">
        <f>VLOOKUP(B6,'пр.взв.'!B7:G126,3,FALSE)</f>
        <v>25.07.1995,кмс</v>
      </c>
      <c r="E6" s="226">
        <f>VLOOKUP(B6,'пр.взв.'!B7:H126,4,FALSE)</f>
        <v>0</v>
      </c>
      <c r="F6" s="211"/>
      <c r="G6" s="212"/>
      <c r="H6" s="204"/>
      <c r="I6" s="205"/>
      <c r="J6" s="213">
        <v>5</v>
      </c>
      <c r="K6" s="244">
        <v>2</v>
      </c>
      <c r="L6" s="218" t="str">
        <f>VLOOKUP(K6,'пр.взв.'!B7:F70,2,FALSE)</f>
        <v>Сушинский Александр Сергеевич</v>
      </c>
      <c r="M6" s="210">
        <f>VLOOKUP(K6,'пр.взв.'!B7:G126,3,FALSE)</f>
        <v>35685</v>
      </c>
      <c r="N6" s="210" t="str">
        <f>VLOOKUP(K6,'пр.взв.'!B7:H126,4,FALSE)</f>
        <v>ЦФО</v>
      </c>
      <c r="O6" s="211"/>
      <c r="P6" s="212"/>
      <c r="Q6" s="204"/>
      <c r="R6" s="205"/>
    </row>
    <row r="7" spans="1:18" ht="12.75">
      <c r="A7" s="246"/>
      <c r="B7" s="243"/>
      <c r="C7" s="209"/>
      <c r="D7" s="172"/>
      <c r="E7" s="172"/>
      <c r="F7" s="172"/>
      <c r="G7" s="172"/>
      <c r="H7" s="178"/>
      <c r="I7" s="173"/>
      <c r="J7" s="214"/>
      <c r="K7" s="243"/>
      <c r="L7" s="219"/>
      <c r="M7" s="201"/>
      <c r="N7" s="201"/>
      <c r="O7" s="172"/>
      <c r="P7" s="172"/>
      <c r="Q7" s="178"/>
      <c r="R7" s="173"/>
    </row>
    <row r="8" spans="1:18" ht="12.75">
      <c r="A8" s="246"/>
      <c r="B8" s="243">
        <v>5</v>
      </c>
      <c r="C8" s="208" t="str">
        <f>VLOOKUP(B8,'пр.взв.'!B7:F70,2,FALSE)</f>
        <v>Федотов Валерий Вячеславович</v>
      </c>
      <c r="D8" s="182" t="str">
        <f>VLOOKUP(B8,'пр.взв.'!B7:G128,3,FALSE)</f>
        <v>26.07.1996,1</v>
      </c>
      <c r="E8" s="182" t="str">
        <f>VLOOKUP(B8,'пр.взв.'!B7:H128,4,FALSE)</f>
        <v>ЦФО</v>
      </c>
      <c r="F8" s="202"/>
      <c r="G8" s="202"/>
      <c r="H8" s="180"/>
      <c r="I8" s="180"/>
      <c r="J8" s="214"/>
      <c r="K8" s="243">
        <v>6</v>
      </c>
      <c r="L8" s="220" t="str">
        <f>VLOOKUP(K8,'пр.взв.'!B7:F70,2,FALSE)</f>
        <v>Кузовников Никита Сергеевич</v>
      </c>
      <c r="M8" s="200" t="str">
        <f>VLOOKUP(K8,'пр.взв.'!B7:G128,3,FALSE)</f>
        <v>13.01.1995,кмс</v>
      </c>
      <c r="N8" s="200" t="str">
        <f>VLOOKUP(K8,'пр.взв.'!B7:H128,4,FALSE)</f>
        <v>УФО</v>
      </c>
      <c r="O8" s="202"/>
      <c r="P8" s="202"/>
      <c r="Q8" s="180"/>
      <c r="R8" s="180"/>
    </row>
    <row r="9" spans="1:18" ht="13.5" thickBot="1">
      <c r="A9" s="255"/>
      <c r="B9" s="250"/>
      <c r="C9" s="251"/>
      <c r="D9" s="252"/>
      <c r="E9" s="252"/>
      <c r="F9" s="249"/>
      <c r="G9" s="249"/>
      <c r="H9" s="155"/>
      <c r="I9" s="155"/>
      <c r="J9" s="253"/>
      <c r="K9" s="250"/>
      <c r="L9" s="254"/>
      <c r="M9" s="248"/>
      <c r="N9" s="248"/>
      <c r="O9" s="249"/>
      <c r="P9" s="249"/>
      <c r="Q9" s="155"/>
      <c r="R9" s="155"/>
    </row>
    <row r="10" spans="1:18" ht="12.75">
      <c r="A10" s="245">
        <v>2</v>
      </c>
      <c r="B10" s="244">
        <v>3</v>
      </c>
      <c r="C10" s="225" t="str">
        <f>VLOOKUP(B10,'пр.взв.'!B7:F70,2,FALSE)</f>
        <v>Морозов Артем Сергеевич</v>
      </c>
      <c r="D10" s="201" t="str">
        <f>VLOOKUP(B10,'пр.взв.'!B7:G130,3,FALSE)</f>
        <v>16.03.1995, кмс</v>
      </c>
      <c r="E10" s="201" t="str">
        <f>VLOOKUP(B10,'пр.взв.'!B7:H130,4,FALSE)</f>
        <v>ЦФО</v>
      </c>
      <c r="F10" s="211"/>
      <c r="G10" s="212"/>
      <c r="H10" s="204"/>
      <c r="I10" s="226"/>
      <c r="J10" s="213">
        <v>6</v>
      </c>
      <c r="K10" s="244">
        <v>4</v>
      </c>
      <c r="L10" s="218" t="str">
        <f>VLOOKUP(K10,'пр.взв.'!B7:F70,2,FALSE)</f>
        <v>Абдулмеджидов Руслан Ибрагимович</v>
      </c>
      <c r="M10" s="210" t="str">
        <f>VLOOKUP(K10,'пр.взв.'!B7:G130,3,FALSE)</f>
        <v>27.06.1996,кмс</v>
      </c>
      <c r="N10" s="210" t="str">
        <f>VLOOKUP(K10,'пр.взв.'!B7:H130,4,FALSE)</f>
        <v>ЦФО</v>
      </c>
      <c r="O10" s="211"/>
      <c r="P10" s="212"/>
      <c r="Q10" s="204"/>
      <c r="R10" s="226"/>
    </row>
    <row r="11" spans="1:18" ht="12.75">
      <c r="A11" s="246"/>
      <c r="B11" s="243"/>
      <c r="C11" s="209"/>
      <c r="D11" s="172"/>
      <c r="E11" s="172"/>
      <c r="F11" s="172"/>
      <c r="G11" s="172"/>
      <c r="H11" s="178"/>
      <c r="I11" s="173"/>
      <c r="J11" s="214"/>
      <c r="K11" s="243"/>
      <c r="L11" s="219"/>
      <c r="M11" s="201"/>
      <c r="N11" s="201"/>
      <c r="O11" s="172"/>
      <c r="P11" s="172"/>
      <c r="Q11" s="178"/>
      <c r="R11" s="173"/>
    </row>
    <row r="12" spans="1:18" ht="12.75">
      <c r="A12" s="246"/>
      <c r="B12" s="243">
        <v>7</v>
      </c>
      <c r="C12" s="208" t="str">
        <f>VLOOKUP(B12,'пр.взв.'!B7:F70,2,FALSE)</f>
        <v>Аджамов Азиз Джамалович</v>
      </c>
      <c r="D12" s="182" t="str">
        <f>VLOOKUP(B12,'пр.взв.'!B7:G132,3,FALSE)</f>
        <v>09.02.1995,1</v>
      </c>
      <c r="E12" s="201" t="str">
        <f>VLOOKUP(B12,'пр.взв.'!B2:H132,4,FALSE)</f>
        <v>ЦФО</v>
      </c>
      <c r="F12" s="202"/>
      <c r="G12" s="202"/>
      <c r="H12" s="180"/>
      <c r="I12" s="180"/>
      <c r="J12" s="214"/>
      <c r="K12" s="243">
        <v>8</v>
      </c>
      <c r="L12" s="220" t="str">
        <f>VLOOKUP(K12,'пр.взв.'!B7:F70,2,FALSE)</f>
        <v>Гусев Егор Дмитриевич</v>
      </c>
      <c r="M12" s="200" t="str">
        <f>VLOOKUP(K12,'пр.взв.'!B7:G132,3,FALSE)</f>
        <v>20.02.1996,1</v>
      </c>
      <c r="N12" s="200" t="str">
        <f>VLOOKUP(K12,'пр.взв.'!B7:H132,4,FALSE)</f>
        <v>ЦФО</v>
      </c>
      <c r="O12" s="202"/>
      <c r="P12" s="202"/>
      <c r="Q12" s="180"/>
      <c r="R12" s="180"/>
    </row>
    <row r="13" spans="1:18" ht="12.75">
      <c r="A13" s="247"/>
      <c r="B13" s="243"/>
      <c r="C13" s="209"/>
      <c r="D13" s="172"/>
      <c r="E13" s="172"/>
      <c r="F13" s="203"/>
      <c r="G13" s="203"/>
      <c r="H13" s="181"/>
      <c r="I13" s="181"/>
      <c r="J13" s="215"/>
      <c r="K13" s="243"/>
      <c r="L13" s="219"/>
      <c r="M13" s="201"/>
      <c r="N13" s="201"/>
      <c r="O13" s="203"/>
      <c r="P13" s="203"/>
      <c r="Q13" s="181"/>
      <c r="R13" s="181"/>
    </row>
    <row r="15" spans="2:18" ht="16.5" thickBot="1">
      <c r="B15" s="79" t="s">
        <v>37</v>
      </c>
      <c r="C15" s="83" t="s">
        <v>45</v>
      </c>
      <c r="D15" s="83"/>
      <c r="E15" s="83"/>
      <c r="F15" s="84" t="str">
        <f>'пр.взв.'!D4</f>
        <v>в.к.  81   кг</v>
      </c>
      <c r="G15" s="83"/>
      <c r="H15" s="83"/>
      <c r="I15" s="83"/>
      <c r="J15" s="82"/>
      <c r="K15" s="79" t="s">
        <v>1</v>
      </c>
      <c r="L15" s="83" t="s">
        <v>45</v>
      </c>
      <c r="M15" s="83"/>
      <c r="N15" s="83"/>
      <c r="O15" s="84" t="str">
        <f>'пр.взв.'!D4</f>
        <v>в.к.  81   кг</v>
      </c>
      <c r="P15" s="83"/>
      <c r="Q15" s="83"/>
      <c r="R15" s="83"/>
    </row>
    <row r="16" spans="1:18" ht="12.75" customHeight="1">
      <c r="A16" s="231" t="s">
        <v>48</v>
      </c>
      <c r="B16" s="233" t="s">
        <v>5</v>
      </c>
      <c r="C16" s="227" t="s">
        <v>6</v>
      </c>
      <c r="D16" s="227" t="s">
        <v>14</v>
      </c>
      <c r="E16" s="227" t="s">
        <v>15</v>
      </c>
      <c r="F16" s="227" t="s">
        <v>16</v>
      </c>
      <c r="G16" s="229" t="s">
        <v>43</v>
      </c>
      <c r="H16" s="221" t="s">
        <v>44</v>
      </c>
      <c r="I16" s="223" t="s">
        <v>18</v>
      </c>
      <c r="J16" s="231" t="s">
        <v>48</v>
      </c>
      <c r="K16" s="233" t="s">
        <v>5</v>
      </c>
      <c r="L16" s="227" t="s">
        <v>6</v>
      </c>
      <c r="M16" s="227" t="s">
        <v>14</v>
      </c>
      <c r="N16" s="227" t="s">
        <v>15</v>
      </c>
      <c r="O16" s="227" t="s">
        <v>16</v>
      </c>
      <c r="P16" s="229" t="s">
        <v>43</v>
      </c>
      <c r="Q16" s="221" t="s">
        <v>44</v>
      </c>
      <c r="R16" s="223" t="s">
        <v>18</v>
      </c>
    </row>
    <row r="17" spans="1:18" ht="13.5" customHeight="1" thickBot="1">
      <c r="A17" s="232"/>
      <c r="B17" s="234" t="s">
        <v>38</v>
      </c>
      <c r="C17" s="228"/>
      <c r="D17" s="228"/>
      <c r="E17" s="228"/>
      <c r="F17" s="228"/>
      <c r="G17" s="230"/>
      <c r="H17" s="222"/>
      <c r="I17" s="224" t="s">
        <v>39</v>
      </c>
      <c r="J17" s="232"/>
      <c r="K17" s="234" t="s">
        <v>38</v>
      </c>
      <c r="L17" s="228"/>
      <c r="M17" s="228"/>
      <c r="N17" s="228"/>
      <c r="O17" s="228"/>
      <c r="P17" s="230"/>
      <c r="Q17" s="222"/>
      <c r="R17" s="224" t="s">
        <v>39</v>
      </c>
    </row>
    <row r="18" spans="1:18" ht="12.75">
      <c r="A18" s="239">
        <v>1</v>
      </c>
      <c r="B18" s="242">
        <f>'пр.хода'!E9</f>
        <v>1</v>
      </c>
      <c r="C18" s="225" t="str">
        <f>VLOOKUP(B18,'пр.взв.'!B1:F82,2,FALSE)</f>
        <v>Гереков Рустам Магомедрасулович</v>
      </c>
      <c r="D18" s="226" t="str">
        <f>VLOOKUP(B18,'пр.взв.'!B1:G138,3,FALSE)</f>
        <v>25.07.1995,кмс</v>
      </c>
      <c r="E18" s="226">
        <f>VLOOKUP(B18,'пр.взв.'!B1:H138,4,FALSE)</f>
        <v>0</v>
      </c>
      <c r="F18" s="203"/>
      <c r="G18" s="238"/>
      <c r="H18" s="236"/>
      <c r="I18" s="181"/>
      <c r="J18" s="239">
        <v>2</v>
      </c>
      <c r="K18" s="242">
        <f>'пр.хода'!Q9</f>
        <v>2</v>
      </c>
      <c r="L18" s="218" t="str">
        <f>VLOOKUP(K18,'пр.взв.'!B1:F78,2,FALSE)</f>
        <v>Сушинский Александр Сергеевич</v>
      </c>
      <c r="M18" s="210">
        <f>VLOOKUP(K18,'пр.взв.'!B1:G138,3,FALSE)</f>
        <v>35685</v>
      </c>
      <c r="N18" s="210" t="str">
        <f>VLOOKUP(K18,'пр.взв.'!B1:H138,4,FALSE)</f>
        <v>ЦФО</v>
      </c>
      <c r="O18" s="203"/>
      <c r="P18" s="238"/>
      <c r="Q18" s="236"/>
      <c r="R18" s="181"/>
    </row>
    <row r="19" spans="1:18" ht="12.75">
      <c r="A19" s="240"/>
      <c r="B19" s="217"/>
      <c r="C19" s="209"/>
      <c r="D19" s="172"/>
      <c r="E19" s="172"/>
      <c r="F19" s="172"/>
      <c r="G19" s="172"/>
      <c r="H19" s="178"/>
      <c r="I19" s="173"/>
      <c r="J19" s="240"/>
      <c r="K19" s="217"/>
      <c r="L19" s="219"/>
      <c r="M19" s="201"/>
      <c r="N19" s="201"/>
      <c r="O19" s="172"/>
      <c r="P19" s="172"/>
      <c r="Q19" s="178"/>
      <c r="R19" s="173"/>
    </row>
    <row r="20" spans="1:18" ht="12.75">
      <c r="A20" s="240"/>
      <c r="B20" s="237">
        <f>'пр.хода'!E13</f>
        <v>3</v>
      </c>
      <c r="C20" s="208" t="str">
        <f>VLOOKUP(B20,'пр.взв.'!B1:F82,2,FALSE)</f>
        <v>Морозов Артем Сергеевич</v>
      </c>
      <c r="D20" s="182" t="str">
        <f>VLOOKUP(B20,'пр.взв.'!B1:G140,3,FALSE)</f>
        <v>16.03.1995, кмс</v>
      </c>
      <c r="E20" s="182" t="str">
        <f>VLOOKUP(B20,'пр.взв.'!B1:H140,4,FALSE)</f>
        <v>ЦФО</v>
      </c>
      <c r="F20" s="202"/>
      <c r="G20" s="202"/>
      <c r="H20" s="180"/>
      <c r="I20" s="180"/>
      <c r="J20" s="240"/>
      <c r="K20" s="237">
        <f>'пр.хода'!Q13</f>
        <v>4</v>
      </c>
      <c r="L20" s="220" t="str">
        <f>VLOOKUP(K20,'пр.взв.'!B1:F78,2,FALSE)</f>
        <v>Абдулмеджидов Руслан Ибрагимович</v>
      </c>
      <c r="M20" s="200" t="str">
        <f>VLOOKUP(K20,'пр.взв.'!B1:G140,3,FALSE)</f>
        <v>27.06.1996,кмс</v>
      </c>
      <c r="N20" s="200" t="str">
        <f>VLOOKUP(K20,'пр.взв.'!B1:H140,4,FALSE)</f>
        <v>ЦФО</v>
      </c>
      <c r="O20" s="202"/>
      <c r="P20" s="202"/>
      <c r="Q20" s="180"/>
      <c r="R20" s="180"/>
    </row>
    <row r="21" spans="1:18" ht="12.75">
      <c r="A21" s="241"/>
      <c r="B21" s="207"/>
      <c r="C21" s="209"/>
      <c r="D21" s="172"/>
      <c r="E21" s="172"/>
      <c r="F21" s="203"/>
      <c r="G21" s="203"/>
      <c r="H21" s="181"/>
      <c r="I21" s="181"/>
      <c r="J21" s="241"/>
      <c r="K21" s="207"/>
      <c r="L21" s="219"/>
      <c r="M21" s="201"/>
      <c r="N21" s="201"/>
      <c r="O21" s="203"/>
      <c r="P21" s="203"/>
      <c r="Q21" s="181"/>
      <c r="R21" s="181"/>
    </row>
    <row r="23" spans="1:18" ht="15">
      <c r="A23" s="235" t="s">
        <v>46</v>
      </c>
      <c r="B23" s="235"/>
      <c r="C23" s="235"/>
      <c r="D23" s="235"/>
      <c r="E23" s="235"/>
      <c r="F23" s="235"/>
      <c r="G23" s="235"/>
      <c r="H23" s="235"/>
      <c r="I23" s="235"/>
      <c r="J23" s="235" t="s">
        <v>47</v>
      </c>
      <c r="K23" s="235"/>
      <c r="L23" s="235"/>
      <c r="M23" s="235"/>
      <c r="N23" s="235"/>
      <c r="O23" s="235"/>
      <c r="P23" s="235"/>
      <c r="Q23" s="235"/>
      <c r="R23" s="235"/>
    </row>
    <row r="24" spans="2:18" ht="16.5" thickBot="1">
      <c r="B24" s="79" t="s">
        <v>37</v>
      </c>
      <c r="C24" s="85"/>
      <c r="D24" s="85"/>
      <c r="E24" s="85"/>
      <c r="F24" s="85" t="str">
        <f>'пр.взв.'!D4</f>
        <v>в.к.  81   кг</v>
      </c>
      <c r="G24" s="85"/>
      <c r="H24" s="85"/>
      <c r="I24" s="85"/>
      <c r="J24" s="86"/>
      <c r="K24" s="87" t="s">
        <v>1</v>
      </c>
      <c r="L24" s="85"/>
      <c r="M24" s="85"/>
      <c r="N24" s="85"/>
      <c r="O24" s="85" t="str">
        <f>'пр.взв.'!D4</f>
        <v>в.к.  81   кг</v>
      </c>
      <c r="P24" s="82"/>
      <c r="Q24" s="82"/>
      <c r="R24" s="82"/>
    </row>
    <row r="25" spans="1:18" ht="12.75" customHeight="1">
      <c r="A25" s="231" t="s">
        <v>48</v>
      </c>
      <c r="B25" s="233" t="s">
        <v>5</v>
      </c>
      <c r="C25" s="227" t="s">
        <v>6</v>
      </c>
      <c r="D25" s="227" t="s">
        <v>14</v>
      </c>
      <c r="E25" s="227" t="s">
        <v>15</v>
      </c>
      <c r="F25" s="227" t="s">
        <v>16</v>
      </c>
      <c r="G25" s="229" t="s">
        <v>43</v>
      </c>
      <c r="H25" s="221" t="s">
        <v>44</v>
      </c>
      <c r="I25" s="223" t="s">
        <v>18</v>
      </c>
      <c r="J25" s="231" t="s">
        <v>48</v>
      </c>
      <c r="K25" s="233" t="s">
        <v>5</v>
      </c>
      <c r="L25" s="227" t="s">
        <v>6</v>
      </c>
      <c r="M25" s="227" t="s">
        <v>14</v>
      </c>
      <c r="N25" s="227" t="s">
        <v>15</v>
      </c>
      <c r="O25" s="227" t="s">
        <v>16</v>
      </c>
      <c r="P25" s="229" t="s">
        <v>43</v>
      </c>
      <c r="Q25" s="221" t="s">
        <v>44</v>
      </c>
      <c r="R25" s="223" t="s">
        <v>18</v>
      </c>
    </row>
    <row r="26" spans="1:18" ht="13.5" customHeight="1" thickBot="1">
      <c r="A26" s="232"/>
      <c r="B26" s="234" t="s">
        <v>38</v>
      </c>
      <c r="C26" s="228"/>
      <c r="D26" s="228"/>
      <c r="E26" s="228"/>
      <c r="F26" s="228"/>
      <c r="G26" s="230"/>
      <c r="H26" s="222"/>
      <c r="I26" s="224" t="s">
        <v>39</v>
      </c>
      <c r="J26" s="232"/>
      <c r="K26" s="234" t="s">
        <v>38</v>
      </c>
      <c r="L26" s="228"/>
      <c r="M26" s="228"/>
      <c r="N26" s="228"/>
      <c r="O26" s="228"/>
      <c r="P26" s="230"/>
      <c r="Q26" s="222"/>
      <c r="R26" s="224" t="s">
        <v>39</v>
      </c>
    </row>
    <row r="27" spans="1:18" ht="12.75">
      <c r="A27" s="213">
        <v>1</v>
      </c>
      <c r="B27" s="216">
        <f>'пр.хода'!A21</f>
        <v>0</v>
      </c>
      <c r="C27" s="225" t="e">
        <f>VLOOKUP(B27,'пр.взв.'!B2:F91,2,FALSE)</f>
        <v>#N/A</v>
      </c>
      <c r="D27" s="226" t="e">
        <f>VLOOKUP(B27,'пр.взв.'!B2:G147,3,FALSE)</f>
        <v>#N/A</v>
      </c>
      <c r="E27" s="226" t="e">
        <f>VLOOKUP(B27,'пр.взв.'!B2:H147,4,FALSE)</f>
        <v>#N/A</v>
      </c>
      <c r="F27" s="211"/>
      <c r="G27" s="212"/>
      <c r="H27" s="204"/>
      <c r="I27" s="205"/>
      <c r="J27" s="213">
        <v>2</v>
      </c>
      <c r="K27" s="216">
        <f>'пр.хода'!U21</f>
        <v>0</v>
      </c>
      <c r="L27" s="218" t="e">
        <f>VLOOKUP(K27,'пр.взв.'!B2:F91,2,FALSE)</f>
        <v>#N/A</v>
      </c>
      <c r="M27" s="210" t="e">
        <f>VLOOKUP(K27,'пр.взв.'!B2:G147,3,FALSE)</f>
        <v>#N/A</v>
      </c>
      <c r="N27" s="210" t="e">
        <f>VLOOKUP(K27,'пр.взв.'!B2:H147,4,FALSE)</f>
        <v>#N/A</v>
      </c>
      <c r="O27" s="211"/>
      <c r="P27" s="212"/>
      <c r="Q27" s="204"/>
      <c r="R27" s="205"/>
    </row>
    <row r="28" spans="1:18" ht="12.75">
      <c r="A28" s="214"/>
      <c r="B28" s="217"/>
      <c r="C28" s="209"/>
      <c r="D28" s="172"/>
      <c r="E28" s="172"/>
      <c r="F28" s="172"/>
      <c r="G28" s="172"/>
      <c r="H28" s="178"/>
      <c r="I28" s="173"/>
      <c r="J28" s="214"/>
      <c r="K28" s="217"/>
      <c r="L28" s="219"/>
      <c r="M28" s="201"/>
      <c r="N28" s="201"/>
      <c r="O28" s="172"/>
      <c r="P28" s="172"/>
      <c r="Q28" s="178"/>
      <c r="R28" s="173"/>
    </row>
    <row r="29" spans="1:18" ht="12.75">
      <c r="A29" s="214"/>
      <c r="B29" s="206">
        <f>'пр.хода'!A23</f>
        <v>0</v>
      </c>
      <c r="C29" s="208" t="e">
        <f>VLOOKUP(B29,'пр.взв.'!B2:F91,2,FALSE)</f>
        <v>#N/A</v>
      </c>
      <c r="D29" s="182" t="e">
        <f>VLOOKUP(B29,'пр.взв.'!B2:G149,3,FALSE)</f>
        <v>#N/A</v>
      </c>
      <c r="E29" s="182" t="e">
        <f>VLOOKUP(B29,'пр.взв.'!B2:H149,4,FALSE)</f>
        <v>#N/A</v>
      </c>
      <c r="F29" s="202"/>
      <c r="G29" s="202"/>
      <c r="H29" s="180"/>
      <c r="I29" s="180"/>
      <c r="J29" s="214"/>
      <c r="K29" s="206">
        <f>'пр.хода'!U23</f>
        <v>0</v>
      </c>
      <c r="L29" s="220" t="e">
        <f>VLOOKUP(K29,'пр.взв.'!B2:F91,2,FALSE)</f>
        <v>#N/A</v>
      </c>
      <c r="M29" s="200" t="e">
        <f>VLOOKUP(K29,'пр.взв.'!B2:G149,3,FALSE)</f>
        <v>#N/A</v>
      </c>
      <c r="N29" s="200" t="e">
        <f>VLOOKUP(K29,'пр.взв.'!B2:H149,4,FALSE)</f>
        <v>#N/A</v>
      </c>
      <c r="O29" s="202"/>
      <c r="P29" s="202"/>
      <c r="Q29" s="180"/>
      <c r="R29" s="180"/>
    </row>
    <row r="30" spans="1:18" ht="12.75">
      <c r="A30" s="215"/>
      <c r="B30" s="207"/>
      <c r="C30" s="209"/>
      <c r="D30" s="172"/>
      <c r="E30" s="172"/>
      <c r="F30" s="203"/>
      <c r="G30" s="203"/>
      <c r="H30" s="181"/>
      <c r="I30" s="181"/>
      <c r="J30" s="215"/>
      <c r="K30" s="207"/>
      <c r="L30" s="219"/>
      <c r="M30" s="201"/>
      <c r="N30" s="201"/>
      <c r="O30" s="203"/>
      <c r="P30" s="203"/>
      <c r="Q30" s="181"/>
      <c r="R30" s="181"/>
    </row>
  </sheetData>
  <sheetProtection/>
  <mergeCells count="196">
    <mergeCell ref="G4:G5"/>
    <mergeCell ref="H4:H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B8:B9"/>
    <mergeCell ref="C8:C9"/>
    <mergeCell ref="D8:D9"/>
    <mergeCell ref="E8:E9"/>
    <mergeCell ref="F8:F9"/>
    <mergeCell ref="G8:G9"/>
    <mergeCell ref="M8:M9"/>
    <mergeCell ref="N8:N9"/>
    <mergeCell ref="O8:O9"/>
    <mergeCell ref="P8:P9"/>
    <mergeCell ref="Q6:Q7"/>
    <mergeCell ref="R6:R7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M12:M13"/>
    <mergeCell ref="N12:N13"/>
    <mergeCell ref="O12:O13"/>
    <mergeCell ref="P12:P13"/>
    <mergeCell ref="E16:E17"/>
    <mergeCell ref="F16:F17"/>
    <mergeCell ref="G16:G17"/>
    <mergeCell ref="H16:H17"/>
    <mergeCell ref="A16:A17"/>
    <mergeCell ref="B16:B17"/>
    <mergeCell ref="C16:C17"/>
    <mergeCell ref="D16:D17"/>
    <mergeCell ref="M16:M17"/>
    <mergeCell ref="N16:N17"/>
    <mergeCell ref="O16:O17"/>
    <mergeCell ref="P16:P17"/>
    <mergeCell ref="I16:I17"/>
    <mergeCell ref="J16:J17"/>
    <mergeCell ref="K16:K17"/>
    <mergeCell ref="L16:L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A23:I23"/>
    <mergeCell ref="J23:R23"/>
    <mergeCell ref="M20:M21"/>
    <mergeCell ref="N20:N21"/>
    <mergeCell ref="O20:O21"/>
    <mergeCell ref="P20:P21"/>
    <mergeCell ref="E25:E26"/>
    <mergeCell ref="F25:F26"/>
    <mergeCell ref="G25:G26"/>
    <mergeCell ref="H25:H26"/>
    <mergeCell ref="A25:A26"/>
    <mergeCell ref="B25:B26"/>
    <mergeCell ref="C25:C26"/>
    <mergeCell ref="D25:D26"/>
    <mergeCell ref="M25:M26"/>
    <mergeCell ref="N25:N26"/>
    <mergeCell ref="O25:O26"/>
    <mergeCell ref="P25:P26"/>
    <mergeCell ref="I25:I26"/>
    <mergeCell ref="J25:J26"/>
    <mergeCell ref="K25:K26"/>
    <mergeCell ref="L25:L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71" t="s">
        <v>26</v>
      </c>
      <c r="D1" s="272"/>
      <c r="E1" s="272"/>
      <c r="F1" s="272"/>
      <c r="G1" s="272"/>
      <c r="H1" s="272"/>
      <c r="I1" s="272"/>
      <c r="J1" s="273"/>
    </row>
    <row r="2" spans="1:36" ht="26.25" customHeight="1" thickBot="1">
      <c r="A2" s="6"/>
      <c r="B2" s="6"/>
      <c r="C2" s="168" t="str">
        <f>HYPERLINK('[1]реквизиты'!$A$2)</f>
        <v>Наименование соревнования</v>
      </c>
      <c r="D2" s="169"/>
      <c r="E2" s="169"/>
      <c r="F2" s="169"/>
      <c r="G2" s="169"/>
      <c r="H2" s="169"/>
      <c r="I2" s="169"/>
      <c r="J2" s="261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0"/>
      <c r="B4" s="60"/>
      <c r="C4" s="60"/>
      <c r="D4" s="60"/>
      <c r="E4" s="60"/>
      <c r="F4" s="62" t="str">
        <f>HYPERLINK('пр.взв.'!D4)</f>
        <v>в.к.  81   кг</v>
      </c>
      <c r="G4" s="61"/>
      <c r="H4" s="61"/>
      <c r="I4" s="61"/>
      <c r="J4" s="61"/>
      <c r="K4" s="61"/>
      <c r="L4" s="60"/>
      <c r="M4" s="60"/>
    </row>
    <row r="5" spans="1:13" ht="16.5" thickBot="1">
      <c r="A5" s="260" t="s">
        <v>0</v>
      </c>
      <c r="B5" s="260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62">
        <v>1</v>
      </c>
      <c r="B6" s="264" t="str">
        <f>VLOOKUP('стартвый '!A6:A7,'пр.взв.'!B6:C21,2,FALSE)</f>
        <v>Гереков Рустам Магомедрасулович</v>
      </c>
      <c r="C6" s="266" t="str">
        <f>VLOOKUP(A6,'пр.взв.'!B6:H21,3,FALSE)</f>
        <v>25.07.1995,кмс</v>
      </c>
      <c r="D6" s="266">
        <f>VLOOKUP(A6,'пр.взв.'!B6:H21,4,FALSE)</f>
        <v>0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63"/>
      <c r="B7" s="265"/>
      <c r="C7" s="267"/>
      <c r="D7" s="267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68">
        <v>5</v>
      </c>
      <c r="B8" s="269" t="str">
        <f>VLOOKUP('стартвый '!A8:A9,'пр.взв.'!B8:C23,2,FALSE)</f>
        <v>Федотов Валерий Вячеславович</v>
      </c>
      <c r="C8" s="270" t="str">
        <f>VLOOKUP(A8,'пр.взв.'!B6:H21,3,FALSE)</f>
        <v>26.07.1996,1</v>
      </c>
      <c r="D8" s="270" t="str">
        <f>VLOOKUP(A8,'пр.взв.'!B6:H21,4,FALSE)</f>
        <v>ЦФО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63"/>
      <c r="B9" s="265"/>
      <c r="C9" s="267"/>
      <c r="D9" s="267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62">
        <v>3</v>
      </c>
      <c r="B10" s="264" t="str">
        <f>VLOOKUP('стартвый '!A10:A11,'пр.взв.'!B7:C25,2,FALSE)</f>
        <v>Морозов Артем Сергеевич</v>
      </c>
      <c r="C10" s="266" t="str">
        <f>VLOOKUP(A10,'пр.взв.'!B6:H21,3,FALSE)</f>
        <v>16.03.1995, кмс</v>
      </c>
      <c r="D10" s="266" t="str">
        <f>VLOOKUP(A10,'пр.взв.'!B6:H21,4,FALSE)</f>
        <v>ЦФО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63"/>
      <c r="B11" s="265"/>
      <c r="C11" s="267"/>
      <c r="D11" s="267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68">
        <v>7</v>
      </c>
      <c r="B12" s="269" t="str">
        <f>VLOOKUP('стартвый '!A12:A13,'пр.взв.'!B8:C27,2,FALSE)</f>
        <v>Аджамов Азиз Джамалович</v>
      </c>
      <c r="C12" s="270" t="str">
        <f>VLOOKUP(A12,'пр.взв.'!B6:H21,3,FALSE)</f>
        <v>09.02.1995,1</v>
      </c>
      <c r="D12" s="270" t="str">
        <f>VLOOKUP(A12,'пр.взв.'!B6:H21,4,FALSE)</f>
        <v>ЦФО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74"/>
      <c r="B13" s="275"/>
      <c r="C13" s="276"/>
      <c r="D13" s="276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60" t="s">
        <v>1</v>
      </c>
      <c r="B16" s="260"/>
      <c r="E16" s="23"/>
      <c r="F16" s="23"/>
      <c r="G16" s="23"/>
      <c r="H16" s="23"/>
      <c r="I16" s="45"/>
      <c r="J16" s="3"/>
    </row>
    <row r="17" spans="1:10" ht="13.5" thickBot="1">
      <c r="A17" s="262">
        <v>2</v>
      </c>
      <c r="B17" s="264" t="str">
        <f>VLOOKUP(A17,'пр.взв.'!B7:H22,2,FALSE)</f>
        <v>Сушинский Александр Сергеевич</v>
      </c>
      <c r="C17" s="266">
        <f>VLOOKUP(A17,'пр.взв.'!B7:H22,3,FALSE)</f>
        <v>35685</v>
      </c>
      <c r="D17" s="266" t="str">
        <f>VLOOKUP(A17,'пр.взв.'!B7:H22,4,FALSE)</f>
        <v>ЦФО</v>
      </c>
      <c r="E17" s="23"/>
      <c r="F17" s="23"/>
      <c r="G17" s="23"/>
      <c r="H17" s="23"/>
      <c r="I17" s="38"/>
      <c r="J17" s="3"/>
    </row>
    <row r="18" spans="1:10" ht="12.75">
      <c r="A18" s="263"/>
      <c r="B18" s="265"/>
      <c r="C18" s="267"/>
      <c r="D18" s="267"/>
      <c r="E18" s="25"/>
      <c r="F18" s="23"/>
      <c r="G18" s="30"/>
      <c r="H18" s="27"/>
      <c r="I18" s="38"/>
      <c r="J18" s="3"/>
    </row>
    <row r="19" spans="1:10" ht="13.5" thickBot="1">
      <c r="A19" s="268">
        <v>6</v>
      </c>
      <c r="B19" s="269" t="str">
        <f>VLOOKUP('стартвый '!A19:A20,'пр.взв.'!B7:H22,2,FALSE)</f>
        <v>Кузовников Никита Сергеевич</v>
      </c>
      <c r="C19" s="270" t="str">
        <f>VLOOKUP(A19,'пр.взв.'!B7:H22,3,FALSE)</f>
        <v>13.01.1995,кмс</v>
      </c>
      <c r="D19" s="270" t="str">
        <f>VLOOKUP(A19,'пр.взв.'!B7:H22,4,FALSE)</f>
        <v>УФО</v>
      </c>
      <c r="E19" s="24"/>
      <c r="F19" s="26"/>
      <c r="G19" s="29"/>
      <c r="H19" s="27"/>
      <c r="I19" s="38"/>
      <c r="J19" s="3"/>
    </row>
    <row r="20" spans="1:10" ht="13.5" thickBot="1">
      <c r="A20" s="263"/>
      <c r="B20" s="265"/>
      <c r="C20" s="267"/>
      <c r="D20" s="267"/>
      <c r="E20" s="23"/>
      <c r="F20" s="27"/>
      <c r="G20" s="25"/>
      <c r="H20" s="31"/>
      <c r="I20" s="38"/>
      <c r="J20" s="3"/>
    </row>
    <row r="21" spans="1:8" ht="13.5" thickBot="1">
      <c r="A21" s="262">
        <v>4</v>
      </c>
      <c r="B21" s="264" t="str">
        <f>VLOOKUP('стартвый '!A21:A22,'пр.взв.'!B7:H22,2,FALSE)</f>
        <v>Абдулмеджидов Руслан Ибрагимович</v>
      </c>
      <c r="C21" s="266" t="str">
        <f>VLOOKUP(A21,'пр.взв.'!B7:H22,3,FALSE)</f>
        <v>27.06.1996,кмс</v>
      </c>
      <c r="D21" s="266" t="str">
        <f>VLOOKUP(A21,'пр.взв.'!B7:H22,4,FALSE)</f>
        <v>ЦФО</v>
      </c>
      <c r="E21" s="23"/>
      <c r="F21" s="27"/>
      <c r="G21" s="24"/>
      <c r="H21" s="3"/>
    </row>
    <row r="22" spans="1:8" ht="12.75">
      <c r="A22" s="263"/>
      <c r="B22" s="265"/>
      <c r="C22" s="267"/>
      <c r="D22" s="267"/>
      <c r="E22" s="25"/>
      <c r="F22" s="28"/>
      <c r="G22" s="29"/>
      <c r="H22" s="27"/>
    </row>
    <row r="23" spans="1:8" ht="13.5" thickBot="1">
      <c r="A23" s="268">
        <v>8</v>
      </c>
      <c r="B23" s="269" t="str">
        <f>VLOOKUP('стартвый '!A23:A24,'пр.взв.'!B7:H22,2,FALSE)</f>
        <v>Гусев Егор Дмитриевич</v>
      </c>
      <c r="C23" s="270" t="str">
        <f>VLOOKUP(A23,'пр.взв.'!B7:H22,3,FALSE)</f>
        <v>20.02.1996,1</v>
      </c>
      <c r="D23" s="270" t="str">
        <f>VLOOKUP(A23,'пр.взв.'!B7:H22,4,FALSE)</f>
        <v>ЦФО</v>
      </c>
      <c r="E23" s="24"/>
      <c r="F23" s="23"/>
      <c r="G23" s="30"/>
      <c r="H23" s="27"/>
    </row>
    <row r="24" spans="1:8" ht="13.5" thickBot="1">
      <c r="A24" s="274"/>
      <c r="B24" s="275"/>
      <c r="C24" s="276"/>
      <c r="D24" s="276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7">
    <mergeCell ref="D12:D13"/>
    <mergeCell ref="A23:A24"/>
    <mergeCell ref="B23:B24"/>
    <mergeCell ref="C23:C24"/>
    <mergeCell ref="D23:D24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17:A18"/>
    <mergeCell ref="A16:B16"/>
    <mergeCell ref="B17:B18"/>
    <mergeCell ref="C17:C18"/>
    <mergeCell ref="A21:A22"/>
    <mergeCell ref="B21:B22"/>
    <mergeCell ref="C21:C22"/>
    <mergeCell ref="A10:A11"/>
    <mergeCell ref="B10:B11"/>
    <mergeCell ref="C10:C11"/>
    <mergeCell ref="D10:D11"/>
    <mergeCell ref="A8:A9"/>
    <mergeCell ref="B8:B9"/>
    <mergeCell ref="C8:C9"/>
    <mergeCell ref="D8:D9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3">
      <selection activeCell="K25" sqref="K25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62" t="str">
        <f>'пр.хода'!C3</f>
        <v>Всероссийский турнир на призы С/К "Родной край-спорт" </v>
      </c>
      <c r="B1" s="296"/>
      <c r="C1" s="296"/>
      <c r="D1" s="296"/>
      <c r="E1" s="296"/>
      <c r="F1" s="296"/>
      <c r="G1" s="296"/>
      <c r="H1" s="297"/>
    </row>
    <row r="2" spans="1:8" ht="12.75">
      <c r="A2" s="298" t="str">
        <f>'пр.хода'!C4</f>
        <v>17.09.2013 с/к "Родной край"</v>
      </c>
      <c r="B2" s="298"/>
      <c r="C2" s="298"/>
      <c r="D2" s="298"/>
      <c r="E2" s="298"/>
      <c r="F2" s="298"/>
      <c r="G2" s="298"/>
      <c r="H2" s="298"/>
    </row>
    <row r="3" spans="1:8" ht="18.75" thickBot="1">
      <c r="A3" s="299" t="s">
        <v>32</v>
      </c>
      <c r="B3" s="299"/>
      <c r="C3" s="299"/>
      <c r="D3" s="299"/>
      <c r="E3" s="299"/>
      <c r="F3" s="299"/>
      <c r="G3" s="299"/>
      <c r="H3" s="299"/>
    </row>
    <row r="4" spans="2:8" ht="18.75" thickBot="1">
      <c r="B4" s="72"/>
      <c r="C4" s="73"/>
      <c r="D4" s="300" t="str">
        <f>HYPERLINK('пр.взв.'!D4)</f>
        <v>в.к.  81   кг</v>
      </c>
      <c r="E4" s="301"/>
      <c r="F4" s="302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>
      <c r="A6" s="293" t="s">
        <v>33</v>
      </c>
      <c r="B6" s="286" t="str">
        <f>VLOOKUP(J6,'пр.взв.'!B6:H133,2,FALSE)</f>
        <v>Гереков Рустам Магомедрасулович</v>
      </c>
      <c r="C6" s="286"/>
      <c r="D6" s="286"/>
      <c r="E6" s="286"/>
      <c r="F6" s="286"/>
      <c r="G6" s="286"/>
      <c r="H6" s="279" t="str">
        <f>VLOOKUP(J6,'пр.взв.'!B6:H133,3,FALSE)</f>
        <v>25.07.1995,кмс</v>
      </c>
      <c r="I6" s="73"/>
      <c r="J6" s="74">
        <f>'пр.хода'!H9</f>
        <v>1</v>
      </c>
    </row>
    <row r="7" spans="1:10" ht="9.75" customHeight="1">
      <c r="A7" s="294"/>
      <c r="B7" s="287"/>
      <c r="C7" s="287"/>
      <c r="D7" s="287"/>
      <c r="E7" s="287"/>
      <c r="F7" s="287"/>
      <c r="G7" s="287"/>
      <c r="H7" s="288"/>
      <c r="I7" s="73"/>
      <c r="J7" s="74"/>
    </row>
    <row r="8" spans="1:10" ht="18">
      <c r="A8" s="294"/>
      <c r="B8" s="289">
        <f>VLOOKUP(J6,'пр.взв.'!B6:H133,4,FALSE)</f>
        <v>0</v>
      </c>
      <c r="C8" s="289"/>
      <c r="D8" s="289"/>
      <c r="E8" s="289"/>
      <c r="F8" s="289"/>
      <c r="G8" s="289"/>
      <c r="H8" s="288"/>
      <c r="I8" s="73"/>
      <c r="J8" s="74"/>
    </row>
    <row r="9" spans="1:10" ht="9" customHeight="1" thickBot="1">
      <c r="A9" s="295"/>
      <c r="B9" s="281"/>
      <c r="C9" s="281"/>
      <c r="D9" s="281"/>
      <c r="E9" s="281"/>
      <c r="F9" s="281"/>
      <c r="G9" s="281"/>
      <c r="H9" s="282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>
      <c r="A11" s="290" t="s">
        <v>34</v>
      </c>
      <c r="B11" s="286" t="str">
        <f>VLOOKUP(J11,'пр.взв.'!B6:H133,2,FALSE)</f>
        <v>Абдулмеджидов Руслан Ибрагимович</v>
      </c>
      <c r="C11" s="286"/>
      <c r="D11" s="286"/>
      <c r="E11" s="286"/>
      <c r="F11" s="286"/>
      <c r="G11" s="286"/>
      <c r="H11" s="279" t="str">
        <f>VLOOKUP(J11,'пр.взв.'!B6:H133,3,FALSE)</f>
        <v>27.06.1996,кмс</v>
      </c>
      <c r="I11" s="73"/>
      <c r="J11" s="74">
        <f>'пр.хода'!H14</f>
        <v>4</v>
      </c>
    </row>
    <row r="12" spans="1:10" ht="11.25" customHeight="1">
      <c r="A12" s="291"/>
      <c r="B12" s="287"/>
      <c r="C12" s="287"/>
      <c r="D12" s="287"/>
      <c r="E12" s="287"/>
      <c r="F12" s="287"/>
      <c r="G12" s="287"/>
      <c r="H12" s="288"/>
      <c r="I12" s="73"/>
      <c r="J12" s="74"/>
    </row>
    <row r="13" spans="1:10" ht="18">
      <c r="A13" s="291"/>
      <c r="B13" s="289" t="str">
        <f>VLOOKUP(J11,'пр.взв.'!B6:H133,4,FALSE)</f>
        <v>ЦФО</v>
      </c>
      <c r="C13" s="289"/>
      <c r="D13" s="289"/>
      <c r="E13" s="289"/>
      <c r="F13" s="289"/>
      <c r="G13" s="289"/>
      <c r="H13" s="288"/>
      <c r="I13" s="73"/>
      <c r="J13" s="74"/>
    </row>
    <row r="14" spans="1:10" ht="9" customHeight="1" thickBot="1">
      <c r="A14" s="292"/>
      <c r="B14" s="281"/>
      <c r="C14" s="281"/>
      <c r="D14" s="281"/>
      <c r="E14" s="281"/>
      <c r="F14" s="281"/>
      <c r="G14" s="281"/>
      <c r="H14" s="282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>
      <c r="A16" s="283" t="s">
        <v>35</v>
      </c>
      <c r="B16" s="286" t="str">
        <f>VLOOKUP(J16,'пр.взв.'!B6:H133,2,FALSE)</f>
        <v>Морозов Артем Сергеевич</v>
      </c>
      <c r="C16" s="286"/>
      <c r="D16" s="286"/>
      <c r="E16" s="286"/>
      <c r="F16" s="286"/>
      <c r="G16" s="286"/>
      <c r="H16" s="279" t="str">
        <f>VLOOKUP(J16,'пр.взв.'!B6:H133,3,FALSE)</f>
        <v>16.03.1995, кмс</v>
      </c>
      <c r="I16" s="73"/>
      <c r="J16" s="74">
        <f>'пр.хода'!E25</f>
        <v>3</v>
      </c>
    </row>
    <row r="17" spans="1:10" ht="10.5" customHeight="1">
      <c r="A17" s="284"/>
      <c r="B17" s="287"/>
      <c r="C17" s="287"/>
      <c r="D17" s="287"/>
      <c r="E17" s="287"/>
      <c r="F17" s="287"/>
      <c r="G17" s="287"/>
      <c r="H17" s="288"/>
      <c r="I17" s="73"/>
      <c r="J17" s="74"/>
    </row>
    <row r="18" spans="1:10" ht="18">
      <c r="A18" s="284"/>
      <c r="B18" s="289" t="str">
        <f>VLOOKUP(J16,'пр.взв.'!B6:H133,4,FALSE)</f>
        <v>ЦФО</v>
      </c>
      <c r="C18" s="289"/>
      <c r="D18" s="289"/>
      <c r="E18" s="289"/>
      <c r="F18" s="289"/>
      <c r="G18" s="289"/>
      <c r="H18" s="288"/>
      <c r="I18" s="73"/>
      <c r="J18" s="74"/>
    </row>
    <row r="19" spans="1:10" ht="9" customHeight="1" thickBot="1">
      <c r="A19" s="285"/>
      <c r="B19" s="281"/>
      <c r="C19" s="281"/>
      <c r="D19" s="281"/>
      <c r="E19" s="281"/>
      <c r="F19" s="281"/>
      <c r="G19" s="281"/>
      <c r="H19" s="282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>
      <c r="A21" s="283" t="s">
        <v>35</v>
      </c>
      <c r="B21" s="286" t="str">
        <f>VLOOKUP(J21,'пр.взв.'!B6:H133,2,FALSE)</f>
        <v>Сушинский Александр Сергеевич</v>
      </c>
      <c r="C21" s="286"/>
      <c r="D21" s="286"/>
      <c r="E21" s="286"/>
      <c r="F21" s="286"/>
      <c r="G21" s="286"/>
      <c r="H21" s="279">
        <f>VLOOKUP(J21,'пр.взв.'!B7:H138,3,FALSE)</f>
        <v>35685</v>
      </c>
      <c r="I21" s="73"/>
      <c r="J21" s="74">
        <v>2</v>
      </c>
    </row>
    <row r="22" spans="1:10" ht="11.25" customHeight="1">
      <c r="A22" s="284"/>
      <c r="B22" s="287"/>
      <c r="C22" s="287"/>
      <c r="D22" s="287"/>
      <c r="E22" s="287"/>
      <c r="F22" s="287"/>
      <c r="G22" s="287"/>
      <c r="H22" s="288"/>
      <c r="I22" s="73"/>
      <c r="J22" s="74"/>
    </row>
    <row r="23" spans="1:9" ht="18">
      <c r="A23" s="284"/>
      <c r="B23" s="289" t="str">
        <f>VLOOKUP(J21,'пр.взв.'!B6:H133,4,FALSE)</f>
        <v>ЦФО</v>
      </c>
      <c r="C23" s="289"/>
      <c r="D23" s="289"/>
      <c r="E23" s="289"/>
      <c r="F23" s="289"/>
      <c r="G23" s="289"/>
      <c r="H23" s="288"/>
      <c r="I23" s="73"/>
    </row>
    <row r="24" spans="1:9" ht="9" customHeight="1" thickBot="1">
      <c r="A24" s="285"/>
      <c r="B24" s="281"/>
      <c r="C24" s="281"/>
      <c r="D24" s="281"/>
      <c r="E24" s="281"/>
      <c r="F24" s="281"/>
      <c r="G24" s="281"/>
      <c r="H24" s="282"/>
      <c r="I24" s="73"/>
    </row>
    <row r="25" spans="1:8" ht="9.75" customHeight="1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51</v>
      </c>
      <c r="B26" s="73"/>
      <c r="C26" s="73"/>
      <c r="D26" s="73"/>
      <c r="E26" s="73"/>
      <c r="F26" s="73"/>
      <c r="G26" s="73"/>
      <c r="H26" s="73"/>
    </row>
    <row r="27" ht="13.5" thickBot="1"/>
    <row r="28" spans="1:10" ht="12.75">
      <c r="A28" s="277" t="str">
        <f>VLOOKUP(J28,'пр.взв.'!B7:H22,7,FALSE)</f>
        <v>Хупов Ж. Болов.В.</v>
      </c>
      <c r="B28" s="278"/>
      <c r="C28" s="278"/>
      <c r="D28" s="278"/>
      <c r="E28" s="278"/>
      <c r="F28" s="278"/>
      <c r="G28" s="278"/>
      <c r="H28" s="279"/>
      <c r="J28">
        <f>'пр.хода'!H9</f>
        <v>1</v>
      </c>
    </row>
    <row r="29" spans="1:8" ht="13.5" thickBot="1">
      <c r="A29" s="280"/>
      <c r="B29" s="281"/>
      <c r="C29" s="281"/>
      <c r="D29" s="281"/>
      <c r="E29" s="281"/>
      <c r="F29" s="281"/>
      <c r="G29" s="281"/>
      <c r="H29" s="282"/>
    </row>
    <row r="31" ht="2.25" customHeight="1"/>
    <row r="32" spans="1:8" ht="18">
      <c r="A32" s="73" t="s">
        <v>36</v>
      </c>
      <c r="B32" s="73"/>
      <c r="C32" s="73"/>
      <c r="D32" s="73"/>
      <c r="E32" s="73"/>
      <c r="F32" s="73"/>
      <c r="G32" s="73"/>
      <c r="H32" s="73"/>
    </row>
    <row r="33" spans="1:8" ht="7.5" customHeight="1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  <row r="41" spans="1:8" ht="18">
      <c r="A41" s="75"/>
      <c r="B41" s="75"/>
      <c r="C41" s="75"/>
      <c r="D41" s="75"/>
      <c r="E41" s="75"/>
      <c r="F41" s="75"/>
      <c r="G41" s="75"/>
      <c r="H41" s="75"/>
    </row>
    <row r="42" spans="1:8" ht="18">
      <c r="A42" s="77"/>
      <c r="B42" s="77"/>
      <c r="C42" s="77"/>
      <c r="D42" s="77"/>
      <c r="E42" s="77"/>
      <c r="F42" s="77"/>
      <c r="G42" s="77"/>
      <c r="H42" s="77"/>
    </row>
    <row r="43" spans="1:8" ht="18">
      <c r="A43" s="75"/>
      <c r="B43" s="75"/>
      <c r="C43" s="75"/>
      <c r="D43" s="75"/>
      <c r="E43" s="75"/>
      <c r="F43" s="75"/>
      <c r="G43" s="75"/>
      <c r="H43" s="75"/>
    </row>
    <row r="44" spans="1:8" ht="18">
      <c r="A44" s="77"/>
      <c r="B44" s="77"/>
      <c r="C44" s="77"/>
      <c r="D44" s="77"/>
      <c r="E44" s="77"/>
      <c r="F44" s="77"/>
      <c r="G44" s="77"/>
      <c r="H44" s="77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58" t="s">
        <v>28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3:18" ht="26.25" customHeight="1" thickBot="1">
      <c r="C2" s="159" t="s">
        <v>27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ht="30.75" customHeight="1" thickBot="1">
      <c r="A3" s="6"/>
      <c r="B3" s="6"/>
      <c r="C3" s="162" t="str">
        <f>'[2]реквизиты'!$A$2</f>
        <v>Всероссийский турнир на призы С/К "Родной край-спорт" 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7"/>
    </row>
    <row r="4" spans="1:18" ht="26.25" customHeight="1" thickBot="1">
      <c r="A4" s="41"/>
      <c r="B4" s="41"/>
      <c r="C4" s="259" t="str">
        <f>'[2]реквизиты'!$A$3</f>
        <v>17.09.2013 с/к "Родной край"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</row>
    <row r="5" spans="8:17" ht="27.75" customHeight="1" thickBot="1">
      <c r="H5" s="347" t="str">
        <f>HYPERLINK('пр.взв.'!D4)</f>
        <v>в.к.  81   кг</v>
      </c>
      <c r="I5" s="348"/>
      <c r="J5" s="348"/>
      <c r="K5" s="348"/>
      <c r="L5" s="348"/>
      <c r="M5" s="348"/>
      <c r="N5" s="349"/>
      <c r="O5" s="335"/>
      <c r="P5" s="336"/>
      <c r="Q5" s="337"/>
    </row>
    <row r="6" spans="5:17" ht="15" customHeight="1">
      <c r="E6" s="86"/>
      <c r="F6" s="86"/>
      <c r="G6" s="86"/>
      <c r="H6" s="88"/>
      <c r="I6" s="89"/>
      <c r="J6" s="89"/>
      <c r="K6" s="89"/>
      <c r="L6" s="89"/>
      <c r="M6" s="89"/>
      <c r="N6" s="86"/>
      <c r="O6" s="86"/>
      <c r="P6" s="86"/>
      <c r="Q6" s="86"/>
    </row>
    <row r="7" spans="1:21" ht="18" customHeight="1" thickBot="1">
      <c r="A7" s="260" t="s">
        <v>0</v>
      </c>
      <c r="B7" s="260"/>
      <c r="E7" s="90"/>
      <c r="F7" s="90"/>
      <c r="G7" s="90"/>
      <c r="H7" s="90"/>
      <c r="I7" s="350" t="s">
        <v>19</v>
      </c>
      <c r="J7" s="350"/>
      <c r="K7" s="350"/>
      <c r="L7" s="350"/>
      <c r="M7" s="350"/>
      <c r="N7" s="90"/>
      <c r="O7" s="90"/>
      <c r="P7" s="90"/>
      <c r="Q7" s="92"/>
      <c r="R7" s="32"/>
      <c r="S7" s="23"/>
      <c r="T7" s="328" t="s">
        <v>1</v>
      </c>
      <c r="U7" s="328"/>
    </row>
    <row r="8" spans="1:21" ht="12.75" customHeight="1" thickBot="1">
      <c r="A8" s="262">
        <v>1</v>
      </c>
      <c r="B8" s="264" t="str">
        <f>VLOOKUP('пр.хода'!A8,'пр.взв.'!B7:C22,2,FALSE)</f>
        <v>Гереков Рустам Магомедрасулович</v>
      </c>
      <c r="C8" s="266" t="str">
        <f>VLOOKUP(A8,'пр.взв.'!B7:H22,3,FALSE)</f>
        <v>25.07.1995,кмс</v>
      </c>
      <c r="D8" s="266" t="s">
        <v>99</v>
      </c>
      <c r="E8" s="90"/>
      <c r="F8" s="90"/>
      <c r="G8" s="90"/>
      <c r="H8" s="90"/>
      <c r="I8" s="90" t="s">
        <v>30</v>
      </c>
      <c r="J8" s="90"/>
      <c r="K8" s="90"/>
      <c r="L8" s="90"/>
      <c r="M8" s="90"/>
      <c r="N8" s="90"/>
      <c r="O8" s="90"/>
      <c r="P8" s="90"/>
      <c r="Q8" s="90"/>
      <c r="R8" s="264" t="str">
        <f>VLOOKUP(U8,'пр.взв.'!B7:F22,2,FALSE)</f>
        <v>Сушинский Александр Сергеевич</v>
      </c>
      <c r="S8" s="266">
        <f>VLOOKUP(U8,'пр.взв.'!B7:F22,3,FALSE)</f>
        <v>35685</v>
      </c>
      <c r="T8" s="266" t="str">
        <f>VLOOKUP(U8,'пр.взв.'!B7:F22,4,FALSE)</f>
        <v>ЦФО</v>
      </c>
      <c r="U8" s="316">
        <v>2</v>
      </c>
    </row>
    <row r="9" spans="1:21" ht="12.75" customHeight="1">
      <c r="A9" s="263"/>
      <c r="B9" s="265"/>
      <c r="C9" s="267"/>
      <c r="D9" s="267"/>
      <c r="E9" s="93">
        <v>1</v>
      </c>
      <c r="F9" s="90"/>
      <c r="G9" s="94"/>
      <c r="H9" s="71">
        <v>1</v>
      </c>
      <c r="I9" s="318" t="str">
        <f>VLOOKUP(H9,'пр.взв.'!B7:F22,2,FALSE)</f>
        <v>Гереков Рустам Магомедрасулович</v>
      </c>
      <c r="J9" s="319"/>
      <c r="K9" s="319"/>
      <c r="L9" s="319"/>
      <c r="M9" s="320"/>
      <c r="N9" s="90"/>
      <c r="O9" s="90"/>
      <c r="P9" s="90"/>
      <c r="Q9" s="93">
        <v>2</v>
      </c>
      <c r="R9" s="265"/>
      <c r="S9" s="267"/>
      <c r="T9" s="267"/>
      <c r="U9" s="317"/>
    </row>
    <row r="10" spans="1:21" ht="12.75" customHeight="1" thickBot="1">
      <c r="A10" s="268">
        <v>5</v>
      </c>
      <c r="B10" s="269" t="str">
        <f>VLOOKUP('пр.хода'!A10,'пр.взв.'!B9:C24,2,FALSE)</f>
        <v>Федотов Валерий Вячеславович</v>
      </c>
      <c r="C10" s="270" t="str">
        <f>VLOOKUP(A10,'пр.взв.'!B7:H22,3,FALSE)</f>
        <v>26.07.1996,1</v>
      </c>
      <c r="D10" s="270" t="str">
        <f>VLOOKUP(A10,'пр.взв.'!B7:H22,4,FALSE)</f>
        <v>ЦФО</v>
      </c>
      <c r="E10" s="24"/>
      <c r="F10" s="95"/>
      <c r="G10" s="96"/>
      <c r="H10" s="91"/>
      <c r="I10" s="321"/>
      <c r="J10" s="322"/>
      <c r="K10" s="322"/>
      <c r="L10" s="322"/>
      <c r="M10" s="323"/>
      <c r="N10" s="90"/>
      <c r="O10" s="97"/>
      <c r="P10" s="95"/>
      <c r="Q10" s="24"/>
      <c r="R10" s="269" t="str">
        <f>VLOOKUP(U10,'пр.взв.'!B9:F24,2,FALSE)</f>
        <v>Кузовников Никита Сергеевич</v>
      </c>
      <c r="S10" s="270" t="str">
        <f>VLOOKUP(U10,'пр.взв.'!B9:F24,3,FALSE)</f>
        <v>13.01.1995,кмс</v>
      </c>
      <c r="T10" s="270" t="str">
        <f>VLOOKUP(U10,'пр.взв.'!B9:F24,4,FALSE)</f>
        <v>УФО</v>
      </c>
      <c r="U10" s="316">
        <v>6</v>
      </c>
    </row>
    <row r="11" spans="1:21" ht="12.75" customHeight="1" thickBot="1">
      <c r="A11" s="263"/>
      <c r="B11" s="265"/>
      <c r="C11" s="267"/>
      <c r="D11" s="267"/>
      <c r="E11" s="90"/>
      <c r="F11" s="91"/>
      <c r="G11" s="93">
        <v>1</v>
      </c>
      <c r="H11" s="98"/>
      <c r="I11" s="90"/>
      <c r="J11" s="90"/>
      <c r="K11" s="90"/>
      <c r="L11" s="90"/>
      <c r="M11" s="90"/>
      <c r="N11" s="91"/>
      <c r="O11" s="93">
        <v>4</v>
      </c>
      <c r="P11" s="91"/>
      <c r="Q11" s="90"/>
      <c r="R11" s="265"/>
      <c r="S11" s="267"/>
      <c r="T11" s="267"/>
      <c r="U11" s="317"/>
    </row>
    <row r="12" spans="1:21" ht="12.75" customHeight="1" thickBot="1">
      <c r="A12" s="262">
        <v>3</v>
      </c>
      <c r="B12" s="264" t="str">
        <f>VLOOKUP('пр.хода'!A12,'пр.взв.'!B7:C11,2,FALSE)</f>
        <v>Морозов Артем Сергеевич</v>
      </c>
      <c r="C12" s="266" t="str">
        <f>VLOOKUP(A12,'пр.взв.'!B7:H22,3,FALSE)</f>
        <v>16.03.1995, кмс</v>
      </c>
      <c r="D12" s="266" t="str">
        <f>VLOOKUP(A12,'пр.взв.'!B7:H22,4,FALSE)</f>
        <v>ЦФО</v>
      </c>
      <c r="E12" s="90"/>
      <c r="F12" s="91"/>
      <c r="G12" s="24"/>
      <c r="H12" s="98"/>
      <c r="I12" s="90"/>
      <c r="J12" s="90"/>
      <c r="K12" s="90"/>
      <c r="L12" s="90"/>
      <c r="M12" s="90"/>
      <c r="N12" s="91"/>
      <c r="O12" s="24"/>
      <c r="P12" s="91"/>
      <c r="Q12" s="90"/>
      <c r="R12" s="264" t="str">
        <f>VLOOKUP(U12,'пр.взв.'!B11:F26,2,FALSE)</f>
        <v>Абдулмеджидов Руслан Ибрагимович</v>
      </c>
      <c r="S12" s="266" t="str">
        <f>VLOOKUP(U12,'пр.взв.'!B11:F26,3,FALSE)</f>
        <v>27.06.1996,кмс</v>
      </c>
      <c r="T12" s="266" t="str">
        <f>VLOOKUP(U12,'пр.взв.'!B11:F26,4,FALSE)</f>
        <v>ЦФО</v>
      </c>
      <c r="U12" s="327">
        <v>4</v>
      </c>
    </row>
    <row r="13" spans="1:21" ht="12.75" customHeight="1" thickBot="1">
      <c r="A13" s="263"/>
      <c r="B13" s="265"/>
      <c r="C13" s="267"/>
      <c r="D13" s="267"/>
      <c r="E13" s="93">
        <v>3</v>
      </c>
      <c r="F13" s="99"/>
      <c r="G13" s="96"/>
      <c r="H13" s="91"/>
      <c r="I13" s="90" t="s">
        <v>31</v>
      </c>
      <c r="J13" s="90"/>
      <c r="K13" s="90"/>
      <c r="L13" s="90"/>
      <c r="M13" s="90"/>
      <c r="N13" s="91"/>
      <c r="O13" s="97"/>
      <c r="P13" s="99"/>
      <c r="Q13" s="93">
        <v>4</v>
      </c>
      <c r="R13" s="265"/>
      <c r="S13" s="267"/>
      <c r="T13" s="267"/>
      <c r="U13" s="317"/>
    </row>
    <row r="14" spans="1:21" ht="12.75" customHeight="1" thickBot="1">
      <c r="A14" s="268">
        <v>7</v>
      </c>
      <c r="B14" s="269" t="str">
        <f>VLOOKUP('пр.хода'!A14,'пр.взв.'!B8:C13,2,FALSE)</f>
        <v>Аджамов Азиз Джамалович</v>
      </c>
      <c r="C14" s="270" t="str">
        <f>VLOOKUP(A14,'пр.взв.'!B7:H22,3,FALSE)</f>
        <v>09.02.1995,1</v>
      </c>
      <c r="D14" s="270" t="str">
        <f>VLOOKUP(A14,'пр.взв.'!B7:H22,4,FALSE)</f>
        <v>ЦФО</v>
      </c>
      <c r="E14" s="24"/>
      <c r="F14" s="90"/>
      <c r="G14" s="94"/>
      <c r="H14" s="71">
        <v>4</v>
      </c>
      <c r="I14" s="329" t="str">
        <f>VLOOKUP(H14,'пр.взв.'!B5:F27,2,FALSE)</f>
        <v>Абдулмеджидов Руслан Ибрагимович</v>
      </c>
      <c r="J14" s="330"/>
      <c r="K14" s="330"/>
      <c r="L14" s="330"/>
      <c r="M14" s="331"/>
      <c r="N14" s="90"/>
      <c r="O14" s="90"/>
      <c r="P14" s="90"/>
      <c r="Q14" s="24"/>
      <c r="R14" s="269" t="str">
        <f>VLOOKUP(U14,'пр.взв.'!B9:F13,2,FALSE)</f>
        <v>Гусев Егор Дмитриевич</v>
      </c>
      <c r="S14" s="270" t="str">
        <f>VLOOKUP(U14,'пр.взв.'!B9:F13,3,FALSE)</f>
        <v>20.02.1996,1</v>
      </c>
      <c r="T14" s="270" t="str">
        <f>VLOOKUP(U14,'пр.взв.'!B9:F13,4,FALSE)</f>
        <v>ЦФО</v>
      </c>
      <c r="U14" s="316">
        <v>8</v>
      </c>
    </row>
    <row r="15" spans="1:21" ht="12.75" customHeight="1" thickBot="1">
      <c r="A15" s="274"/>
      <c r="B15" s="275"/>
      <c r="C15" s="276"/>
      <c r="D15" s="276"/>
      <c r="E15" s="90"/>
      <c r="F15" s="90"/>
      <c r="G15" s="94"/>
      <c r="H15" s="91"/>
      <c r="I15" s="332"/>
      <c r="J15" s="333"/>
      <c r="K15" s="333"/>
      <c r="L15" s="333"/>
      <c r="M15" s="334"/>
      <c r="N15" s="90"/>
      <c r="O15" s="90"/>
      <c r="P15" s="90"/>
      <c r="Q15" s="90"/>
      <c r="R15" s="275"/>
      <c r="S15" s="276"/>
      <c r="T15" s="276"/>
      <c r="U15" s="326"/>
    </row>
    <row r="16" spans="1:21" ht="12.75" customHeight="1">
      <c r="A16" s="1"/>
      <c r="B16" s="1"/>
      <c r="C16" s="1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23"/>
      <c r="S16" s="23"/>
      <c r="T16" s="23"/>
      <c r="U16" s="22"/>
    </row>
    <row r="17" spans="1:21" ht="12" customHeight="1">
      <c r="A17" s="324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25" t="s">
        <v>3</v>
      </c>
    </row>
    <row r="18" spans="1:21" ht="12.75" customHeight="1">
      <c r="A18" s="324"/>
      <c r="G18" s="346" t="s">
        <v>29</v>
      </c>
      <c r="H18" s="346"/>
      <c r="I18" s="346"/>
      <c r="J18" s="346"/>
      <c r="K18" s="346"/>
      <c r="L18" s="346"/>
      <c r="M18" s="346"/>
      <c r="N18" s="346"/>
      <c r="O18" s="346"/>
      <c r="R18" s="23"/>
      <c r="S18" s="23"/>
      <c r="T18" s="23"/>
      <c r="U18" s="325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69"/>
      <c r="B21" s="313"/>
      <c r="R21" s="23"/>
      <c r="S21" s="338"/>
      <c r="T21" s="339"/>
      <c r="U21" s="63"/>
    </row>
    <row r="22" spans="1:21" ht="12.75" customHeight="1">
      <c r="A22" s="69"/>
      <c r="B22" s="270"/>
      <c r="C22" s="39"/>
      <c r="D22" s="2"/>
      <c r="R22" s="78"/>
      <c r="S22" s="340"/>
      <c r="T22" s="341"/>
      <c r="U22" s="63"/>
    </row>
    <row r="23" spans="1:21" ht="12.75" customHeight="1">
      <c r="A23" s="69"/>
      <c r="B23" s="314"/>
      <c r="C23" s="38"/>
      <c r="D23" s="36"/>
      <c r="G23" t="s">
        <v>49</v>
      </c>
      <c r="N23" t="s">
        <v>49</v>
      </c>
      <c r="R23" s="68"/>
      <c r="S23" s="342"/>
      <c r="T23" s="343"/>
      <c r="U23" s="63"/>
    </row>
    <row r="24" spans="1:21" ht="13.5" thickBot="1">
      <c r="A24" s="69"/>
      <c r="B24" s="315"/>
      <c r="C24" s="3"/>
      <c r="D24" s="36"/>
      <c r="R24" s="38"/>
      <c r="S24" s="344"/>
      <c r="T24" s="345"/>
      <c r="U24" s="63"/>
    </row>
    <row r="25" spans="3:18" ht="12.75">
      <c r="C25" s="3"/>
      <c r="D25" s="36"/>
      <c r="E25" s="66">
        <v>3</v>
      </c>
      <c r="F25" s="304" t="str">
        <f>VLOOKUP(E25,'пр.взв.'!B7:D22,2,FALSE)</f>
        <v>Морозов Артем Сергеевич</v>
      </c>
      <c r="G25" s="304"/>
      <c r="H25" s="304"/>
      <c r="I25" s="305"/>
      <c r="M25" s="303" t="str">
        <f>VLOOKUP(Q25,'пр.взв.'!B7:C22,2,FALSE)</f>
        <v>Сушинский Александр Сергеевич</v>
      </c>
      <c r="N25" s="304"/>
      <c r="O25" s="304"/>
      <c r="P25" s="305"/>
      <c r="Q25" s="67">
        <v>2</v>
      </c>
      <c r="R25" s="38"/>
    </row>
    <row r="26" spans="1:18" ht="13.5" thickBot="1">
      <c r="A26" s="27"/>
      <c r="C26" s="3"/>
      <c r="D26" s="36"/>
      <c r="F26" s="306"/>
      <c r="G26" s="307"/>
      <c r="H26" s="307"/>
      <c r="I26" s="308"/>
      <c r="J26" s="53"/>
      <c r="K26" s="53"/>
      <c r="L26" s="53"/>
      <c r="M26" s="306"/>
      <c r="N26" s="307"/>
      <c r="O26" s="307"/>
      <c r="P26" s="308"/>
      <c r="Q26" s="65"/>
      <c r="R26" s="3"/>
    </row>
    <row r="27" spans="1:19" ht="12.75">
      <c r="A27" s="34"/>
      <c r="C27" s="309"/>
      <c r="D27" s="310"/>
      <c r="F27" s="64"/>
      <c r="G27" s="64"/>
      <c r="H27" s="64"/>
      <c r="I27" s="64"/>
      <c r="J27" s="53"/>
      <c r="K27" s="53"/>
      <c r="L27" s="53"/>
      <c r="M27" s="64"/>
      <c r="N27" s="64"/>
      <c r="O27" s="64"/>
      <c r="P27" s="64"/>
      <c r="R27" s="264"/>
      <c r="S27" s="9"/>
    </row>
    <row r="28" spans="1:18" ht="13.5" thickBot="1">
      <c r="A28" s="3"/>
      <c r="C28" s="311"/>
      <c r="D28" s="312"/>
      <c r="F28" s="3"/>
      <c r="G28" s="3"/>
      <c r="H28" s="3"/>
      <c r="I28" s="3"/>
      <c r="R28" s="275"/>
    </row>
    <row r="29" spans="6:9" ht="12.75">
      <c r="F29" s="3"/>
      <c r="G29" s="3"/>
      <c r="H29" s="3"/>
      <c r="I29" s="3"/>
    </row>
    <row r="31" spans="2:18" ht="15">
      <c r="B31" s="55" t="str">
        <f>HYPERLINK('[1]реквизиты'!$A$6)</f>
        <v>Гл. судья, судья МК</v>
      </c>
      <c r="C31" s="57"/>
      <c r="D31" s="58"/>
      <c r="E31" s="54"/>
      <c r="F31" s="54"/>
      <c r="G31" t="s">
        <v>96</v>
      </c>
      <c r="L31" s="17"/>
      <c r="N31" s="56" t="str">
        <f>'[2]реквизиты'!$G$7</f>
        <v>Иваново</v>
      </c>
      <c r="O31" s="6"/>
      <c r="P31" s="3"/>
      <c r="Q31" s="3"/>
      <c r="R31" s="5"/>
    </row>
    <row r="32" spans="2:18" ht="15">
      <c r="B32" s="57"/>
      <c r="C32" s="57"/>
      <c r="D32" s="58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7"/>
      <c r="C33" s="57"/>
      <c r="D33" s="58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5" t="s">
        <v>98</v>
      </c>
      <c r="C34" s="57"/>
      <c r="D34" s="58"/>
      <c r="E34" s="54"/>
      <c r="F34" s="54"/>
      <c r="G34" s="3" t="s">
        <v>101</v>
      </c>
      <c r="H34" s="3"/>
      <c r="I34" s="3"/>
      <c r="J34" s="3"/>
      <c r="K34" s="3"/>
      <c r="L34" s="40"/>
      <c r="M34" s="40"/>
      <c r="N34" s="56" t="str">
        <f>'[2]реквизиты'!$G$9</f>
        <v>Рязань</v>
      </c>
      <c r="O34" s="6"/>
      <c r="P34" s="14"/>
      <c r="Q34" s="14"/>
      <c r="R34" s="5"/>
    </row>
    <row r="35" spans="2:18" ht="15">
      <c r="B35" s="57"/>
      <c r="C35" s="57"/>
      <c r="D35" s="57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2013-09-23T10:13:19Z</cp:lastPrinted>
  <dcterms:created xsi:type="dcterms:W3CDTF">1996-10-08T23:32:33Z</dcterms:created>
  <dcterms:modified xsi:type="dcterms:W3CDTF">2013-09-23T10:14:00Z</dcterms:modified>
  <cp:category/>
  <cp:version/>
  <cp:contentType/>
  <cp:contentStatus/>
</cp:coreProperties>
</file>