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наградной лист" sheetId="1" r:id="rId1"/>
    <sheet name="Итоговый протокол" sheetId="2" r:id="rId2"/>
    <sheet name="пр. хода" sheetId="3" r:id="rId3"/>
    <sheet name="ПОЛУФИНАЛ ФИНАЛ" sheetId="4" r:id="rId4"/>
    <sheet name="пр.взвешивания" sheetId="5" r:id="rId5"/>
    <sheet name="круги" sheetId="6" r:id="rId6"/>
  </sheets>
  <externalReferences>
    <externalReference r:id="rId9"/>
    <externalReference r:id="rId10"/>
    <externalReference r:id="rId11"/>
    <externalReference r:id="rId12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<sst xmlns="http://schemas.openxmlformats.org/spreadsheetml/2006/main" count="510" uniqueCount="192">
  <si>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</si>
  <si>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</si>
  <si>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</si>
  <si>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</si>
  <si>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</si>
  <si>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</si>
  <si>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</si>
  <si>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</si>
  <si>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</si>
  <si>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</si>
  <si>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</si>
  <si>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</si>
  <si>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</si>
  <si>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</si>
  <si>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</si>
  <si>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</si>
  <si>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</si>
  <si>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</si>
  <si>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</si>
  <si>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</si>
  <si>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</si>
  <si>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</si>
  <si>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</si>
  <si>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</si>
  <si>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</si>
  <si>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</si>
  <si>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</si>
  <si>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</si>
  <si>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>СВОБОДЕН</t>
  </si>
  <si>
    <t>1</t>
  </si>
  <si>
    <t>3</t>
  </si>
  <si>
    <t>2</t>
  </si>
  <si>
    <t>5</t>
  </si>
  <si>
    <t xml:space="preserve">ПРОТОКОЛ ХОДА СОРЕВНОВАНИЙ       </t>
  </si>
  <si>
    <t>ВСЕРОССИЙСКАЯ ФЕДЕРАЦИЯ САМБО</t>
  </si>
  <si>
    <t>А1</t>
  </si>
  <si>
    <t>А2</t>
  </si>
  <si>
    <t>А3</t>
  </si>
  <si>
    <t>А4</t>
  </si>
  <si>
    <t>Б1</t>
  </si>
  <si>
    <t>Б2</t>
  </si>
  <si>
    <t>Б3</t>
  </si>
  <si>
    <t>Б4</t>
  </si>
  <si>
    <t>7</t>
  </si>
  <si>
    <t>10</t>
  </si>
  <si>
    <t>16</t>
  </si>
  <si>
    <t>ИТОГОВЫЙ ПРОТОКОЛ</t>
  </si>
  <si>
    <t xml:space="preserve">ПРОТОКОЛ ХОДА СОРЕВНОВАНИЙ  </t>
  </si>
  <si>
    <t>А1А2</t>
  </si>
  <si>
    <t>А3А4</t>
  </si>
  <si>
    <t>Б1Б2</t>
  </si>
  <si>
    <t>Б3Б4</t>
  </si>
  <si>
    <t>ПОЛУФТНАЛ</t>
  </si>
  <si>
    <t>4 КРУГ</t>
  </si>
  <si>
    <t>5 КРУГ</t>
  </si>
  <si>
    <t>6 КРУГ</t>
  </si>
  <si>
    <t>7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</si>
  <si>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</si>
  <si>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</si>
  <si>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</si>
  <si>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</si>
  <si>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</si>
  <si>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</si>
  <si>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в.к.  56  кг.</t>
  </si>
  <si>
    <t>СЫРКИНА Елизавета Николаевна</t>
  </si>
  <si>
    <t>14.12.1993 КМС</t>
  </si>
  <si>
    <t>УФО</t>
  </si>
  <si>
    <t>Свердловская Екатеринбург МО</t>
  </si>
  <si>
    <t>Рябов СВ</t>
  </si>
  <si>
    <t>ЦУВАРЕВА Надежда Михайловна</t>
  </si>
  <si>
    <t>19.12.1995 КМС</t>
  </si>
  <si>
    <t>МОС</t>
  </si>
  <si>
    <t>Москва</t>
  </si>
  <si>
    <t>Цуварев МВ</t>
  </si>
  <si>
    <t>КОРЕКОВА Валерия Андреевна</t>
  </si>
  <si>
    <t>04.09.1995 1р</t>
  </si>
  <si>
    <t>ПФО</t>
  </si>
  <si>
    <t xml:space="preserve"> Пермский Краснокамск ПР</t>
  </si>
  <si>
    <t>Нечаев ДН</t>
  </si>
  <si>
    <t>НИКИТИНА Вера Вадимовна</t>
  </si>
  <si>
    <t>02.02.90 кмс</t>
  </si>
  <si>
    <t>СФО Омская Омск ВС</t>
  </si>
  <si>
    <t>003247</t>
  </si>
  <si>
    <t>Терешок АА</t>
  </si>
  <si>
    <t>ПЕТРОВА Татьяна Викторовна</t>
  </si>
  <si>
    <t>25.01.1995 КМС</t>
  </si>
  <si>
    <t xml:space="preserve"> Пермский, Березники МО</t>
  </si>
  <si>
    <t>Колесников ДВ</t>
  </si>
  <si>
    <t>ТУРЧАКОВА Елена Сергеевна</t>
  </si>
  <si>
    <t>19.11.1994 1р</t>
  </si>
  <si>
    <t>СЗФО</t>
  </si>
  <si>
    <t>Герасименко А</t>
  </si>
  <si>
    <t>ХАЛИКОВА Анжелика Ринатовна</t>
  </si>
  <si>
    <t>23.05.1993 КМС</t>
  </si>
  <si>
    <t>Татарстан Н.Челны ПР</t>
  </si>
  <si>
    <t>Ахметов ШЯ</t>
  </si>
  <si>
    <t>САХАРОВА КаринА Александровна</t>
  </si>
  <si>
    <t>21.08.1994 КМС</t>
  </si>
  <si>
    <t>ДВФО</t>
  </si>
  <si>
    <t>Петропавловск - Камчатский МО</t>
  </si>
  <si>
    <t>Денисюк АН</t>
  </si>
  <si>
    <t>16.12.1993 КМС</t>
  </si>
  <si>
    <t>МОСКВА</t>
  </si>
  <si>
    <t>Репин ЕБ</t>
  </si>
  <si>
    <t>МИТИНА Ольга Александровна</t>
  </si>
  <si>
    <t>08.07.1994 МС</t>
  </si>
  <si>
    <t>0508561387</t>
  </si>
  <si>
    <t>Леонтьев ЮА Фалеева ОА</t>
  </si>
  <si>
    <t>ЛУКЪЯНЧУК Оксана Юрьевна</t>
  </si>
  <si>
    <t>14.09.1993 МС</t>
  </si>
  <si>
    <t>Приморский Владивосток</t>
  </si>
  <si>
    <t>МУХТАРОВА Гульфия Рубиновна</t>
  </si>
  <si>
    <t>26.10.1995 КМС</t>
  </si>
  <si>
    <t>ЮФО</t>
  </si>
  <si>
    <t>Астраханская Астрахань Д</t>
  </si>
  <si>
    <t>1209278568</t>
  </si>
  <si>
    <t>Дуйсенов К. Дусейнов Р</t>
  </si>
  <si>
    <t>КОСОВАН Валентина Николаевна</t>
  </si>
  <si>
    <t>25.11.1995  1р</t>
  </si>
  <si>
    <t>ЯНАО, Ноябрьск, МО</t>
  </si>
  <si>
    <t>Шайхутдинов Р.Р. Юмашев СА</t>
  </si>
  <si>
    <t>ХРУНИНА Екатерина Александровна</t>
  </si>
  <si>
    <t>18.03.1994 КМС</t>
  </si>
  <si>
    <t>ЦФО</t>
  </si>
  <si>
    <t>Тамбовская Тамбов ЛОК</t>
  </si>
  <si>
    <t>6808480016</t>
  </si>
  <si>
    <t>Чумаков РИ Толмачев СИ</t>
  </si>
  <si>
    <t>БРЫЛЯКОВА Елена Витальевна</t>
  </si>
  <si>
    <t>05.09.1994 КМС</t>
  </si>
  <si>
    <t>Краснодарский Анапа МО</t>
  </si>
  <si>
    <t>0309034366</t>
  </si>
  <si>
    <t>Галоян СП</t>
  </si>
  <si>
    <t>ВОТАНОВСКАЯ Виктория Олеговна</t>
  </si>
  <si>
    <t>01.05.94 КМС</t>
  </si>
  <si>
    <t>Московская Ожерелье МО</t>
  </si>
  <si>
    <t>Золотарев НН</t>
  </si>
  <si>
    <t>ИЛЬИЧЕВА Яна Сергеевна</t>
  </si>
  <si>
    <t>31.12.1995 КМС</t>
  </si>
  <si>
    <t xml:space="preserve">Московская </t>
  </si>
  <si>
    <t>Грязов ВВ</t>
  </si>
  <si>
    <t>КИТУНИНА Светлана Александровна</t>
  </si>
  <si>
    <t>15.07.1994 КМС</t>
  </si>
  <si>
    <t>Челябинская, Челябинск, МО</t>
  </si>
  <si>
    <t>7508296155</t>
  </si>
  <si>
    <t>Новикова НВ</t>
  </si>
  <si>
    <t>КОНКИНА Анастасия Александровна</t>
  </si>
  <si>
    <t>01.12.93 кмс</t>
  </si>
  <si>
    <t>Самарская Самара ВС</t>
  </si>
  <si>
    <t xml:space="preserve">Сараева АА </t>
  </si>
  <si>
    <t>ЖЕЩЕНКОВА Дарья Никитична</t>
  </si>
  <si>
    <t>16.03.91 кмс</t>
  </si>
  <si>
    <t>ПФО Оренбургская Бузулук</t>
  </si>
  <si>
    <t>003342</t>
  </si>
  <si>
    <t>Парсаев ЕА Новиков ДЛ</t>
  </si>
  <si>
    <t>МИРАСОВА Виолетта Вадимовна</t>
  </si>
  <si>
    <t>19.07.1994 КМС</t>
  </si>
  <si>
    <t>Челябинская Челябинск МО</t>
  </si>
  <si>
    <t>Аккуина ЕД</t>
  </si>
  <si>
    <t>МЕЖЕЦКАЯ Дарья Евгеньевна</t>
  </si>
  <si>
    <t>24.06.1994 КМС</t>
  </si>
  <si>
    <t>Самарская Самара МО</t>
  </si>
  <si>
    <t>Герасимов СВ</t>
  </si>
  <si>
    <t>ВАСИЛЬЕВА Маргарита Евгеньевна</t>
  </si>
  <si>
    <t>22.12.1993, КМС</t>
  </si>
  <si>
    <t>СФО</t>
  </si>
  <si>
    <t>Р.Бурятия, Улан-Удэ, МО</t>
  </si>
  <si>
    <t>Санжиев Т.Ш., Васильев Е.А.</t>
  </si>
  <si>
    <t>округ</t>
  </si>
  <si>
    <t>ШКВАРУНЕЦ Мария Александровна</t>
  </si>
  <si>
    <t>20.03.1993 МС</t>
  </si>
  <si>
    <t>Нариманов ТА Ходорев АН</t>
  </si>
  <si>
    <t>ЖУРАВЛЕВА  Анна Владимировна</t>
  </si>
  <si>
    <t>20.03.1993 КМС</t>
  </si>
  <si>
    <t xml:space="preserve"> Тюменская Тюмень ВС</t>
  </si>
  <si>
    <t xml:space="preserve"> Иващенко ВС</t>
  </si>
  <si>
    <t>КАРПЕНКО Анастасия Викторовна</t>
  </si>
  <si>
    <t>06.02.90 кмс</t>
  </si>
  <si>
    <t>Москва МО</t>
  </si>
  <si>
    <t>000791</t>
  </si>
  <si>
    <t>Плотников ПД Салмин СА</t>
  </si>
  <si>
    <t>РОМАЗАНОВА Анна Вячеславовна</t>
  </si>
  <si>
    <t>3,21</t>
  </si>
  <si>
    <t>3.40</t>
  </si>
  <si>
    <t>17-23</t>
  </si>
  <si>
    <t>13-16</t>
  </si>
  <si>
    <t>9-12</t>
  </si>
  <si>
    <t>округ, субъект, город, ведомство</t>
  </si>
  <si>
    <t>Приморский Владивосток МО</t>
  </si>
  <si>
    <t>Архангельская Архангельс МО</t>
  </si>
  <si>
    <t>4:0</t>
  </si>
  <si>
    <t>3:0</t>
  </si>
  <si>
    <t>2:0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</si>
</sst>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CyrillicOld"/>
      <family val="0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sz val="12"/>
      <name val="Arial Narrow"/>
      <family val="2"/>
    </font>
    <font>
      <b/>
      <i/>
      <sz val="11"/>
      <name val="Arial"/>
      <family val="2"/>
    </font>
    <font>
      <sz val="12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2"/>
      <color indexed="9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u val="single"/>
      <sz val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0" fillId="0" borderId="3" xfId="15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6" fillId="0" borderId="8" xfId="15" applyNumberFormat="1" applyFont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0" fontId="4" fillId="0" borderId="10" xfId="15" applyNumberFormat="1" applyFont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0" borderId="11" xfId="15" applyNumberFormat="1" applyFont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0" borderId="11" xfId="15" applyNumberFormat="1" applyFont="1" applyBorder="1" applyAlignment="1">
      <alignment horizontal="center"/>
    </xf>
    <xf numFmtId="0" fontId="6" fillId="0" borderId="12" xfId="15" applyNumberFormat="1" applyFont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4" fillId="0" borderId="14" xfId="15" applyNumberFormat="1" applyFont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  <xf numFmtId="0" fontId="4" fillId="0" borderId="16" xfId="15" applyNumberFormat="1" applyFont="1" applyBorder="1" applyAlignment="1">
      <alignment horizontal="center"/>
    </xf>
    <xf numFmtId="0" fontId="6" fillId="2" borderId="17" xfId="0" applyNumberFormat="1" applyFont="1" applyFill="1" applyBorder="1" applyAlignment="1">
      <alignment horizontal="center"/>
    </xf>
    <xf numFmtId="0" fontId="4" fillId="0" borderId="18" xfId="15" applyNumberFormat="1" applyFont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20" xfId="15" applyNumberFormat="1" applyFont="1" applyBorder="1" applyAlignment="1">
      <alignment horizontal="center"/>
    </xf>
    <xf numFmtId="0" fontId="6" fillId="0" borderId="21" xfId="15" applyNumberFormat="1" applyFont="1" applyBorder="1" applyAlignment="1">
      <alignment horizontal="center"/>
    </xf>
    <xf numFmtId="0" fontId="4" fillId="0" borderId="22" xfId="15" applyNumberFormat="1" applyFont="1" applyBorder="1" applyAlignment="1">
      <alignment horizontal="center"/>
    </xf>
    <xf numFmtId="0" fontId="6" fillId="0" borderId="16" xfId="15" applyNumberFormat="1" applyFont="1" applyBorder="1" applyAlignment="1">
      <alignment horizontal="center"/>
    </xf>
    <xf numFmtId="0" fontId="6" fillId="0" borderId="23" xfId="15" applyNumberFormat="1" applyFont="1" applyBorder="1" applyAlignment="1">
      <alignment horizontal="center"/>
    </xf>
    <xf numFmtId="0" fontId="4" fillId="0" borderId="24" xfId="15" applyNumberFormat="1" applyFont="1" applyBorder="1" applyAlignment="1">
      <alignment horizontal="center"/>
    </xf>
    <xf numFmtId="0" fontId="6" fillId="0" borderId="25" xfId="15" applyNumberFormat="1" applyFont="1" applyBorder="1" applyAlignment="1">
      <alignment horizontal="center"/>
    </xf>
    <xf numFmtId="0" fontId="4" fillId="0" borderId="12" xfId="15" applyNumberFormat="1" applyFont="1" applyBorder="1" applyAlignment="1">
      <alignment horizontal="center"/>
    </xf>
    <xf numFmtId="0" fontId="6" fillId="2" borderId="25" xfId="0" applyNumberFormat="1" applyFont="1" applyFill="1" applyBorder="1" applyAlignment="1">
      <alignment horizontal="center"/>
    </xf>
    <xf numFmtId="0" fontId="4" fillId="0" borderId="26" xfId="15" applyNumberFormat="1" applyFont="1" applyBorder="1" applyAlignment="1">
      <alignment horizontal="center"/>
    </xf>
    <xf numFmtId="0" fontId="4" fillId="2" borderId="27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15" fillId="0" borderId="0" xfId="15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2" borderId="12" xfId="0" applyNumberFormat="1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28" xfId="0" applyNumberFormat="1" applyFont="1" applyFill="1" applyBorder="1" applyAlignment="1">
      <alignment horizontal="center"/>
    </xf>
    <xf numFmtId="0" fontId="6" fillId="0" borderId="0" xfId="15" applyNumberFormat="1" applyFont="1" applyBorder="1" applyAlignment="1">
      <alignment horizontal="center"/>
    </xf>
    <xf numFmtId="0" fontId="4" fillId="0" borderId="0" xfId="15" applyNumberFormat="1" applyFont="1" applyBorder="1" applyAlignment="1">
      <alignment horizontal="center"/>
    </xf>
    <xf numFmtId="0" fontId="6" fillId="0" borderId="29" xfId="15" applyNumberFormat="1" applyFont="1" applyBorder="1" applyAlignment="1">
      <alignment horizontal="center"/>
    </xf>
    <xf numFmtId="0" fontId="4" fillId="0" borderId="1" xfId="15" applyNumberFormat="1" applyFont="1" applyBorder="1" applyAlignment="1">
      <alignment horizontal="center"/>
    </xf>
    <xf numFmtId="0" fontId="4" fillId="2" borderId="30" xfId="0" applyNumberFormat="1" applyFont="1" applyFill="1" applyBorder="1" applyAlignment="1">
      <alignment horizontal="center"/>
    </xf>
    <xf numFmtId="0" fontId="1" fillId="0" borderId="0" xfId="15" applyFont="1" applyAlignment="1">
      <alignment/>
    </xf>
    <xf numFmtId="0" fontId="14" fillId="0" borderId="0" xfId="15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4" fillId="2" borderId="31" xfId="0" applyNumberFormat="1" applyFont="1" applyFill="1" applyBorder="1" applyAlignment="1">
      <alignment horizontal="center"/>
    </xf>
    <xf numFmtId="0" fontId="6" fillId="0" borderId="32" xfId="15" applyNumberFormat="1" applyFont="1" applyBorder="1" applyAlignment="1">
      <alignment horizontal="center"/>
    </xf>
    <xf numFmtId="0" fontId="4" fillId="0" borderId="9" xfId="15" applyNumberFormat="1" applyFont="1" applyBorder="1" applyAlignment="1">
      <alignment horizontal="center"/>
    </xf>
    <xf numFmtId="0" fontId="6" fillId="0" borderId="31" xfId="15" applyNumberFormat="1" applyFont="1" applyBorder="1" applyAlignment="1">
      <alignment horizontal="center"/>
    </xf>
    <xf numFmtId="0" fontId="4" fillId="0" borderId="33" xfId="15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2" borderId="34" xfId="0" applyNumberFormat="1" applyFont="1" applyFill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30" xfId="15" applyNumberFormat="1" applyFont="1" applyBorder="1" applyAlignment="1">
      <alignment vertical="center" wrapText="1"/>
    </xf>
    <xf numFmtId="0" fontId="8" fillId="0" borderId="0" xfId="15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34" xfId="15" applyNumberFormat="1" applyFont="1" applyBorder="1" applyAlignment="1">
      <alignment horizontal="center"/>
    </xf>
    <xf numFmtId="0" fontId="6" fillId="0" borderId="35" xfId="15" applyNumberFormat="1" applyFont="1" applyBorder="1" applyAlignment="1">
      <alignment horizontal="center"/>
    </xf>
    <xf numFmtId="0" fontId="4" fillId="0" borderId="15" xfId="15" applyNumberFormat="1" applyFont="1" applyBorder="1" applyAlignment="1">
      <alignment horizontal="center"/>
    </xf>
    <xf numFmtId="0" fontId="6" fillId="2" borderId="29" xfId="0" applyNumberFormat="1" applyFont="1" applyFill="1" applyBorder="1" applyAlignment="1">
      <alignment horizontal="center"/>
    </xf>
    <xf numFmtId="0" fontId="6" fillId="0" borderId="17" xfId="15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/>
    </xf>
    <xf numFmtId="0" fontId="4" fillId="0" borderId="35" xfId="15" applyNumberFormat="1" applyFont="1" applyBorder="1" applyAlignment="1">
      <alignment horizontal="center"/>
    </xf>
    <xf numFmtId="0" fontId="4" fillId="0" borderId="36" xfId="15" applyNumberFormat="1" applyFont="1" applyBorder="1" applyAlignment="1">
      <alignment horizontal="center"/>
    </xf>
    <xf numFmtId="0" fontId="4" fillId="0" borderId="19" xfId="15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4" fillId="0" borderId="31" xfId="15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1" fillId="0" borderId="0" xfId="15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4" fillId="0" borderId="0" xfId="15" applyNumberFormat="1" applyFont="1" applyBorder="1" applyAlignment="1">
      <alignment/>
    </xf>
    <xf numFmtId="0" fontId="1" fillId="0" borderId="0" xfId="15" applyNumberFormat="1" applyFont="1" applyAlignment="1">
      <alignment/>
    </xf>
    <xf numFmtId="0" fontId="2" fillId="0" borderId="0" xfId="0" applyNumberFormat="1" applyFont="1" applyAlignment="1">
      <alignment/>
    </xf>
    <xf numFmtId="0" fontId="15" fillId="0" borderId="0" xfId="15" applyNumberFormat="1" applyFont="1" applyAlignment="1">
      <alignment/>
    </xf>
    <xf numFmtId="0" fontId="14" fillId="0" borderId="0" xfId="0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6" fillId="2" borderId="0" xfId="0" applyNumberFormat="1" applyFont="1" applyFill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2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5" fillId="0" borderId="0" xfId="15" applyAlignment="1">
      <alignment horizontal="center" vertical="center"/>
    </xf>
    <xf numFmtId="0" fontId="1" fillId="0" borderId="0" xfId="15" applyFont="1" applyAlignment="1">
      <alignment horizontal="center" vertical="center"/>
    </xf>
    <xf numFmtId="0" fontId="25" fillId="0" borderId="0" xfId="15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3" borderId="7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0" fontId="23" fillId="0" borderId="3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/>
    </xf>
    <xf numFmtId="0" fontId="22" fillId="5" borderId="31" xfId="0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/>
    </xf>
    <xf numFmtId="0" fontId="3" fillId="6" borderId="38" xfId="15" applyFont="1" applyFill="1" applyBorder="1" applyAlignment="1" applyProtection="1">
      <alignment horizontal="center" vertical="center" wrapText="1"/>
      <protection/>
    </xf>
    <xf numFmtId="0" fontId="3" fillId="6" borderId="39" xfId="15" applyFont="1" applyFill="1" applyBorder="1" applyAlignment="1" applyProtection="1">
      <alignment horizontal="center" vertical="center" wrapText="1"/>
      <protection/>
    </xf>
    <xf numFmtId="0" fontId="3" fillId="6" borderId="40" xfId="15" applyFont="1" applyFill="1" applyBorder="1" applyAlignment="1" applyProtection="1">
      <alignment horizontal="center" vertical="center" wrapText="1"/>
      <protection/>
    </xf>
    <xf numFmtId="0" fontId="0" fillId="0" borderId="34" xfId="15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10" fillId="3" borderId="38" xfId="15" applyFont="1" applyFill="1" applyBorder="1" applyAlignment="1">
      <alignment horizontal="center" vertical="center"/>
    </xf>
    <xf numFmtId="0" fontId="10" fillId="3" borderId="39" xfId="15" applyFont="1" applyFill="1" applyBorder="1" applyAlignment="1">
      <alignment horizontal="center" vertical="center"/>
    </xf>
    <xf numFmtId="0" fontId="10" fillId="3" borderId="40" xfId="15" applyFont="1" applyFill="1" applyBorder="1" applyAlignment="1">
      <alignment horizontal="center" vertical="center"/>
    </xf>
    <xf numFmtId="0" fontId="0" fillId="0" borderId="1" xfId="15" applyFont="1" applyBorder="1" applyAlignment="1">
      <alignment horizontal="center" vertical="center" wrapText="1"/>
    </xf>
    <xf numFmtId="0" fontId="10" fillId="7" borderId="38" xfId="15" applyFont="1" applyFill="1" applyBorder="1" applyAlignment="1">
      <alignment horizontal="center" vertical="center"/>
    </xf>
    <xf numFmtId="0" fontId="10" fillId="7" borderId="40" xfId="15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3" xfId="15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4" fillId="0" borderId="44" xfId="15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4" fillId="0" borderId="46" xfId="15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24" xfId="15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4" fillId="0" borderId="14" xfId="15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4" fillId="0" borderId="11" xfId="15" applyNumberFormat="1" applyFont="1" applyBorder="1" applyAlignment="1">
      <alignment horizontal="center" vertical="center" wrapText="1"/>
    </xf>
    <xf numFmtId="0" fontId="4" fillId="0" borderId="26" xfId="15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4" fillId="0" borderId="21" xfId="15" applyNumberFormat="1" applyFont="1" applyBorder="1" applyAlignment="1">
      <alignment horizontal="center" vertical="center" wrapText="1"/>
    </xf>
    <xf numFmtId="0" fontId="4" fillId="0" borderId="23" xfId="15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4" fillId="0" borderId="41" xfId="15" applyNumberFormat="1" applyFont="1" applyBorder="1" applyAlignment="1">
      <alignment horizontal="center" vertical="center" wrapText="1"/>
    </xf>
    <xf numFmtId="0" fontId="4" fillId="0" borderId="53" xfId="15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4" fillId="0" borderId="56" xfId="15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4" fillId="0" borderId="27" xfId="15" applyNumberFormat="1" applyFont="1" applyBorder="1" applyAlignment="1">
      <alignment horizontal="center" vertical="center" wrapText="1"/>
    </xf>
    <xf numFmtId="0" fontId="4" fillId="0" borderId="57" xfId="15" applyNumberFormat="1" applyFont="1" applyBorder="1" applyAlignment="1">
      <alignment horizontal="left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left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4" fillId="0" borderId="61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3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left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left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0" fontId="6" fillId="0" borderId="59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12" fillId="7" borderId="7" xfId="15" applyNumberFormat="1" applyFont="1" applyFill="1" applyBorder="1" applyAlignment="1">
      <alignment horizontal="center" vertical="center"/>
    </xf>
    <xf numFmtId="0" fontId="12" fillId="7" borderId="34" xfId="0" applyNumberFormat="1" applyFont="1" applyFill="1" applyBorder="1" applyAlignment="1">
      <alignment horizontal="center" vertical="center"/>
    </xf>
    <xf numFmtId="0" fontId="12" fillId="7" borderId="37" xfId="0" applyNumberFormat="1" applyFont="1" applyFill="1" applyBorder="1" applyAlignment="1">
      <alignment horizontal="center" vertical="center"/>
    </xf>
    <xf numFmtId="0" fontId="8" fillId="0" borderId="30" xfId="15" applyNumberFormat="1" applyFont="1" applyBorder="1" applyAlignment="1">
      <alignment horizontal="center" vertical="center" wrapText="1"/>
    </xf>
    <xf numFmtId="0" fontId="2" fillId="0" borderId="0" xfId="15" applyNumberFormat="1" applyFont="1" applyBorder="1" applyAlignment="1">
      <alignment horizontal="center" vertical="center" wrapText="1"/>
    </xf>
    <xf numFmtId="0" fontId="14" fillId="8" borderId="38" xfId="15" applyNumberFormat="1" applyFont="1" applyFill="1" applyBorder="1" applyAlignment="1" applyProtection="1">
      <alignment horizontal="center" vertical="center" wrapText="1"/>
      <protection/>
    </xf>
    <xf numFmtId="0" fontId="14" fillId="8" borderId="39" xfId="15" applyNumberFormat="1" applyFont="1" applyFill="1" applyBorder="1" applyAlignment="1" applyProtection="1">
      <alignment horizontal="center" vertical="center" wrapText="1"/>
      <protection/>
    </xf>
    <xf numFmtId="0" fontId="14" fillId="8" borderId="40" xfId="15" applyNumberFormat="1" applyFont="1" applyFill="1" applyBorder="1" applyAlignment="1" applyProtection="1">
      <alignment horizontal="center" vertical="center" wrapText="1"/>
      <protection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12" xfId="15" applyNumberFormat="1" applyFont="1" applyBorder="1" applyAlignment="1">
      <alignment horizontal="center" vertical="center" wrapText="1"/>
    </xf>
    <xf numFmtId="0" fontId="4" fillId="0" borderId="25" xfId="15" applyNumberFormat="1" applyFont="1" applyBorder="1" applyAlignment="1">
      <alignment horizontal="center" vertical="center" wrapText="1"/>
    </xf>
    <xf numFmtId="0" fontId="4" fillId="0" borderId="22" xfId="15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" fillId="8" borderId="38" xfId="15" applyNumberFormat="1" applyFont="1" applyFill="1" applyBorder="1" applyAlignment="1" applyProtection="1">
      <alignment horizontal="center" vertical="center" wrapText="1"/>
      <protection/>
    </xf>
    <xf numFmtId="0" fontId="2" fillId="8" borderId="39" xfId="15" applyNumberFormat="1" applyFont="1" applyFill="1" applyBorder="1" applyAlignment="1" applyProtection="1">
      <alignment horizontal="center" vertical="center" wrapText="1"/>
      <protection/>
    </xf>
    <xf numFmtId="0" fontId="2" fillId="8" borderId="40" xfId="15" applyNumberFormat="1" applyFont="1" applyFill="1" applyBorder="1" applyAlignment="1" applyProtection="1">
      <alignment horizontal="center" vertical="center" wrapText="1"/>
      <protection/>
    </xf>
    <xf numFmtId="0" fontId="1" fillId="0" borderId="0" xfId="15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2" fillId="7" borderId="38" xfId="15" applyFont="1" applyFill="1" applyBorder="1" applyAlignment="1">
      <alignment horizontal="center" vertical="center"/>
    </xf>
    <xf numFmtId="0" fontId="19" fillId="7" borderId="39" xfId="0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0" fillId="0" borderId="52" xfId="0" applyNumberFormat="1" applyBorder="1" applyAlignment="1">
      <alignment/>
    </xf>
    <xf numFmtId="0" fontId="4" fillId="0" borderId="20" xfId="15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0" fillId="0" borderId="41" xfId="15" applyFont="1" applyFill="1" applyBorder="1" applyAlignment="1">
      <alignment horizontal="left" vertical="center" wrapText="1"/>
    </xf>
    <xf numFmtId="0" fontId="0" fillId="0" borderId="41" xfId="15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0" fillId="0" borderId="41" xfId="0" applyFont="1" applyBorder="1" applyAlignment="1">
      <alignment/>
    </xf>
    <xf numFmtId="0" fontId="4" fillId="9" borderId="4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4" fillId="0" borderId="61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4" fontId="4" fillId="0" borderId="41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1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4" fillId="0" borderId="41" xfId="0" applyFont="1" applyBorder="1" applyAlignment="1">
      <alignment vertical="center" wrapText="1"/>
    </xf>
    <xf numFmtId="14" fontId="4" fillId="9" borderId="41" xfId="0" applyNumberFormat="1" applyFont="1" applyFill="1" applyBorder="1" applyAlignment="1">
      <alignment horizontal="center" vertical="center" wrapText="1"/>
    </xf>
    <xf numFmtId="0" fontId="4" fillId="9" borderId="41" xfId="0" applyFont="1" applyFill="1" applyBorder="1" applyAlignment="1">
      <alignment horizontal="center" vertical="center" wrapText="1"/>
    </xf>
    <xf numFmtId="0" fontId="4" fillId="9" borderId="61" xfId="0" applyFont="1" applyFill="1" applyBorder="1" applyAlignment="1">
      <alignment vertical="center" wrapText="1"/>
    </xf>
    <xf numFmtId="49" fontId="24" fillId="9" borderId="41" xfId="0" applyNumberFormat="1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1" xfId="15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4" fillId="0" borderId="41" xfId="15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4" xfId="15" applyFont="1" applyBorder="1" applyAlignment="1">
      <alignment horizontal="left" vertical="center" wrapText="1"/>
    </xf>
    <xf numFmtId="0" fontId="4" fillId="0" borderId="14" xfId="15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0" xfId="0" applyNumberFormat="1" applyFont="1" applyAlignment="1">
      <alignment/>
    </xf>
    <xf numFmtId="49" fontId="4" fillId="0" borderId="33" xfId="15" applyNumberFormat="1" applyFont="1" applyBorder="1" applyAlignment="1">
      <alignment horizontal="center"/>
    </xf>
    <xf numFmtId="49" fontId="4" fillId="0" borderId="1" xfId="15" applyNumberFormat="1" applyFont="1" applyBorder="1" applyAlignment="1">
      <alignment horizontal="center"/>
    </xf>
    <xf numFmtId="0" fontId="4" fillId="0" borderId="20" xfId="15" applyNumberFormat="1" applyFont="1" applyBorder="1" applyAlignment="1">
      <alignment horizontal="center"/>
    </xf>
    <xf numFmtId="0" fontId="4" fillId="0" borderId="17" xfId="15" applyNumberFormat="1" applyFont="1" applyBorder="1" applyAlignment="1">
      <alignment horizontal="center"/>
    </xf>
    <xf numFmtId="0" fontId="24" fillId="0" borderId="41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</xdr:rowOff>
    </xdr:from>
    <xdr:to>
      <xdr:col>2</xdr:col>
      <xdr:colOff>161925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952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1</xdr:col>
      <xdr:colOff>647700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41</xdr:row>
      <xdr:rowOff>66675</xdr:rowOff>
    </xdr:from>
    <xdr:to>
      <xdr:col>20</xdr:col>
      <xdr:colOff>152400</xdr:colOff>
      <xdr:row>42</xdr:row>
      <xdr:rowOff>219075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5247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0</xdr:row>
      <xdr:rowOff>180975</xdr:rowOff>
    </xdr:from>
    <xdr:to>
      <xdr:col>1</xdr:col>
      <xdr:colOff>1343025</xdr:colOff>
      <xdr:row>3</xdr:row>
      <xdr:rowOff>114300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1809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41</xdr:row>
      <xdr:rowOff>66675</xdr:rowOff>
    </xdr:from>
    <xdr:to>
      <xdr:col>20</xdr:col>
      <xdr:colOff>638175</xdr:colOff>
      <xdr:row>43</xdr:row>
      <xdr:rowOff>0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752475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1993-94 г.р.</v>
          </cell>
        </row>
        <row r="3">
          <cell r="A3" t="str">
            <v>18-22 февраля 2013 г.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G8" t="str">
            <v>/г.Чебоксары/</v>
          </cell>
        </row>
        <row r="9">
          <cell r="G9" t="str">
            <v>С.М.Тресикн</v>
          </cell>
        </row>
        <row r="10">
          <cell r="G10" t="str">
            <v>/г. 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пр. хода"/>
      <sheetName val="круги"/>
      <sheetName val="итоговый протокол"/>
      <sheetName val="пр.взвешивания"/>
      <sheetName val="наградной ли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">
      <selection activeCell="H35" sqref="A1:H35"/>
    </sheetView>
  </sheetViews>
  <sheetFormatPr defaultColWidth="9.140625" defaultRowHeight="12.75"/>
  <sheetData>
    <row r="1" spans="1:8" ht="15.75" thickBot="1">
      <c r="A1" s="179" t="str">
        <f>'[2]реквизиты'!$A$2</f>
        <v>Первенство России по самбо среди юниорок 1993-94 г.р.</v>
      </c>
      <c r="B1" s="180"/>
      <c r="C1" s="180"/>
      <c r="D1" s="180"/>
      <c r="E1" s="180"/>
      <c r="F1" s="180"/>
      <c r="G1" s="180"/>
      <c r="H1" s="181"/>
    </row>
    <row r="2" spans="1:8" ht="12.75">
      <c r="A2" s="182" t="str">
        <f>'[2]реквизиты'!$A$3</f>
        <v>18-22 февраля 2013 г.   г.В.Пышма</v>
      </c>
      <c r="B2" s="182"/>
      <c r="C2" s="182"/>
      <c r="D2" s="182"/>
      <c r="E2" s="182"/>
      <c r="F2" s="182"/>
      <c r="G2" s="182"/>
      <c r="H2" s="182"/>
    </row>
    <row r="3" spans="1:8" ht="18.75" thickBot="1">
      <c r="A3" s="183" t="s">
        <v>57</v>
      </c>
      <c r="B3" s="183"/>
      <c r="C3" s="183"/>
      <c r="D3" s="183"/>
      <c r="E3" s="183"/>
      <c r="F3" s="183"/>
      <c r="G3" s="183"/>
      <c r="H3" s="183"/>
    </row>
    <row r="4" spans="2:8" ht="18.75" thickBot="1">
      <c r="B4" s="148"/>
      <c r="C4" s="149"/>
      <c r="D4" s="184" t="str">
        <f>'пр.взвешивания'!F3</f>
        <v>в.к.  56  кг.</v>
      </c>
      <c r="E4" s="185"/>
      <c r="F4" s="186"/>
      <c r="G4" s="149"/>
      <c r="H4" s="149"/>
    </row>
    <row r="5" spans="1:8" ht="18.75" thickBot="1">
      <c r="A5" s="149"/>
      <c r="B5" s="149"/>
      <c r="C5" s="149"/>
      <c r="D5" s="149"/>
      <c r="E5" s="149"/>
      <c r="F5" s="149"/>
      <c r="G5" s="149"/>
      <c r="H5" s="149"/>
    </row>
    <row r="6" spans="1:10" ht="18">
      <c r="A6" s="176" t="s">
        <v>58</v>
      </c>
      <c r="B6" s="172" t="str">
        <f>VLOOKUP(J6,'пр.взвешивания'!B6:H71,2,FALSE)</f>
        <v>МЕЖЕЦКАЯ Дарья Евгеньевна</v>
      </c>
      <c r="C6" s="172"/>
      <c r="D6" s="172"/>
      <c r="E6" s="172"/>
      <c r="F6" s="172"/>
      <c r="G6" s="172"/>
      <c r="H6" s="165" t="str">
        <f>VLOOKUP(J6,'пр.взвешивания'!B6:H71,3,FALSE)</f>
        <v>24.06.1994 КМС</v>
      </c>
      <c r="I6" s="149"/>
      <c r="J6" s="150">
        <v>10</v>
      </c>
    </row>
    <row r="7" spans="1:10" ht="18">
      <c r="A7" s="177"/>
      <c r="B7" s="173"/>
      <c r="C7" s="173"/>
      <c r="D7" s="173"/>
      <c r="E7" s="173"/>
      <c r="F7" s="173"/>
      <c r="G7" s="173"/>
      <c r="H7" s="174"/>
      <c r="I7" s="149"/>
      <c r="J7" s="150"/>
    </row>
    <row r="8" spans="1:10" ht="18">
      <c r="A8" s="177"/>
      <c r="B8" s="175" t="str">
        <f>VLOOKUP(J6,'пр.взвешивания'!B6:H71,4,FALSE)</f>
        <v>ПФО</v>
      </c>
      <c r="C8" s="175"/>
      <c r="D8" s="175"/>
      <c r="E8" s="175"/>
      <c r="F8" s="175"/>
      <c r="G8" s="175"/>
      <c r="H8" s="174"/>
      <c r="I8" s="149"/>
      <c r="J8" s="150"/>
    </row>
    <row r="9" spans="1:10" ht="18.75" thickBot="1">
      <c r="A9" s="178"/>
      <c r="B9" s="167"/>
      <c r="C9" s="167"/>
      <c r="D9" s="167"/>
      <c r="E9" s="167"/>
      <c r="F9" s="167"/>
      <c r="G9" s="167"/>
      <c r="H9" s="168"/>
      <c r="I9" s="149"/>
      <c r="J9" s="150"/>
    </row>
    <row r="10" spans="1:10" ht="18.75" thickBot="1">
      <c r="A10" s="149"/>
      <c r="B10" s="149"/>
      <c r="C10" s="149"/>
      <c r="D10" s="149"/>
      <c r="E10" s="149"/>
      <c r="F10" s="149"/>
      <c r="G10" s="149"/>
      <c r="H10" s="149"/>
      <c r="I10" s="149"/>
      <c r="J10" s="150"/>
    </row>
    <row r="11" spans="1:10" ht="18" customHeight="1">
      <c r="A11" s="160" t="s">
        <v>59</v>
      </c>
      <c r="B11" s="172" t="str">
        <f>VLOOKUP(J11,'пр.взвешивания'!B1:H76,2,FALSE)</f>
        <v>ЖУРАВЛЕВА  Анна Владимировна</v>
      </c>
      <c r="C11" s="172"/>
      <c r="D11" s="172"/>
      <c r="E11" s="172"/>
      <c r="F11" s="172"/>
      <c r="G11" s="172"/>
      <c r="H11" s="165" t="str">
        <f>VLOOKUP(J11,'пр.взвешивания'!B1:H76,3,FALSE)</f>
        <v>20.03.1993 КМС</v>
      </c>
      <c r="I11" s="149"/>
      <c r="J11" s="150">
        <v>16</v>
      </c>
    </row>
    <row r="12" spans="1:10" ht="18" customHeight="1">
      <c r="A12" s="161"/>
      <c r="B12" s="173"/>
      <c r="C12" s="173"/>
      <c r="D12" s="173"/>
      <c r="E12" s="173"/>
      <c r="F12" s="173"/>
      <c r="G12" s="173"/>
      <c r="H12" s="174"/>
      <c r="I12" s="149"/>
      <c r="J12" s="150"/>
    </row>
    <row r="13" spans="1:10" ht="18">
      <c r="A13" s="161"/>
      <c r="B13" s="175" t="str">
        <f>VLOOKUP(J11,'пр.взвешивания'!B1:H76,4,FALSE)</f>
        <v>УФО</v>
      </c>
      <c r="C13" s="175"/>
      <c r="D13" s="175"/>
      <c r="E13" s="175"/>
      <c r="F13" s="175"/>
      <c r="G13" s="175"/>
      <c r="H13" s="174"/>
      <c r="I13" s="149"/>
      <c r="J13" s="150"/>
    </row>
    <row r="14" spans="1:10" ht="18.75" thickBot="1">
      <c r="A14" s="162"/>
      <c r="B14" s="167"/>
      <c r="C14" s="167"/>
      <c r="D14" s="167"/>
      <c r="E14" s="167"/>
      <c r="F14" s="167"/>
      <c r="G14" s="167"/>
      <c r="H14" s="168"/>
      <c r="I14" s="149"/>
      <c r="J14" s="150"/>
    </row>
    <row r="15" spans="1:10" ht="18.75" thickBot="1">
      <c r="A15" s="149"/>
      <c r="B15" s="149"/>
      <c r="C15" s="149"/>
      <c r="D15" s="149"/>
      <c r="E15" s="149"/>
      <c r="F15" s="149"/>
      <c r="G15" s="149"/>
      <c r="H15" s="149"/>
      <c r="I15" s="149"/>
      <c r="J15" s="150"/>
    </row>
    <row r="16" spans="1:10" ht="18" customHeight="1">
      <c r="A16" s="169" t="s">
        <v>60</v>
      </c>
      <c r="B16" s="172" t="str">
        <f>VLOOKUP(J16,'пр.взвешивания'!B1:H81,2,FALSE)</f>
        <v>КОНКИНА Анастасия Александровна</v>
      </c>
      <c r="C16" s="172"/>
      <c r="D16" s="172"/>
      <c r="E16" s="172"/>
      <c r="F16" s="172"/>
      <c r="G16" s="172"/>
      <c r="H16" s="165" t="str">
        <f>VLOOKUP(J16,'пр.взвешивания'!B1:H81,3,FALSE)</f>
        <v>01.12.93 кмс</v>
      </c>
      <c r="I16" s="149"/>
      <c r="J16" s="150">
        <v>17</v>
      </c>
    </row>
    <row r="17" spans="1:10" ht="18" customHeight="1">
      <c r="A17" s="170"/>
      <c r="B17" s="173"/>
      <c r="C17" s="173"/>
      <c r="D17" s="173"/>
      <c r="E17" s="173"/>
      <c r="F17" s="173"/>
      <c r="G17" s="173"/>
      <c r="H17" s="174"/>
      <c r="I17" s="149"/>
      <c r="J17" s="150"/>
    </row>
    <row r="18" spans="1:10" ht="18">
      <c r="A18" s="170"/>
      <c r="B18" s="175" t="str">
        <f>VLOOKUP(J16,'пр.взвешивания'!B1:H81,4,FALSE)</f>
        <v>ПФО</v>
      </c>
      <c r="C18" s="175"/>
      <c r="D18" s="175"/>
      <c r="E18" s="175"/>
      <c r="F18" s="175"/>
      <c r="G18" s="175"/>
      <c r="H18" s="174"/>
      <c r="I18" s="149"/>
      <c r="J18" s="150"/>
    </row>
    <row r="19" spans="1:10" ht="18.75" thickBot="1">
      <c r="A19" s="171"/>
      <c r="B19" s="167"/>
      <c r="C19" s="167"/>
      <c r="D19" s="167"/>
      <c r="E19" s="167"/>
      <c r="F19" s="167"/>
      <c r="G19" s="167"/>
      <c r="H19" s="168"/>
      <c r="I19" s="149"/>
      <c r="J19" s="150"/>
    </row>
    <row r="20" spans="1:10" ht="18.75" thickBot="1">
      <c r="A20" s="149"/>
      <c r="B20" s="149"/>
      <c r="C20" s="149"/>
      <c r="D20" s="149"/>
      <c r="E20" s="149"/>
      <c r="F20" s="149"/>
      <c r="G20" s="149"/>
      <c r="H20" s="149"/>
      <c r="I20" s="149"/>
      <c r="J20" s="150"/>
    </row>
    <row r="21" spans="1:10" ht="18" customHeight="1">
      <c r="A21" s="169" t="s">
        <v>60</v>
      </c>
      <c r="B21" s="172" t="str">
        <f>VLOOKUP(J21,'пр.взвешивания'!B1:H86,2,FALSE)</f>
        <v>ЛУКЪЯНЧУК Оксана Юрьевна</v>
      </c>
      <c r="C21" s="172"/>
      <c r="D21" s="172"/>
      <c r="E21" s="172"/>
      <c r="F21" s="172"/>
      <c r="G21" s="172"/>
      <c r="H21" s="165" t="str">
        <f>VLOOKUP(J21,'пр.взвешивания'!B1:H86,3,FALSE)</f>
        <v>14.09.1993 МС</v>
      </c>
      <c r="I21" s="149"/>
      <c r="J21" s="150">
        <v>7</v>
      </c>
    </row>
    <row r="22" spans="1:10" ht="18" customHeight="1">
      <c r="A22" s="170"/>
      <c r="B22" s="173"/>
      <c r="C22" s="173"/>
      <c r="D22" s="173"/>
      <c r="E22" s="173"/>
      <c r="F22" s="173"/>
      <c r="G22" s="173"/>
      <c r="H22" s="174"/>
      <c r="I22" s="149"/>
      <c r="J22" s="150"/>
    </row>
    <row r="23" spans="1:9" ht="18">
      <c r="A23" s="170"/>
      <c r="B23" s="175" t="str">
        <f>VLOOKUP(J21,'пр.взвешивания'!B1:H86,4,FALSE)</f>
        <v>ДВФО</v>
      </c>
      <c r="C23" s="175"/>
      <c r="D23" s="175"/>
      <c r="E23" s="175"/>
      <c r="F23" s="175"/>
      <c r="G23" s="175"/>
      <c r="H23" s="174"/>
      <c r="I23" s="149"/>
    </row>
    <row r="24" spans="1:9" ht="18.75" thickBot="1">
      <c r="A24" s="171"/>
      <c r="B24" s="167"/>
      <c r="C24" s="167"/>
      <c r="D24" s="167"/>
      <c r="E24" s="167"/>
      <c r="F24" s="167"/>
      <c r="G24" s="167"/>
      <c r="H24" s="168"/>
      <c r="I24" s="149"/>
    </row>
    <row r="25" spans="1:8" ht="18">
      <c r="A25" s="149"/>
      <c r="B25" s="149"/>
      <c r="C25" s="149"/>
      <c r="D25" s="149"/>
      <c r="E25" s="149"/>
      <c r="F25" s="149"/>
      <c r="G25" s="149"/>
      <c r="H25" s="149"/>
    </row>
    <row r="26" spans="1:8" ht="18">
      <c r="A26" s="149" t="s">
        <v>61</v>
      </c>
      <c r="B26" s="149"/>
      <c r="C26" s="149"/>
      <c r="D26" s="149"/>
      <c r="E26" s="149"/>
      <c r="F26" s="149"/>
      <c r="G26" s="149"/>
      <c r="H26" s="149"/>
    </row>
    <row r="27" ht="13.5" thickBot="1"/>
    <row r="28" spans="1:10" ht="12.75">
      <c r="A28" s="163" t="s">
        <v>161</v>
      </c>
      <c r="B28" s="164"/>
      <c r="C28" s="164"/>
      <c r="D28" s="164"/>
      <c r="E28" s="164"/>
      <c r="F28" s="164"/>
      <c r="G28" s="164"/>
      <c r="H28" s="165"/>
      <c r="J28">
        <v>10</v>
      </c>
    </row>
    <row r="29" spans="1:8" ht="13.5" thickBot="1">
      <c r="A29" s="166"/>
      <c r="B29" s="167"/>
      <c r="C29" s="167"/>
      <c r="D29" s="167"/>
      <c r="E29" s="167"/>
      <c r="F29" s="167"/>
      <c r="G29" s="167"/>
      <c r="H29" s="168"/>
    </row>
    <row r="32" spans="1:8" ht="18">
      <c r="A32" s="149" t="s">
        <v>62</v>
      </c>
      <c r="B32" s="149"/>
      <c r="C32" s="149"/>
      <c r="D32" s="149"/>
      <c r="E32" s="149"/>
      <c r="F32" s="149"/>
      <c r="G32" s="149"/>
      <c r="H32" s="149"/>
    </row>
    <row r="33" spans="1:8" ht="18">
      <c r="A33" s="149"/>
      <c r="B33" s="149"/>
      <c r="C33" s="149"/>
      <c r="D33" s="149"/>
      <c r="E33" s="149"/>
      <c r="F33" s="149"/>
      <c r="G33" s="149"/>
      <c r="H33" s="149"/>
    </row>
    <row r="34" spans="1:8" ht="18">
      <c r="A34" s="149"/>
      <c r="B34" s="149"/>
      <c r="C34" s="149"/>
      <c r="D34" s="149"/>
      <c r="E34" s="149"/>
      <c r="F34" s="149"/>
      <c r="G34" s="149"/>
      <c r="H34" s="149"/>
    </row>
    <row r="35" spans="1:8" ht="18">
      <c r="A35" s="151"/>
      <c r="B35" s="151"/>
      <c r="C35" s="151"/>
      <c r="D35" s="151"/>
      <c r="E35" s="151"/>
      <c r="F35" s="151"/>
      <c r="G35" s="151"/>
      <c r="H35" s="151"/>
    </row>
    <row r="36" spans="1:8" ht="18">
      <c r="A36" s="152"/>
      <c r="B36" s="152"/>
      <c r="C36" s="152"/>
      <c r="D36" s="152"/>
      <c r="E36" s="152"/>
      <c r="F36" s="152"/>
      <c r="G36" s="152"/>
      <c r="H36" s="152"/>
    </row>
    <row r="37" spans="1:8" ht="18">
      <c r="A37" s="151"/>
      <c r="B37" s="151"/>
      <c r="C37" s="151"/>
      <c r="D37" s="151"/>
      <c r="E37" s="151"/>
      <c r="F37" s="151"/>
      <c r="G37" s="151"/>
      <c r="H37" s="151"/>
    </row>
    <row r="38" spans="1:8" ht="18">
      <c r="A38" s="153"/>
      <c r="B38" s="153"/>
      <c r="C38" s="153"/>
      <c r="D38" s="153"/>
      <c r="E38" s="153"/>
      <c r="F38" s="153"/>
      <c r="G38" s="153"/>
      <c r="H38" s="153"/>
    </row>
    <row r="39" spans="1:8" ht="18">
      <c r="A39" s="151"/>
      <c r="B39" s="151"/>
      <c r="C39" s="151"/>
      <c r="D39" s="151"/>
      <c r="E39" s="151"/>
      <c r="F39" s="151"/>
      <c r="G39" s="151"/>
      <c r="H39" s="151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T58"/>
  <sheetViews>
    <sheetView tabSelected="1" view="pageBreakPreview" zoomScale="60" workbookViewId="0" topLeftCell="A1">
      <selection activeCell="H57" sqref="A1:H57"/>
    </sheetView>
  </sheetViews>
  <sheetFormatPr defaultColWidth="9.140625" defaultRowHeight="12.75"/>
  <cols>
    <col min="1" max="1" width="9.00390625" style="0" customWidth="1"/>
    <col min="2" max="2" width="5.8515625" style="0" customWidth="1"/>
    <col min="3" max="3" width="23.140625" style="0" customWidth="1"/>
    <col min="5" max="5" width="6.421875" style="0" customWidth="1"/>
    <col min="6" max="6" width="17.8515625" style="0" customWidth="1"/>
    <col min="8" max="8" width="15.57421875" style="0" customWidth="1"/>
  </cols>
  <sheetData>
    <row r="1" spans="1:20" ht="37.5" customHeight="1" thickBot="1">
      <c r="A1" s="195" t="s">
        <v>34</v>
      </c>
      <c r="B1" s="195"/>
      <c r="C1" s="195"/>
      <c r="D1" s="195"/>
      <c r="E1" s="195"/>
      <c r="F1" s="195"/>
      <c r="G1" s="195"/>
      <c r="H1" s="195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8" ht="24.75" customHeight="1" thickBot="1">
      <c r="A2" s="198" t="s">
        <v>46</v>
      </c>
      <c r="B2" s="198"/>
      <c r="C2" s="199"/>
      <c r="D2" s="266" t="str">
        <f>HYPERLINK('[2]реквизиты'!$A$2)</f>
        <v>Первенство России по самбо среди юниорок 1993-94 г.р.</v>
      </c>
      <c r="E2" s="267"/>
      <c r="F2" s="267"/>
      <c r="G2" s="267"/>
      <c r="H2" s="268"/>
    </row>
    <row r="3" spans="1:8" ht="24.75" customHeight="1" thickBot="1">
      <c r="A3" s="187" t="str">
        <f>HYPERLINK('[2]реквизиты'!$A$3)</f>
        <v>18-22 февраля 2013 г.   г.В.Пышма</v>
      </c>
      <c r="B3" s="187"/>
      <c r="C3" s="187"/>
      <c r="D3" s="25"/>
      <c r="E3" s="25"/>
      <c r="F3" s="26"/>
      <c r="G3" s="188" t="str">
        <f>HYPERLINK('пр.взвешивания'!F3)</f>
        <v>в.к.  56  кг.</v>
      </c>
      <c r="H3" s="189"/>
    </row>
    <row r="4" spans="1:8" ht="12.75" customHeight="1">
      <c r="A4" s="196" t="s">
        <v>26</v>
      </c>
      <c r="B4" s="196" t="s">
        <v>0</v>
      </c>
      <c r="C4" s="196" t="s">
        <v>1</v>
      </c>
      <c r="D4" s="196" t="s">
        <v>17</v>
      </c>
      <c r="E4" s="311" t="s">
        <v>186</v>
      </c>
      <c r="F4" s="370"/>
      <c r="G4" s="196" t="s">
        <v>19</v>
      </c>
      <c r="H4" s="196" t="s">
        <v>20</v>
      </c>
    </row>
    <row r="5" spans="1:8" ht="12.75">
      <c r="A5" s="197"/>
      <c r="B5" s="197"/>
      <c r="C5" s="197"/>
      <c r="D5" s="197"/>
      <c r="E5" s="312"/>
      <c r="F5" s="371"/>
      <c r="G5" s="197"/>
      <c r="H5" s="197"/>
    </row>
    <row r="6" spans="1:8" ht="12.75">
      <c r="A6" s="190" t="s">
        <v>29</v>
      </c>
      <c r="B6" s="191">
        <v>10</v>
      </c>
      <c r="C6" s="192" t="str">
        <f>VLOOKUP(B6,'пр.взвешивания'!B6:H77,2,FALSE)</f>
        <v>МЕЖЕЦКАЯ Дарья Евгеньевна</v>
      </c>
      <c r="D6" s="193" t="str">
        <f>VLOOKUP(B6,'пр.взвешивания'!B6:H75,3,FALSE)</f>
        <v>24.06.1994 КМС</v>
      </c>
      <c r="E6" s="193" t="str">
        <f>VLOOKUP(C6,'пр.взвешивания'!C6:I75,3,FALSE)</f>
        <v>ПФО</v>
      </c>
      <c r="F6" s="192" t="str">
        <f>VLOOKUP(B6,'пр.взвешивания'!B6:H79,5,FALSE)</f>
        <v>Самарская Самара МО</v>
      </c>
      <c r="G6" s="369">
        <f>VLOOKUP(B6,'пр.взвешивания'!B6:H79,6,FALSE)</f>
        <v>0</v>
      </c>
      <c r="H6" s="192" t="str">
        <f>VLOOKUP(B6,'пр.взвешивания'!B6:H79,7,FALSE)</f>
        <v>Герасимов СВ</v>
      </c>
    </row>
    <row r="7" spans="1:8" ht="12.75">
      <c r="A7" s="190"/>
      <c r="B7" s="191"/>
      <c r="C7" s="192"/>
      <c r="D7" s="193"/>
      <c r="E7" s="193"/>
      <c r="F7" s="192"/>
      <c r="G7" s="369"/>
      <c r="H7" s="192"/>
    </row>
    <row r="8" spans="1:8" ht="12.75">
      <c r="A8" s="190" t="s">
        <v>31</v>
      </c>
      <c r="B8" s="191">
        <v>16</v>
      </c>
      <c r="C8" s="192" t="str">
        <f>VLOOKUP(B8,'пр.взвешивания'!B6:H79,2,FALSE)</f>
        <v>ЖУРАВЛЕВА  Анна Владимировна</v>
      </c>
      <c r="D8" s="193" t="str">
        <f>VLOOKUP(B8,'пр.взвешивания'!B6:H77,3,FALSE)</f>
        <v>20.03.1993 КМС</v>
      </c>
      <c r="E8" s="193" t="str">
        <f>VLOOKUP(C8,'пр.взвешивания'!C6:I77,3,FALSE)</f>
        <v>УФО</v>
      </c>
      <c r="F8" s="192" t="str">
        <f>VLOOKUP(B8,'пр.взвешивания'!B8:H81,5,FALSE)</f>
        <v> Тюменская Тюмень ВС</v>
      </c>
      <c r="G8" s="369">
        <f>VLOOKUP(B8,'пр.взвешивания'!B8:H81,6,FALSE)</f>
        <v>0</v>
      </c>
      <c r="H8" s="192" t="str">
        <f>VLOOKUP(B8,'пр.взвешивания'!B8:H81,7,FALSE)</f>
        <v> Иващенко ВС</v>
      </c>
    </row>
    <row r="9" spans="1:8" ht="12.75">
      <c r="A9" s="190"/>
      <c r="B9" s="191"/>
      <c r="C9" s="192"/>
      <c r="D9" s="193"/>
      <c r="E9" s="193"/>
      <c r="F9" s="192"/>
      <c r="G9" s="369"/>
      <c r="H9" s="192"/>
    </row>
    <row r="10" spans="1:8" ht="12.75">
      <c r="A10" s="190" t="s">
        <v>30</v>
      </c>
      <c r="B10" s="191">
        <v>7</v>
      </c>
      <c r="C10" s="192" t="str">
        <f>VLOOKUP(B10,'пр.взвешивания'!B1:H81,2,FALSE)</f>
        <v>ЛУКЪЯНЧУК Оксана Юрьевна</v>
      </c>
      <c r="D10" s="193" t="str">
        <f>VLOOKUP(B10,'пр.взвешивания'!B1:H79,3,FALSE)</f>
        <v>14.09.1993 МС</v>
      </c>
      <c r="E10" s="193" t="str">
        <f>VLOOKUP(C10,'пр.взвешивания'!C1:I79,3,FALSE)</f>
        <v>ДВФО</v>
      </c>
      <c r="F10" s="192" t="str">
        <f>VLOOKUP(B10,'пр.взвешивания'!B10:H83,5,FALSE)</f>
        <v>Приморский Владивосток</v>
      </c>
      <c r="G10" s="369">
        <f>VLOOKUP(B10,'пр.взвешивания'!B10:H83,6,FALSE)</f>
        <v>0</v>
      </c>
      <c r="H10" s="192" t="str">
        <f>VLOOKUP(B10,'пр.взвешивания'!B10:H83,7,FALSE)</f>
        <v>Леонтьев ЮА Фалеева ОА</v>
      </c>
    </row>
    <row r="11" spans="1:8" ht="12.75">
      <c r="A11" s="190"/>
      <c r="B11" s="191"/>
      <c r="C11" s="192"/>
      <c r="D11" s="193"/>
      <c r="E11" s="193"/>
      <c r="F11" s="192"/>
      <c r="G11" s="369"/>
      <c r="H11" s="192"/>
    </row>
    <row r="12" spans="1:8" ht="12.75">
      <c r="A12" s="190" t="s">
        <v>30</v>
      </c>
      <c r="B12" s="191">
        <v>17</v>
      </c>
      <c r="C12" s="192" t="str">
        <f>VLOOKUP(B12,'пр.взвешивания'!B1:H83,2,FALSE)</f>
        <v>КОНКИНА Анастасия Александровна</v>
      </c>
      <c r="D12" s="193" t="str">
        <f>VLOOKUP(B12,'пр.взвешивания'!B1:H81,3,FALSE)</f>
        <v>01.12.93 кмс</v>
      </c>
      <c r="E12" s="193" t="str">
        <f>VLOOKUP(C12,'пр.взвешивания'!C1:I81,3,FALSE)</f>
        <v>ПФО</v>
      </c>
      <c r="F12" s="192" t="str">
        <f>VLOOKUP(B12,'пр.взвешивания'!B12:H85,5,FALSE)</f>
        <v>Самарская Самара ВС</v>
      </c>
      <c r="G12" s="369">
        <f>VLOOKUP(B12,'пр.взвешивания'!B12:H85,6,FALSE)</f>
        <v>0</v>
      </c>
      <c r="H12" s="192" t="str">
        <f>VLOOKUP(B12,'пр.взвешивания'!B12:H85,7,FALSE)</f>
        <v>Сараева АА </v>
      </c>
    </row>
    <row r="13" spans="1:8" ht="12.75">
      <c r="A13" s="190"/>
      <c r="B13" s="191"/>
      <c r="C13" s="192"/>
      <c r="D13" s="193"/>
      <c r="E13" s="193"/>
      <c r="F13" s="192"/>
      <c r="G13" s="369"/>
      <c r="H13" s="192"/>
    </row>
    <row r="14" spans="1:8" ht="12.75">
      <c r="A14" s="190" t="s">
        <v>32</v>
      </c>
      <c r="B14" s="191">
        <v>22</v>
      </c>
      <c r="C14" s="192" t="str">
        <f>VLOOKUP(B14,'пр.взвешивания'!B1:H85,2,FALSE)</f>
        <v>БРЫЛЯКОВА Елена Витальевна</v>
      </c>
      <c r="D14" s="193" t="str">
        <f>VLOOKUP(B14,'пр.взвешивания'!B1:H83,3,FALSE)</f>
        <v>05.09.1994 КМС</v>
      </c>
      <c r="E14" s="193" t="str">
        <f>VLOOKUP(C14,'пр.взвешивания'!C1:I83,3,FALSE)</f>
        <v>ЮФО</v>
      </c>
      <c r="F14" s="192" t="str">
        <f>VLOOKUP(B14,'пр.взвешивания'!B14:H87,5,FALSE)</f>
        <v>Краснодарский Анапа МО</v>
      </c>
      <c r="G14" s="194" t="str">
        <f>VLOOKUP(B14,'пр.взвешивания'!B14:H87,6,FALSE)</f>
        <v>0309034366</v>
      </c>
      <c r="H14" s="192" t="str">
        <f>VLOOKUP(B14,'пр.взвешивания'!B14:H87,7,FALSE)</f>
        <v>Галоян СП</v>
      </c>
    </row>
    <row r="15" spans="1:8" ht="12.75">
      <c r="A15" s="190"/>
      <c r="B15" s="191"/>
      <c r="C15" s="192"/>
      <c r="D15" s="193"/>
      <c r="E15" s="193"/>
      <c r="F15" s="192"/>
      <c r="G15" s="194"/>
      <c r="H15" s="192"/>
    </row>
    <row r="16" spans="1:8" ht="12.75">
      <c r="A16" s="190" t="s">
        <v>32</v>
      </c>
      <c r="B16" s="191">
        <v>4</v>
      </c>
      <c r="C16" s="192" t="str">
        <f>VLOOKUP(B16,'пр.взвешивания'!B1:H87,2,FALSE)</f>
        <v>ШКВАРУНЕЦ Мария Александровна</v>
      </c>
      <c r="D16" s="193" t="str">
        <f>VLOOKUP(B16,'пр.взвешивания'!B1:H85,3,FALSE)</f>
        <v>20.03.1993 МС</v>
      </c>
      <c r="E16" s="193" t="str">
        <f>VLOOKUP(C16,'пр.взвешивания'!C1:I85,3,FALSE)</f>
        <v>МОС</v>
      </c>
      <c r="F16" s="192" t="str">
        <f>VLOOKUP(B16,'пр.взвешивания'!B1:H89,5,FALSE)</f>
        <v>МОСКВА</v>
      </c>
      <c r="G16" s="369">
        <f>VLOOKUP(B16,'пр.взвешивания'!B1:H89,6,FALSE)</f>
        <v>0</v>
      </c>
      <c r="H16" s="192" t="str">
        <f>VLOOKUP(B16,'пр.взвешивания'!B1:H89,7,FALSE)</f>
        <v>Нариманов ТА Ходорев АН</v>
      </c>
    </row>
    <row r="17" spans="1:8" ht="12.75">
      <c r="A17" s="190"/>
      <c r="B17" s="191"/>
      <c r="C17" s="192"/>
      <c r="D17" s="193"/>
      <c r="E17" s="193"/>
      <c r="F17" s="192"/>
      <c r="G17" s="369"/>
      <c r="H17" s="192"/>
    </row>
    <row r="18" spans="1:8" ht="12.75">
      <c r="A18" s="190" t="s">
        <v>43</v>
      </c>
      <c r="B18" s="191">
        <v>21</v>
      </c>
      <c r="C18" s="192" t="str">
        <f>VLOOKUP(B18,'пр.взвешивания'!B1:H89,2,FALSE)</f>
        <v>ИЛЬИЧЕВА Яна Сергеевна</v>
      </c>
      <c r="D18" s="193" t="str">
        <f>VLOOKUP(B18,'пр.взвешивания'!B1:H87,3,FALSE)</f>
        <v>31.12.1995 КМС</v>
      </c>
      <c r="E18" s="193" t="str">
        <f>VLOOKUP(C18,'пр.взвешивания'!C1:I87,3,FALSE)</f>
        <v>ЦФО</v>
      </c>
      <c r="F18" s="192" t="str">
        <f>VLOOKUP(B18,'пр.взвешивания'!B1:H91,5,FALSE)</f>
        <v>Московская </v>
      </c>
      <c r="G18" s="369">
        <f>VLOOKUP(B18,'пр.взвешивания'!B18:H91,6,FALSE)</f>
        <v>0</v>
      </c>
      <c r="H18" s="192" t="str">
        <f>VLOOKUP(B18,'пр.взвешивания'!B18:H91,7,FALSE)</f>
        <v>Грязов ВВ</v>
      </c>
    </row>
    <row r="19" spans="1:8" ht="12.75">
      <c r="A19" s="190"/>
      <c r="B19" s="191"/>
      <c r="C19" s="192"/>
      <c r="D19" s="193"/>
      <c r="E19" s="193"/>
      <c r="F19" s="192"/>
      <c r="G19" s="369"/>
      <c r="H19" s="192"/>
    </row>
    <row r="20" spans="1:8" ht="12.75">
      <c r="A20" s="190" t="s">
        <v>43</v>
      </c>
      <c r="B20" s="191">
        <v>2</v>
      </c>
      <c r="C20" s="192" t="str">
        <f>VLOOKUP(B20,'пр.взвешивания'!B2:H91,2,FALSE)</f>
        <v>ПЕТРОВА Татьяна Викторовна</v>
      </c>
      <c r="D20" s="193" t="str">
        <f>VLOOKUP(B20,'пр.взвешивания'!B2:H89,3,FALSE)</f>
        <v>25.01.1995 КМС</v>
      </c>
      <c r="E20" s="193" t="str">
        <f>VLOOKUP(C20,'пр.взвешивания'!C2:I89,3,FALSE)</f>
        <v>ПФО</v>
      </c>
      <c r="F20" s="192" t="str">
        <f>VLOOKUP(B20,'пр.взвешивания'!B2:H93,5,FALSE)</f>
        <v> Пермский, Березники МО</v>
      </c>
      <c r="G20" s="369">
        <f>VLOOKUP(B20,'пр.взвешивания'!B2:H93,6,FALSE)</f>
        <v>0</v>
      </c>
      <c r="H20" s="192" t="str">
        <f>VLOOKUP(B20,'пр.взвешивания'!B2:H93,7,FALSE)</f>
        <v>Колесников ДВ</v>
      </c>
    </row>
    <row r="21" spans="1:8" ht="12.75">
      <c r="A21" s="190"/>
      <c r="B21" s="191"/>
      <c r="C21" s="192"/>
      <c r="D21" s="193"/>
      <c r="E21" s="193"/>
      <c r="F21" s="192"/>
      <c r="G21" s="369"/>
      <c r="H21" s="192"/>
    </row>
    <row r="22" spans="1:8" ht="12.75">
      <c r="A22" s="190" t="s">
        <v>185</v>
      </c>
      <c r="B22" s="191">
        <v>20</v>
      </c>
      <c r="C22" s="192" t="str">
        <f>VLOOKUP(B22,'пр.взвешивания'!B2:H93,2,FALSE)</f>
        <v>МИТИНА Ольга Александровна</v>
      </c>
      <c r="D22" s="193" t="str">
        <f>VLOOKUP(B22,'пр.взвешивания'!B2:H91,3,FALSE)</f>
        <v>08.07.1994 МС</v>
      </c>
      <c r="E22" s="193" t="str">
        <f>VLOOKUP(C22,'пр.взвешивания'!C2:I91,3,FALSE)</f>
        <v>ДВФО</v>
      </c>
      <c r="F22" s="192" t="str">
        <f>VLOOKUP(B22,'пр.взвешивания'!B22:H95,5,FALSE)</f>
        <v>Приморский Владивосток МО</v>
      </c>
      <c r="G22" s="194" t="str">
        <f>VLOOKUP(B22,'пр.взвешивания'!B22:H95,6,FALSE)</f>
        <v>0508561387</v>
      </c>
      <c r="H22" s="192" t="str">
        <f>VLOOKUP(B22,'пр.взвешивания'!B22:H95,7,FALSE)</f>
        <v>Леонтьев ЮА Фалеева ОА</v>
      </c>
    </row>
    <row r="23" spans="1:8" ht="12.75">
      <c r="A23" s="190"/>
      <c r="B23" s="191"/>
      <c r="C23" s="192"/>
      <c r="D23" s="193"/>
      <c r="E23" s="193"/>
      <c r="F23" s="192"/>
      <c r="G23" s="194"/>
      <c r="H23" s="192"/>
    </row>
    <row r="24" spans="1:8" ht="12.75">
      <c r="A24" s="190" t="s">
        <v>185</v>
      </c>
      <c r="B24" s="191">
        <v>15</v>
      </c>
      <c r="C24" s="192" t="str">
        <f>VLOOKUP(B24,'пр.взвешивания'!B4:H95,2,FALSE)</f>
        <v>МУХТАРОВА Гульфия Рубиновна</v>
      </c>
      <c r="D24" s="193" t="str">
        <f>VLOOKUP(B24,'пр.взвешивания'!B2:H93,3,FALSE)</f>
        <v>26.10.1995 КМС</v>
      </c>
      <c r="E24" s="193" t="str">
        <f>VLOOKUP(C24,'пр.взвешивания'!C2:I93,3,FALSE)</f>
        <v>ЮФО</v>
      </c>
      <c r="F24" s="192" t="str">
        <f>VLOOKUP(B24,'пр.взвешивания'!B24:H97,5,FALSE)</f>
        <v>Астраханская Астрахань Д</v>
      </c>
      <c r="G24" s="194" t="str">
        <f>VLOOKUP(B24,'пр.взвешивания'!B24:H97,6,FALSE)</f>
        <v>1209278568</v>
      </c>
      <c r="H24" s="192" t="str">
        <f>VLOOKUP(B24,'пр.взвешивания'!B24:H97,7,FALSE)</f>
        <v>Дуйсенов К. Дусейнов Р</v>
      </c>
    </row>
    <row r="25" spans="1:8" ht="12.75">
      <c r="A25" s="190"/>
      <c r="B25" s="191"/>
      <c r="C25" s="192"/>
      <c r="D25" s="193"/>
      <c r="E25" s="193"/>
      <c r="F25" s="192"/>
      <c r="G25" s="194"/>
      <c r="H25" s="192"/>
    </row>
    <row r="26" spans="1:8" ht="12.75">
      <c r="A26" s="190" t="s">
        <v>185</v>
      </c>
      <c r="B26" s="191">
        <v>9</v>
      </c>
      <c r="C26" s="192" t="str">
        <f>VLOOKUP(B26,'пр.взвешивания'!B2:H97,2,FALSE)</f>
        <v>ХРУНИНА Екатерина Александровна</v>
      </c>
      <c r="D26" s="193" t="str">
        <f>VLOOKUP(B26,'пр.взвешивания'!B2:H95,3,FALSE)</f>
        <v>18.03.1994 КМС</v>
      </c>
      <c r="E26" s="193" t="str">
        <f>VLOOKUP(C26,'пр.взвешивания'!C2:I95,3,FALSE)</f>
        <v>ЦФО</v>
      </c>
      <c r="F26" s="192" t="str">
        <f>VLOOKUP(B26,'пр.взвешивания'!B2:H99,5,FALSE)</f>
        <v>Тамбовская Тамбов ЛОК</v>
      </c>
      <c r="G26" s="194" t="str">
        <f>VLOOKUP(B26,'пр.взвешивания'!B2:H99,6,FALSE)</f>
        <v>6808480016</v>
      </c>
      <c r="H26" s="192" t="str">
        <f>VLOOKUP(B26,'пр.взвешивания'!B9:H26,7,FALSE)</f>
        <v>Чумаков РИ Толмачев СИ</v>
      </c>
    </row>
    <row r="27" spans="1:8" ht="12.75">
      <c r="A27" s="190"/>
      <c r="B27" s="191"/>
      <c r="C27" s="192"/>
      <c r="D27" s="193"/>
      <c r="E27" s="193"/>
      <c r="F27" s="192"/>
      <c r="G27" s="194"/>
      <c r="H27" s="192"/>
    </row>
    <row r="28" spans="1:8" ht="12.75">
      <c r="A28" s="190" t="s">
        <v>185</v>
      </c>
      <c r="B28" s="191">
        <v>6</v>
      </c>
      <c r="C28" s="192" t="str">
        <f>VLOOKUP(B28,'пр.взвешивания'!B2:H99,2,FALSE)</f>
        <v>ТУРЧАКОВА Елена Сергеевна</v>
      </c>
      <c r="D28" s="193" t="str">
        <f>VLOOKUP(B28,'пр.взвешивания'!B2:H97,3,FALSE)</f>
        <v>19.11.1994 1р</v>
      </c>
      <c r="E28" s="193" t="str">
        <f>VLOOKUP(C28,'пр.взвешивания'!C2:I97,3,FALSE)</f>
        <v>СЗФО</v>
      </c>
      <c r="F28" s="192" t="str">
        <f>VLOOKUP(B28,'пр.взвешивания'!B2:H101,5,FALSE)</f>
        <v>Архангельская Архангельс МО</v>
      </c>
      <c r="G28" s="369">
        <f>VLOOKUP(B28,'пр.взвешивания'!B2:H101,6,FALSE)</f>
        <v>0</v>
      </c>
      <c r="H28" s="192" t="str">
        <f>VLOOKUP(B28,'пр.взвешивания'!B2:H101,7,FALSE)</f>
        <v>Герасименко А</v>
      </c>
    </row>
    <row r="29" spans="1:8" ht="12.75">
      <c r="A29" s="190"/>
      <c r="B29" s="191"/>
      <c r="C29" s="192"/>
      <c r="D29" s="193"/>
      <c r="E29" s="193"/>
      <c r="F29" s="192"/>
      <c r="G29" s="369"/>
      <c r="H29" s="192"/>
    </row>
    <row r="30" spans="1:8" ht="12.75">
      <c r="A30" s="190" t="s">
        <v>184</v>
      </c>
      <c r="B30" s="191">
        <v>23</v>
      </c>
      <c r="C30" s="192" t="str">
        <f>VLOOKUP(B30,'пр.взвешивания'!B3:H101,2,FALSE)</f>
        <v>КИТУНИНА Светлана Александровна</v>
      </c>
      <c r="D30" s="193" t="str">
        <f>VLOOKUP(B30,'пр.взвешивания'!B3:H99,3,FALSE)</f>
        <v>15.07.1994 КМС</v>
      </c>
      <c r="E30" s="193" t="str">
        <f>VLOOKUP(C30,'пр.взвешивания'!C3:I99,3,FALSE)</f>
        <v>УФО</v>
      </c>
      <c r="F30" s="192" t="str">
        <f>VLOOKUP(B30,'пр.взвешивания'!B30:H103,5,FALSE)</f>
        <v>Челябинская, Челябинск, МО</v>
      </c>
      <c r="G30" s="194" t="str">
        <f>VLOOKUP(B30,'пр.взвешивания'!B30:H103,6,FALSE)</f>
        <v>7508296155</v>
      </c>
      <c r="H30" s="192" t="str">
        <f>VLOOKUP(B30,'пр.взвешивания'!B30:H103,7,FALSE)</f>
        <v>Новикова НВ</v>
      </c>
    </row>
    <row r="31" spans="1:8" ht="12.75">
      <c r="A31" s="190"/>
      <c r="B31" s="191"/>
      <c r="C31" s="192"/>
      <c r="D31" s="193"/>
      <c r="E31" s="193"/>
      <c r="F31" s="192"/>
      <c r="G31" s="194"/>
      <c r="H31" s="192"/>
    </row>
    <row r="32" spans="1:8" ht="12.75">
      <c r="A32" s="190" t="s">
        <v>184</v>
      </c>
      <c r="B32" s="191">
        <v>14</v>
      </c>
      <c r="C32" s="192" t="str">
        <f>VLOOKUP(B32,'пр.взвешивания'!B3:H103,2,FALSE)</f>
        <v>САХАРОВА КаринА Александровна</v>
      </c>
      <c r="D32" s="193" t="str">
        <f>VLOOKUP(B32,'пр.взвешивания'!B3:H101,3,FALSE)</f>
        <v>21.08.1994 КМС</v>
      </c>
      <c r="E32" s="193" t="str">
        <f>VLOOKUP(C32,'пр.взвешивания'!C3:I101,3,FALSE)</f>
        <v>ДВФО</v>
      </c>
      <c r="F32" s="192" t="str">
        <f>VLOOKUP(B32,'пр.взвешивания'!B32:H105,5,FALSE)</f>
        <v>Петропавловск - Камчатский МО</v>
      </c>
      <c r="G32" s="369">
        <f>VLOOKUP(B32,'пр.взвешивания'!B32:H105,6,FALSE)</f>
        <v>0</v>
      </c>
      <c r="H32" s="192" t="str">
        <f>VLOOKUP(B32,'пр.взвешивания'!B32:H105,7,FALSE)</f>
        <v>Денисюк АН</v>
      </c>
    </row>
    <row r="33" spans="1:8" ht="12.75">
      <c r="A33" s="190"/>
      <c r="B33" s="191"/>
      <c r="C33" s="192"/>
      <c r="D33" s="193"/>
      <c r="E33" s="193"/>
      <c r="F33" s="192"/>
      <c r="G33" s="369"/>
      <c r="H33" s="192"/>
    </row>
    <row r="34" spans="1:8" ht="12.75">
      <c r="A34" s="190" t="s">
        <v>184</v>
      </c>
      <c r="B34" s="191">
        <v>12</v>
      </c>
      <c r="C34" s="192" t="str">
        <f>VLOOKUP(B34,'пр.взвешивания'!B3:H105,2,FALSE)</f>
        <v>ВОТАНОВСКАЯ Виктория Олеговна</v>
      </c>
      <c r="D34" s="193" t="str">
        <f>VLOOKUP(B34,'пр.взвешивания'!B3:H103,3,FALSE)</f>
        <v>01.05.94 КМС</v>
      </c>
      <c r="E34" s="193" t="str">
        <f>VLOOKUP(C34,'пр.взвешивания'!C3:I103,3,FALSE)</f>
        <v>ЦФО</v>
      </c>
      <c r="F34" s="192" t="str">
        <f>VLOOKUP(B34,'пр.взвешивания'!B3:H107,5,FALSE)</f>
        <v>Московская Ожерелье МО</v>
      </c>
      <c r="G34" s="369">
        <f>VLOOKUP(B34,'пр.взвешивания'!B3:H107,6,FALSE)</f>
        <v>0</v>
      </c>
      <c r="H34" s="192" t="str">
        <f>VLOOKUP(B34,'пр.взвешивания'!B3:H107,7,FALSE)</f>
        <v>Золотарев НН</v>
      </c>
    </row>
    <row r="35" spans="1:8" ht="12.75">
      <c r="A35" s="190"/>
      <c r="B35" s="191"/>
      <c r="C35" s="192"/>
      <c r="D35" s="193"/>
      <c r="E35" s="193"/>
      <c r="F35" s="192"/>
      <c r="G35" s="369"/>
      <c r="H35" s="192"/>
    </row>
    <row r="36" spans="1:8" ht="12.75">
      <c r="A36" s="190" t="s">
        <v>184</v>
      </c>
      <c r="B36" s="191">
        <v>1</v>
      </c>
      <c r="C36" s="192" t="str">
        <f>VLOOKUP(B36,'пр.взвешивания'!B3:H107,2,FALSE)</f>
        <v>МИРАСОВА Виолетта Вадимовна</v>
      </c>
      <c r="D36" s="193" t="str">
        <f>VLOOKUP(B36,'пр.взвешивания'!B3:H105,3,FALSE)</f>
        <v>19.07.1994 КМС</v>
      </c>
      <c r="E36" s="193" t="str">
        <f>VLOOKUP(C36,'пр.взвешивания'!C3:I105,3,FALSE)</f>
        <v>УФО</v>
      </c>
      <c r="F36" s="192" t="str">
        <f>VLOOKUP(B36,'пр.взвешивания'!B3:H109,5,FALSE)</f>
        <v>Челябинская Челябинск МО</v>
      </c>
      <c r="G36" s="369">
        <f>VLOOKUP(B36,'пр.взвешивания'!B3:H109,6,FALSE)</f>
        <v>0</v>
      </c>
      <c r="H36" s="192" t="str">
        <f>VLOOKUP(B36,'пр.взвешивания'!B3:H109,7,FALSE)</f>
        <v>Аккуина ЕД</v>
      </c>
    </row>
    <row r="37" spans="1:8" ht="12.75">
      <c r="A37" s="190"/>
      <c r="B37" s="191"/>
      <c r="C37" s="192"/>
      <c r="D37" s="193"/>
      <c r="E37" s="193"/>
      <c r="F37" s="192"/>
      <c r="G37" s="369"/>
      <c r="H37" s="192"/>
    </row>
    <row r="38" spans="1:8" ht="12.75">
      <c r="A38" s="190" t="s">
        <v>183</v>
      </c>
      <c r="B38" s="191">
        <v>19</v>
      </c>
      <c r="C38" s="192" t="str">
        <f>VLOOKUP(B38,'пр.взвешивания'!B3:H109,2,FALSE)</f>
        <v>РОМАЗАНОВА Анна Вячеславовна</v>
      </c>
      <c r="D38" s="193" t="str">
        <f>VLOOKUP(B38,'пр.взвешивания'!B3:H107,3,FALSE)</f>
        <v>16.12.1993 КМС</v>
      </c>
      <c r="E38" s="193" t="str">
        <f>VLOOKUP(C38,'пр.взвешивания'!C3:I107,3,FALSE)</f>
        <v>МОС</v>
      </c>
      <c r="F38" s="192" t="str">
        <f>VLOOKUP(B38,'пр.взвешивания'!B3:H111,5,FALSE)</f>
        <v>МОСКВА</v>
      </c>
      <c r="G38" s="369">
        <f>VLOOKUP(B38,'пр.взвешивания'!B38:H111,6,FALSE)</f>
        <v>0</v>
      </c>
      <c r="H38" s="192" t="str">
        <f>VLOOKUP(B38,'пр.взвешивания'!B38:H111,7,FALSE)</f>
        <v>Репин ЕБ</v>
      </c>
    </row>
    <row r="39" spans="1:8" ht="12.75">
      <c r="A39" s="190"/>
      <c r="B39" s="191"/>
      <c r="C39" s="192"/>
      <c r="D39" s="193"/>
      <c r="E39" s="193"/>
      <c r="F39" s="192"/>
      <c r="G39" s="369"/>
      <c r="H39" s="192"/>
    </row>
    <row r="40" spans="1:8" ht="12.75" customHeight="1">
      <c r="A40" s="190" t="s">
        <v>183</v>
      </c>
      <c r="B40" s="191">
        <v>18</v>
      </c>
      <c r="C40" s="192" t="str">
        <f>VLOOKUP(B40,'пр.взвешивания'!B4:H111,2,FALSE)</f>
        <v>КОРЕКОВА Валерия Андреевна</v>
      </c>
      <c r="D40" s="193" t="str">
        <f>VLOOKUP(B40,'пр.взвешивания'!B4:H109,3,FALSE)</f>
        <v>04.09.1995 1р</v>
      </c>
      <c r="E40" s="193" t="str">
        <f>VLOOKUP(C40,'пр.взвешивания'!C4:I109,3,FALSE)</f>
        <v>ПФО</v>
      </c>
      <c r="F40" s="192" t="str">
        <f>VLOOKUP(B40,'пр.взвешивания'!B4:H113,5,FALSE)</f>
        <v> Пермский Краснокамск ПР</v>
      </c>
      <c r="G40" s="369">
        <f>VLOOKUP(B40,'пр.взвешивания'!B40:H113,6,FALSE)</f>
        <v>0</v>
      </c>
      <c r="H40" s="192" t="str">
        <f>VLOOKUP(B40,'пр.взвешивания'!B40:H113,7,FALSE)</f>
        <v>Нечаев ДН</v>
      </c>
    </row>
    <row r="41" spans="1:8" ht="12.75">
      <c r="A41" s="190"/>
      <c r="B41" s="191"/>
      <c r="C41" s="192"/>
      <c r="D41" s="193"/>
      <c r="E41" s="193"/>
      <c r="F41" s="192"/>
      <c r="G41" s="369"/>
      <c r="H41" s="192"/>
    </row>
    <row r="42" spans="1:8" ht="12.75">
      <c r="A42" s="190" t="s">
        <v>183</v>
      </c>
      <c r="B42" s="191">
        <v>13</v>
      </c>
      <c r="C42" s="192" t="str">
        <f>VLOOKUP(B42,'пр.взвешивания'!B4:H113,2,FALSE)</f>
        <v>ЦУВАРЕВА Надежда Михайловна</v>
      </c>
      <c r="D42" s="193" t="str">
        <f>VLOOKUP(B42,'пр.взвешивания'!B4:H111,3,FALSE)</f>
        <v>19.12.1995 КМС</v>
      </c>
      <c r="E42" s="193" t="str">
        <f>VLOOKUP(C42,'пр.взвешивания'!C4:I111,3,FALSE)</f>
        <v>МОС</v>
      </c>
      <c r="F42" s="192" t="str">
        <f>VLOOKUP(B42,'пр.взвешивания'!B4:H115,5,FALSE)</f>
        <v>Москва</v>
      </c>
      <c r="G42" s="369">
        <f>VLOOKUP(B42,'пр.взвешивания'!B2:H115,6,FALSE)</f>
        <v>0</v>
      </c>
      <c r="H42" s="192" t="str">
        <f>VLOOKUP(B42,'пр.взвешивания'!B2:H115,7,FALSE)</f>
        <v>Цуварев МВ</v>
      </c>
    </row>
    <row r="43" spans="1:8" ht="12.75">
      <c r="A43" s="190"/>
      <c r="B43" s="191"/>
      <c r="C43" s="192"/>
      <c r="D43" s="193"/>
      <c r="E43" s="193"/>
      <c r="F43" s="192"/>
      <c r="G43" s="369"/>
      <c r="H43" s="192"/>
    </row>
    <row r="44" spans="1:8" ht="12.75" customHeight="1">
      <c r="A44" s="190" t="s">
        <v>183</v>
      </c>
      <c r="B44" s="191">
        <v>11</v>
      </c>
      <c r="C44" s="192" t="str">
        <f>VLOOKUP(B44,'пр.взвешивания'!B4:H115,2,FALSE)</f>
        <v>КОСОВАН Валентина Николаевна</v>
      </c>
      <c r="D44" s="193" t="str">
        <f>VLOOKUP(B44,'пр.взвешивания'!B4:H113,3,FALSE)</f>
        <v>25.11.1995  1р</v>
      </c>
      <c r="E44" s="193" t="str">
        <f>VLOOKUP(C44,'пр.взвешивания'!C4:I113,3,FALSE)</f>
        <v>УФО</v>
      </c>
      <c r="F44" s="192" t="str">
        <f>VLOOKUP(B44,'пр.взвешивания'!B4:H117,5,FALSE)</f>
        <v>ЯНАО, Ноябрьск, МО</v>
      </c>
      <c r="G44" s="369">
        <f>VLOOKUP(B44,'пр.взвешивания'!B4:H117,6,FALSE)</f>
        <v>0</v>
      </c>
      <c r="H44" s="192" t="str">
        <f>VLOOKUP(B44,'пр.взвешивания'!B4:H117,7,FALSE)</f>
        <v>Шайхутдинов Р.Р. Юмашев СА</v>
      </c>
    </row>
    <row r="45" spans="1:8" ht="12.75">
      <c r="A45" s="190"/>
      <c r="B45" s="191"/>
      <c r="C45" s="192"/>
      <c r="D45" s="193"/>
      <c r="E45" s="193"/>
      <c r="F45" s="192"/>
      <c r="G45" s="369"/>
      <c r="H45" s="192"/>
    </row>
    <row r="46" spans="1:8" ht="12.75" customHeight="1">
      <c r="A46" s="190" t="s">
        <v>183</v>
      </c>
      <c r="B46" s="191">
        <v>8</v>
      </c>
      <c r="C46" s="192" t="str">
        <f>VLOOKUP(B46,'пр.взвешивания'!B6:H117,2,FALSE)</f>
        <v>ХАЛИКОВА Анжелика Ринатовна</v>
      </c>
      <c r="D46" s="193" t="str">
        <f>VLOOKUP(B46,'пр.взвешивания'!B6:H115,3,FALSE)</f>
        <v>23.05.1993 КМС</v>
      </c>
      <c r="E46" s="193" t="str">
        <f>VLOOKUP(C46,'пр.взвешивания'!C6:I115,3,FALSE)</f>
        <v>ПФО</v>
      </c>
      <c r="F46" s="192" t="str">
        <f>VLOOKUP(B46,'пр.взвешивания'!B6:H119,5,FALSE)</f>
        <v>Татарстан Н.Челны ПР</v>
      </c>
      <c r="G46" s="369">
        <f>VLOOKUP(B46,'пр.взвешивания'!B4:H119,6,FALSE)</f>
        <v>0</v>
      </c>
      <c r="H46" s="192" t="str">
        <f>VLOOKUP(B46,'пр.взвешивания'!B4:H119,7,FALSE)</f>
        <v>Ахметов ШЯ</v>
      </c>
    </row>
    <row r="47" spans="1:8" ht="15.75" customHeight="1">
      <c r="A47" s="190"/>
      <c r="B47" s="191"/>
      <c r="C47" s="192"/>
      <c r="D47" s="193"/>
      <c r="E47" s="193"/>
      <c r="F47" s="192"/>
      <c r="G47" s="369"/>
      <c r="H47" s="192"/>
    </row>
    <row r="48" spans="1:8" ht="12.75" customHeight="1">
      <c r="A48" s="190" t="s">
        <v>183</v>
      </c>
      <c r="B48" s="191">
        <v>5</v>
      </c>
      <c r="C48" s="192" t="str">
        <f>VLOOKUP(B48,'пр.взвешивания'!B3:H119,2,FALSE)</f>
        <v>ВАСИЛЬЕВА Маргарита Евгеньевна</v>
      </c>
      <c r="D48" s="193" t="str">
        <f>VLOOKUP(B48,'пр.взвешивания'!B3:H117,3,FALSE)</f>
        <v>22.12.1993, КМС</v>
      </c>
      <c r="E48" s="193" t="str">
        <f>VLOOKUP(C48,'пр.взвешивания'!C3:I117,3,FALSE)</f>
        <v>СФО</v>
      </c>
      <c r="F48" s="192" t="str">
        <f>VLOOKUP(B48,'пр.взвешивания'!B3:H121,5,FALSE)</f>
        <v>Р.Бурятия, Улан-Удэ, МО</v>
      </c>
      <c r="G48" s="369">
        <f>VLOOKUP(B48,'пр.взвешивания'!B4:H121,6,FALSE)</f>
        <v>0</v>
      </c>
      <c r="H48" s="192" t="str">
        <f>VLOOKUP(B48,'пр.взвешивания'!B4:H121,7,FALSE)</f>
        <v>Санжиев Т.Ш., Васильев Е.А.</v>
      </c>
    </row>
    <row r="49" spans="1:8" ht="12.75">
      <c r="A49" s="190"/>
      <c r="B49" s="191"/>
      <c r="C49" s="192"/>
      <c r="D49" s="193"/>
      <c r="E49" s="193"/>
      <c r="F49" s="192"/>
      <c r="G49" s="369"/>
      <c r="H49" s="192"/>
    </row>
    <row r="50" spans="1:8" ht="12.75" customHeight="1">
      <c r="A50" s="190" t="s">
        <v>183</v>
      </c>
      <c r="B50" s="191">
        <v>3</v>
      </c>
      <c r="C50" s="192" t="str">
        <f>VLOOKUP(B50,'пр.взвешивания'!B1:H121,2,FALSE)</f>
        <v>СЫРКИНА Елизавета Николаевна</v>
      </c>
      <c r="D50" s="193" t="str">
        <f>VLOOKUP(B50,'пр.взвешивания'!B1:H119,3,FALSE)</f>
        <v>14.12.1993 КМС</v>
      </c>
      <c r="E50" s="193" t="str">
        <f>VLOOKUP(C50,'пр.взвешивания'!C1:I119,3,FALSE)</f>
        <v>УФО</v>
      </c>
      <c r="F50" s="192" t="str">
        <f>VLOOKUP(B50,'пр.взвешивания'!B1:H123,5,FALSE)</f>
        <v>Свердловская Екатеринбург МО</v>
      </c>
      <c r="G50" s="369">
        <f>VLOOKUP(B50,'пр.взвешивания'!B5:H123,6,FALSE)</f>
        <v>0</v>
      </c>
      <c r="H50" s="192" t="str">
        <f>VLOOKUP(B50,'пр.взвешивания'!B5:H123,7,FALSE)</f>
        <v>Рябов СВ</v>
      </c>
    </row>
    <row r="51" spans="1:8" ht="12.75">
      <c r="A51" s="190"/>
      <c r="B51" s="191"/>
      <c r="C51" s="192"/>
      <c r="D51" s="193"/>
      <c r="E51" s="193"/>
      <c r="F51" s="192"/>
      <c r="G51" s="369"/>
      <c r="H51" s="192"/>
    </row>
    <row r="53" spans="1:7" ht="15">
      <c r="A53" s="75" t="str">
        <f>HYPERLINK('[2]реквизиты'!$A$6)</f>
        <v>Гл. судья, судья МК</v>
      </c>
      <c r="B53" s="75"/>
      <c r="C53" s="75"/>
      <c r="D53" s="15"/>
      <c r="E53" s="15"/>
      <c r="F53" s="13"/>
      <c r="G53" s="60" t="str">
        <f>'[2]реквизиты'!$G$7</f>
        <v>А.Б.Рыбаков</v>
      </c>
    </row>
    <row r="54" spans="1:8" ht="15.75">
      <c r="A54" s="22"/>
      <c r="B54" s="22"/>
      <c r="C54" s="63"/>
      <c r="D54" s="16"/>
      <c r="E54" s="16"/>
      <c r="F54" s="62"/>
      <c r="G54" s="14" t="str">
        <f>'[2]реквизиты'!$G$8</f>
        <v>/г.Чебоксары/</v>
      </c>
      <c r="H54" s="15"/>
    </row>
    <row r="55" spans="1:8" ht="12.75">
      <c r="A55" s="10"/>
      <c r="B55" s="10"/>
      <c r="C55" s="61"/>
      <c r="D55" s="1"/>
      <c r="E55" s="1"/>
      <c r="F55" s="16"/>
      <c r="G55" s="15"/>
      <c r="H55" s="15"/>
    </row>
    <row r="56" spans="1:8" ht="15.75">
      <c r="A56" s="21" t="str">
        <f>HYPERLINK('[3]реквизиты'!$A$22)</f>
        <v>Гл. секретарь, судья МК</v>
      </c>
      <c r="B56" s="22"/>
      <c r="C56" s="63"/>
      <c r="D56" s="16"/>
      <c r="E56" s="16"/>
      <c r="F56" s="62"/>
      <c r="G56" s="60" t="str">
        <f>'[2]реквизиты'!$G$9</f>
        <v>С.М.Тресикн</v>
      </c>
      <c r="H56" s="1"/>
    </row>
    <row r="57" spans="1:8" ht="12.75">
      <c r="A57" s="23"/>
      <c r="B57" s="23"/>
      <c r="C57" s="65"/>
      <c r="D57" s="16"/>
      <c r="E57" s="16"/>
      <c r="F57" s="16"/>
      <c r="G57" s="14" t="str">
        <f>'[2]реквизиты'!$G$10</f>
        <v>/г. Бийск/</v>
      </c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</sheetData>
  <mergeCells count="196">
    <mergeCell ref="E46:E47"/>
    <mergeCell ref="E48:E49"/>
    <mergeCell ref="E50:E51"/>
    <mergeCell ref="E4:F5"/>
    <mergeCell ref="E38:E39"/>
    <mergeCell ref="E40:E41"/>
    <mergeCell ref="E42:E43"/>
    <mergeCell ref="E44:E45"/>
    <mergeCell ref="E30:E31"/>
    <mergeCell ref="E32:E33"/>
    <mergeCell ref="E34:E35"/>
    <mergeCell ref="E36:E37"/>
    <mergeCell ref="E22:E23"/>
    <mergeCell ref="E24:E25"/>
    <mergeCell ref="E26:E27"/>
    <mergeCell ref="E28:E29"/>
    <mergeCell ref="E14:E15"/>
    <mergeCell ref="E16:E17"/>
    <mergeCell ref="E18:E19"/>
    <mergeCell ref="E20:E21"/>
    <mergeCell ref="E6:E7"/>
    <mergeCell ref="E8:E9"/>
    <mergeCell ref="E10:E11"/>
    <mergeCell ref="E12:E13"/>
    <mergeCell ref="F48:F49"/>
    <mergeCell ref="G48:G49"/>
    <mergeCell ref="H48:H49"/>
    <mergeCell ref="A50:A51"/>
    <mergeCell ref="B50:B51"/>
    <mergeCell ref="C50:C51"/>
    <mergeCell ref="D50:D51"/>
    <mergeCell ref="F50:F51"/>
    <mergeCell ref="G50:G51"/>
    <mergeCell ref="H50:H51"/>
    <mergeCell ref="A48:A49"/>
    <mergeCell ref="B48:B49"/>
    <mergeCell ref="C48:C49"/>
    <mergeCell ref="D48:D49"/>
    <mergeCell ref="F14:F15"/>
    <mergeCell ref="G14:G15"/>
    <mergeCell ref="H14:H15"/>
    <mergeCell ref="A16:A17"/>
    <mergeCell ref="B16:B17"/>
    <mergeCell ref="C16:C17"/>
    <mergeCell ref="D16:D17"/>
    <mergeCell ref="F16:F17"/>
    <mergeCell ref="G16:G17"/>
    <mergeCell ref="H16:H17"/>
    <mergeCell ref="A14:A15"/>
    <mergeCell ref="B14:B15"/>
    <mergeCell ref="C14:C15"/>
    <mergeCell ref="D14:D15"/>
    <mergeCell ref="F10:F11"/>
    <mergeCell ref="G10:G11"/>
    <mergeCell ref="H10:H11"/>
    <mergeCell ref="A12:A13"/>
    <mergeCell ref="B12:B13"/>
    <mergeCell ref="C12:C13"/>
    <mergeCell ref="D12:D13"/>
    <mergeCell ref="F12:F13"/>
    <mergeCell ref="G12:G13"/>
    <mergeCell ref="H12:H13"/>
    <mergeCell ref="A10:A11"/>
    <mergeCell ref="B10:B11"/>
    <mergeCell ref="C10:C11"/>
    <mergeCell ref="D10:D11"/>
    <mergeCell ref="F6:F7"/>
    <mergeCell ref="G6:G7"/>
    <mergeCell ref="H6:H7"/>
    <mergeCell ref="A8:A9"/>
    <mergeCell ref="B8:B9"/>
    <mergeCell ref="C8:C9"/>
    <mergeCell ref="D8:D9"/>
    <mergeCell ref="F8:F9"/>
    <mergeCell ref="G8:G9"/>
    <mergeCell ref="H8:H9"/>
    <mergeCell ref="A6:A7"/>
    <mergeCell ref="B6:B7"/>
    <mergeCell ref="C6:C7"/>
    <mergeCell ref="D6:D7"/>
    <mergeCell ref="A1:H1"/>
    <mergeCell ref="A4:A5"/>
    <mergeCell ref="B4:B5"/>
    <mergeCell ref="C4:C5"/>
    <mergeCell ref="D4:D5"/>
    <mergeCell ref="G4:G5"/>
    <mergeCell ref="H4:H5"/>
    <mergeCell ref="A2:C2"/>
    <mergeCell ref="D2:H2"/>
    <mergeCell ref="A18:A19"/>
    <mergeCell ref="B18:B19"/>
    <mergeCell ref="C18:C19"/>
    <mergeCell ref="D18:D19"/>
    <mergeCell ref="F18:F19"/>
    <mergeCell ref="G18:G19"/>
    <mergeCell ref="H18:H19"/>
    <mergeCell ref="A20:A21"/>
    <mergeCell ref="B20:B21"/>
    <mergeCell ref="C20:C21"/>
    <mergeCell ref="D20:D21"/>
    <mergeCell ref="F20:F21"/>
    <mergeCell ref="G20:G21"/>
    <mergeCell ref="H20:H21"/>
    <mergeCell ref="A22:A23"/>
    <mergeCell ref="B22:B23"/>
    <mergeCell ref="C22:C23"/>
    <mergeCell ref="D22:D23"/>
    <mergeCell ref="F22:F23"/>
    <mergeCell ref="G22:G23"/>
    <mergeCell ref="H22:H23"/>
    <mergeCell ref="A24:A25"/>
    <mergeCell ref="B24:B25"/>
    <mergeCell ref="C24:C25"/>
    <mergeCell ref="D24:D25"/>
    <mergeCell ref="F24:F25"/>
    <mergeCell ref="G24:G25"/>
    <mergeCell ref="H24:H25"/>
    <mergeCell ref="A26:A27"/>
    <mergeCell ref="B26:B27"/>
    <mergeCell ref="C26:C27"/>
    <mergeCell ref="D26:D27"/>
    <mergeCell ref="F26:F27"/>
    <mergeCell ref="G26:G27"/>
    <mergeCell ref="H26:H27"/>
    <mergeCell ref="A28:A29"/>
    <mergeCell ref="B28:B29"/>
    <mergeCell ref="C28:C29"/>
    <mergeCell ref="D28:D29"/>
    <mergeCell ref="F28:F29"/>
    <mergeCell ref="G28:G29"/>
    <mergeCell ref="H28:H29"/>
    <mergeCell ref="A30:A31"/>
    <mergeCell ref="B30:B31"/>
    <mergeCell ref="C30:C31"/>
    <mergeCell ref="D30:D31"/>
    <mergeCell ref="F30:F31"/>
    <mergeCell ref="G30:G31"/>
    <mergeCell ref="H30:H31"/>
    <mergeCell ref="A32:A33"/>
    <mergeCell ref="B32:B33"/>
    <mergeCell ref="C32:C33"/>
    <mergeCell ref="D32:D33"/>
    <mergeCell ref="F32:F33"/>
    <mergeCell ref="G32:G33"/>
    <mergeCell ref="H32:H33"/>
    <mergeCell ref="A34:A35"/>
    <mergeCell ref="B34:B35"/>
    <mergeCell ref="C34:C35"/>
    <mergeCell ref="D34:D35"/>
    <mergeCell ref="F34:F35"/>
    <mergeCell ref="G34:G35"/>
    <mergeCell ref="H34:H35"/>
    <mergeCell ref="A36:A37"/>
    <mergeCell ref="B36:B37"/>
    <mergeCell ref="C36:C37"/>
    <mergeCell ref="D36:D37"/>
    <mergeCell ref="F36:F37"/>
    <mergeCell ref="G36:G37"/>
    <mergeCell ref="H36:H37"/>
    <mergeCell ref="A38:A39"/>
    <mergeCell ref="B38:B39"/>
    <mergeCell ref="C38:C39"/>
    <mergeCell ref="D38:D39"/>
    <mergeCell ref="F38:F39"/>
    <mergeCell ref="G38:G39"/>
    <mergeCell ref="H38:H39"/>
    <mergeCell ref="A40:A41"/>
    <mergeCell ref="B40:B41"/>
    <mergeCell ref="C40:C41"/>
    <mergeCell ref="D40:D41"/>
    <mergeCell ref="F40:F41"/>
    <mergeCell ref="G40:G41"/>
    <mergeCell ref="H40:H41"/>
    <mergeCell ref="A42:A43"/>
    <mergeCell ref="B42:B43"/>
    <mergeCell ref="C42:C43"/>
    <mergeCell ref="D42:D43"/>
    <mergeCell ref="A44:A45"/>
    <mergeCell ref="B44:B45"/>
    <mergeCell ref="C44:C45"/>
    <mergeCell ref="D44:D45"/>
    <mergeCell ref="G42:G43"/>
    <mergeCell ref="H42:H43"/>
    <mergeCell ref="F44:F45"/>
    <mergeCell ref="G44:G45"/>
    <mergeCell ref="H44:H45"/>
    <mergeCell ref="A3:C3"/>
    <mergeCell ref="G3:H3"/>
    <mergeCell ref="A46:A47"/>
    <mergeCell ref="B46:B47"/>
    <mergeCell ref="C46:C47"/>
    <mergeCell ref="D46:D47"/>
    <mergeCell ref="F46:F47"/>
    <mergeCell ref="G46:G47"/>
    <mergeCell ref="H46:H47"/>
    <mergeCell ref="F42:F4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W86"/>
  <sheetViews>
    <sheetView workbookViewId="0" topLeftCell="AD63">
      <selection activeCell="AN82" sqref="T41:AN82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7.421875" style="0" customWidth="1"/>
    <col min="4" max="4" width="7.28125" style="0" customWidth="1"/>
    <col min="5" max="9" width="5.7109375" style="0" customWidth="1"/>
    <col min="10" max="10" width="1.1484375" style="0" customWidth="1"/>
    <col min="11" max="11" width="5.57421875" style="0" customWidth="1"/>
    <col min="12" max="12" width="20.7109375" style="0" customWidth="1"/>
    <col min="13" max="13" width="8.140625" style="0" customWidth="1"/>
    <col min="14" max="14" width="7.7109375" style="0" customWidth="1"/>
    <col min="15" max="16" width="5.7109375" style="0" customWidth="1"/>
    <col min="17" max="17" width="4.8515625" style="0" customWidth="1"/>
    <col min="18" max="18" width="5.7109375" style="0" customWidth="1"/>
    <col min="19" max="19" width="6.7109375" style="0" customWidth="1"/>
    <col min="20" max="20" width="5.00390625" style="0" customWidth="1"/>
    <col min="21" max="21" width="18.28125" style="0" customWidth="1"/>
    <col min="22" max="22" width="8.00390625" style="0" customWidth="1"/>
    <col min="23" max="23" width="12.00390625" style="0" customWidth="1"/>
    <col min="24" max="29" width="4.7109375" style="0" customWidth="1"/>
    <col min="30" max="30" width="1.28515625" style="0" customWidth="1"/>
    <col min="31" max="31" width="4.28125" style="0" customWidth="1"/>
    <col min="32" max="32" width="18.421875" style="0" customWidth="1"/>
    <col min="33" max="34" width="9.28125" style="0" customWidth="1"/>
    <col min="35" max="40" width="4.7109375" style="0" customWidth="1"/>
  </cols>
  <sheetData>
    <row r="1" spans="1:19" ht="22.5" customHeight="1">
      <c r="A1" s="195" t="s">
        <v>34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15.75" customHeight="1" thickBot="1">
      <c r="A2" s="286" t="s">
        <v>33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</row>
    <row r="3" spans="1:14" ht="22.5" customHeight="1" thickBot="1">
      <c r="A3" s="15"/>
      <c r="B3" s="18"/>
      <c r="C3" s="18"/>
      <c r="D3" s="283" t="str">
        <f>HYPERLINK('[2]реквизиты'!$A$2)</f>
        <v>Первенство России по самбо среди юниорок 1993-94 г.р.</v>
      </c>
      <c r="E3" s="284"/>
      <c r="F3" s="284"/>
      <c r="G3" s="284"/>
      <c r="H3" s="284"/>
      <c r="I3" s="284"/>
      <c r="J3" s="284"/>
      <c r="K3" s="284"/>
      <c r="L3" s="284"/>
      <c r="M3" s="284"/>
      <c r="N3" s="285"/>
    </row>
    <row r="4" spans="1:19" ht="24" customHeight="1" thickBot="1">
      <c r="A4" s="282" t="str">
        <f>HYPERLINK('[2]реквизиты'!$A$3)</f>
        <v>18-22 февраля 2013 г.   г.В.Пышма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27.75" customHeight="1" thickBot="1">
      <c r="A5" s="46" t="s">
        <v>35</v>
      </c>
      <c r="B5" s="3"/>
      <c r="C5" s="3"/>
      <c r="D5" s="46"/>
      <c r="E5" s="3"/>
      <c r="F5" s="3"/>
      <c r="G5" s="3"/>
      <c r="H5" s="3"/>
      <c r="I5" s="3"/>
      <c r="J5" s="3"/>
      <c r="K5" s="46" t="s">
        <v>39</v>
      </c>
      <c r="L5" s="3"/>
      <c r="M5" s="3"/>
      <c r="N5" s="3"/>
      <c r="O5" s="3"/>
      <c r="P5" s="3"/>
      <c r="Q5" s="292" t="str">
        <f>HYPERLINK('пр.взвешивания'!F3)</f>
        <v>в.к.  56  кг.</v>
      </c>
      <c r="R5" s="293"/>
      <c r="S5" s="294"/>
    </row>
    <row r="6" spans="1:19" ht="13.5" customHeight="1" thickBot="1">
      <c r="A6" s="290" t="s">
        <v>0</v>
      </c>
      <c r="B6" s="290" t="s">
        <v>1</v>
      </c>
      <c r="C6" s="290" t="s">
        <v>2</v>
      </c>
      <c r="D6" s="290" t="s">
        <v>167</v>
      </c>
      <c r="E6" s="274" t="s">
        <v>4</v>
      </c>
      <c r="F6" s="275"/>
      <c r="G6" s="276"/>
      <c r="H6" s="290" t="s">
        <v>5</v>
      </c>
      <c r="I6" s="290" t="s">
        <v>6</v>
      </c>
      <c r="J6" s="3"/>
      <c r="K6" s="290" t="s">
        <v>0</v>
      </c>
      <c r="L6" s="290" t="s">
        <v>1</v>
      </c>
      <c r="M6" s="290" t="s">
        <v>2</v>
      </c>
      <c r="N6" s="290" t="s">
        <v>167</v>
      </c>
      <c r="O6" s="274" t="s">
        <v>4</v>
      </c>
      <c r="P6" s="275"/>
      <c r="Q6" s="276"/>
      <c r="R6" s="290" t="s">
        <v>5</v>
      </c>
      <c r="S6" s="290" t="s">
        <v>6</v>
      </c>
    </row>
    <row r="7" spans="1:19" ht="13.5" customHeight="1" thickBot="1">
      <c r="A7" s="291"/>
      <c r="B7" s="291"/>
      <c r="C7" s="291"/>
      <c r="D7" s="291"/>
      <c r="E7" s="27">
        <v>1</v>
      </c>
      <c r="F7" s="28">
        <v>2</v>
      </c>
      <c r="G7" s="29">
        <v>3</v>
      </c>
      <c r="H7" s="291"/>
      <c r="I7" s="291"/>
      <c r="J7" s="3"/>
      <c r="K7" s="291"/>
      <c r="L7" s="291"/>
      <c r="M7" s="291"/>
      <c r="N7" s="291"/>
      <c r="O7" s="27">
        <v>1</v>
      </c>
      <c r="P7" s="28">
        <v>2</v>
      </c>
      <c r="Q7" s="29">
        <v>3</v>
      </c>
      <c r="R7" s="291"/>
      <c r="S7" s="291"/>
    </row>
    <row r="8" spans="1:49" ht="13.5" customHeight="1">
      <c r="A8" s="217">
        <v>1</v>
      </c>
      <c r="B8" s="205" t="str">
        <f>VLOOKUP(A8,'пр.взвешивания'!B6:F44,2,FALSE)</f>
        <v>МИРАСОВА Виолетта Вадимовна</v>
      </c>
      <c r="C8" s="296" t="str">
        <f>VLOOKUP(A8,'пр.взвешивания'!B6:F47,3,FALSE)</f>
        <v>19.07.1994 КМС</v>
      </c>
      <c r="D8" s="218" t="str">
        <f>VLOOKUP(A8,'пр.взвешивания'!B6:F47,4,FALSE)</f>
        <v>УФО</v>
      </c>
      <c r="E8" s="30"/>
      <c r="F8" s="80">
        <v>0</v>
      </c>
      <c r="G8" s="99">
        <v>3</v>
      </c>
      <c r="H8" s="269">
        <f>SUM(E8:G8)</f>
        <v>3</v>
      </c>
      <c r="I8" s="255">
        <v>2</v>
      </c>
      <c r="J8" s="59"/>
      <c r="K8" s="217">
        <v>13</v>
      </c>
      <c r="L8" s="205" t="str">
        <f>VLOOKUP(K8,'пр.взвешивания'!B6:H45,2,FALSE)</f>
        <v>ЦУВАРЕВА Надежда Михайловна</v>
      </c>
      <c r="M8" s="296" t="str">
        <f>VLOOKUP(K8,'пр.взвешивания'!B6:H45,3,FALSE)</f>
        <v>19.12.1995 КМС</v>
      </c>
      <c r="N8" s="218" t="str">
        <f>VLOOKUP(K8,'пр.взвешивания'!B6:H45,4,FALSE)</f>
        <v>МОС</v>
      </c>
      <c r="O8" s="30"/>
      <c r="P8" s="80">
        <v>1</v>
      </c>
      <c r="Q8" s="99">
        <v>0</v>
      </c>
      <c r="R8" s="269">
        <f>SUM(O8:Q8)</f>
        <v>1</v>
      </c>
      <c r="S8" s="255"/>
      <c r="T8" s="81"/>
      <c r="U8" s="82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</row>
    <row r="9" spans="1:49" ht="13.5" customHeight="1">
      <c r="A9" s="213"/>
      <c r="B9" s="206"/>
      <c r="C9" s="215"/>
      <c r="D9" s="219"/>
      <c r="E9" s="83"/>
      <c r="F9" s="146">
        <f>HYPERLINK(круги!H5)</f>
      </c>
      <c r="G9" s="97">
        <f>HYPERLINK(круги!H12)</f>
      </c>
      <c r="H9" s="270"/>
      <c r="I9" s="224"/>
      <c r="J9" s="59"/>
      <c r="K9" s="213"/>
      <c r="L9" s="206"/>
      <c r="M9" s="215"/>
      <c r="N9" s="219"/>
      <c r="O9" s="83"/>
      <c r="P9" s="146">
        <f>HYPERLINK(круги!R5)</f>
      </c>
      <c r="Q9" s="97">
        <f>HYPERLINK(круги!R12)</f>
      </c>
      <c r="R9" s="270"/>
      <c r="S9" s="224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</row>
    <row r="10" spans="1:49" ht="13.5" customHeight="1">
      <c r="A10" s="213">
        <v>2</v>
      </c>
      <c r="B10" s="228" t="str">
        <f>VLOOKUP(A10,'пр.взвешивания'!B6:F44,2,FALSE)</f>
        <v>ПЕТРОВА Татьяна Викторовна</v>
      </c>
      <c r="C10" s="279" t="str">
        <f>VLOOKUP(A10,'пр.взвешивания'!B6:F49,3,FALSE)</f>
        <v>25.01.1995 КМС</v>
      </c>
      <c r="D10" s="280" t="str">
        <f>VLOOKUP(A10,'пр.взвешивания'!B6:F49,4,FALSE)</f>
        <v>ПФО</v>
      </c>
      <c r="E10" s="84">
        <v>3</v>
      </c>
      <c r="F10" s="66"/>
      <c r="G10" s="72">
        <v>3.5</v>
      </c>
      <c r="H10" s="271">
        <f>SUM(E10:G10)</f>
        <v>6.5</v>
      </c>
      <c r="I10" s="224">
        <v>1</v>
      </c>
      <c r="J10" s="59"/>
      <c r="K10" s="213">
        <v>14</v>
      </c>
      <c r="L10" s="228" t="str">
        <f>VLOOKUP(K10,'пр.взвешивания'!B6:H47,2,FALSE)</f>
        <v>САХАРОВА КаринА Александровна</v>
      </c>
      <c r="M10" s="279" t="str">
        <f>VLOOKUP(K10,'пр.взвешивания'!B6:H47,3,FALSE)</f>
        <v>21.08.1994 КМС</v>
      </c>
      <c r="N10" s="280" t="str">
        <f>VLOOKUP(K10,'пр.взвешивания'!B8:H47,4,FALSE)</f>
        <v>ДВФО</v>
      </c>
      <c r="O10" s="84">
        <v>3</v>
      </c>
      <c r="P10" s="66"/>
      <c r="Q10" s="72">
        <v>0</v>
      </c>
      <c r="R10" s="271">
        <f>SUM(O10:Q10)</f>
        <v>3</v>
      </c>
      <c r="S10" s="224">
        <v>2</v>
      </c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</row>
    <row r="11" spans="1:49" ht="13.5" customHeight="1">
      <c r="A11" s="213"/>
      <c r="B11" s="277"/>
      <c r="C11" s="211"/>
      <c r="D11" s="281"/>
      <c r="E11" s="85">
        <f>HYPERLINK(круги!H7)</f>
      </c>
      <c r="F11" s="67"/>
      <c r="G11" s="73">
        <f>HYPERLINK(круги!H21)</f>
      </c>
      <c r="H11" s="270"/>
      <c r="I11" s="224"/>
      <c r="J11" s="59"/>
      <c r="K11" s="213"/>
      <c r="L11" s="277"/>
      <c r="M11" s="211"/>
      <c r="N11" s="281"/>
      <c r="O11" s="85">
        <f>HYPERLINK(круги!R7)</f>
      </c>
      <c r="P11" s="67"/>
      <c r="Q11" s="73">
        <f>HYPERLINK(круги!R21)</f>
      </c>
      <c r="R11" s="270"/>
      <c r="S11" s="224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</row>
    <row r="12" spans="1:49" ht="13.5" customHeight="1">
      <c r="A12" s="213">
        <v>3</v>
      </c>
      <c r="B12" s="209" t="str">
        <f>VLOOKUP(A12,'пр.взвешивания'!B6:F44,2,FALSE)</f>
        <v>СЫРКИНА Елизавета Николаевна</v>
      </c>
      <c r="C12" s="215" t="str">
        <f>VLOOKUP(A12,'пр.взвешивания'!B6:F44,3,FALSE)</f>
        <v>14.12.1993 КМС</v>
      </c>
      <c r="D12" s="219" t="str">
        <f>VLOOKUP(A12,'пр.взвешивания'!B6:F44,4,FALSE)</f>
        <v>УФО</v>
      </c>
      <c r="E12" s="86">
        <v>1</v>
      </c>
      <c r="F12" s="35">
        <v>0</v>
      </c>
      <c r="G12" s="141"/>
      <c r="H12" s="271">
        <f>SUM(E12:G12)</f>
        <v>1</v>
      </c>
      <c r="I12" s="224"/>
      <c r="J12" s="59"/>
      <c r="K12" s="213">
        <v>15</v>
      </c>
      <c r="L12" s="209" t="str">
        <f>VLOOKUP(K12,'пр.взвешивания'!B6:H49,2,FALSE)</f>
        <v>МУХТАРОВА Гульфия Рубиновна</v>
      </c>
      <c r="M12" s="215" t="str">
        <f>VLOOKUP(K12,'пр.взвешивания'!B6:H49,3,FALSE)</f>
        <v>26.10.1995 КМС</v>
      </c>
      <c r="N12" s="219" t="str">
        <f>VLOOKUP(K12,'пр.взвешивания'!B10:H49,4,FALSE)</f>
        <v>ЮФО</v>
      </c>
      <c r="O12" s="86">
        <v>4</v>
      </c>
      <c r="P12" s="35">
        <v>4</v>
      </c>
      <c r="Q12" s="141"/>
      <c r="R12" s="271">
        <f>SUM(O12:Q12)</f>
        <v>8</v>
      </c>
      <c r="S12" s="224">
        <v>1</v>
      </c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</row>
    <row r="13" spans="1:49" ht="13.5" customHeight="1" thickBot="1">
      <c r="A13" s="214"/>
      <c r="B13" s="210"/>
      <c r="C13" s="216"/>
      <c r="D13" s="227"/>
      <c r="E13" s="87">
        <f>HYPERLINK(круги!H14)</f>
      </c>
      <c r="F13" s="56">
        <f>HYPERLINK(круги!H19)</f>
      </c>
      <c r="G13" s="74"/>
      <c r="H13" s="272"/>
      <c r="I13" s="273"/>
      <c r="J13" s="59"/>
      <c r="K13" s="214"/>
      <c r="L13" s="210"/>
      <c r="M13" s="216"/>
      <c r="N13" s="227"/>
      <c r="O13" s="365" t="s">
        <v>181</v>
      </c>
      <c r="P13" s="56">
        <v>1.27</v>
      </c>
      <c r="Q13" s="74"/>
      <c r="R13" s="272"/>
      <c r="S13" s="273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</row>
    <row r="14" spans="1:49" ht="9.75" customHeight="1" thickBot="1">
      <c r="A14" s="88" t="s">
        <v>36</v>
      </c>
      <c r="B14" s="59"/>
      <c r="C14" s="59"/>
      <c r="D14" s="59"/>
      <c r="E14" s="89"/>
      <c r="F14" s="89"/>
      <c r="G14" s="89"/>
      <c r="H14" s="59"/>
      <c r="I14" s="59"/>
      <c r="J14" s="59"/>
      <c r="K14" s="88" t="s">
        <v>40</v>
      </c>
      <c r="L14" s="59"/>
      <c r="M14" s="59"/>
      <c r="N14" s="59"/>
      <c r="O14" s="89"/>
      <c r="P14" s="89"/>
      <c r="Q14" s="89"/>
      <c r="R14" s="59"/>
      <c r="S14" s="59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</row>
    <row r="15" spans="1:49" ht="13.5" customHeight="1" thickBot="1">
      <c r="A15" s="203" t="s">
        <v>0</v>
      </c>
      <c r="B15" s="203" t="s">
        <v>1</v>
      </c>
      <c r="C15" s="203" t="s">
        <v>2</v>
      </c>
      <c r="D15" s="203" t="s">
        <v>3</v>
      </c>
      <c r="E15" s="200" t="s">
        <v>4</v>
      </c>
      <c r="F15" s="201"/>
      <c r="G15" s="202"/>
      <c r="H15" s="203" t="s">
        <v>5</v>
      </c>
      <c r="I15" s="203" t="s">
        <v>6</v>
      </c>
      <c r="J15" s="59"/>
      <c r="K15" s="203" t="s">
        <v>0</v>
      </c>
      <c r="L15" s="203" t="s">
        <v>1</v>
      </c>
      <c r="M15" s="203" t="s">
        <v>2</v>
      </c>
      <c r="N15" s="203" t="s">
        <v>3</v>
      </c>
      <c r="O15" s="274" t="s">
        <v>4</v>
      </c>
      <c r="P15" s="275"/>
      <c r="Q15" s="276"/>
      <c r="R15" s="203" t="s">
        <v>5</v>
      </c>
      <c r="S15" s="203" t="s">
        <v>6</v>
      </c>
      <c r="T15" s="81"/>
      <c r="U15" s="81"/>
      <c r="V15" s="81"/>
      <c r="W15" s="81"/>
      <c r="X15" s="81"/>
      <c r="Y15" s="81"/>
      <c r="Z15" s="81"/>
      <c r="AA15" s="81"/>
      <c r="AB15" s="81"/>
      <c r="AC15" s="82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</row>
    <row r="16" spans="1:49" ht="13.5" customHeight="1" thickBot="1">
      <c r="A16" s="204"/>
      <c r="B16" s="204"/>
      <c r="C16" s="204"/>
      <c r="D16" s="204"/>
      <c r="E16" s="143">
        <v>1</v>
      </c>
      <c r="F16" s="144">
        <v>2</v>
      </c>
      <c r="G16" s="145">
        <v>3</v>
      </c>
      <c r="H16" s="220"/>
      <c r="I16" s="204"/>
      <c r="J16" s="59"/>
      <c r="K16" s="295"/>
      <c r="L16" s="295"/>
      <c r="M16" s="295"/>
      <c r="N16" s="295"/>
      <c r="O16" s="27">
        <v>1</v>
      </c>
      <c r="P16" s="28">
        <v>2</v>
      </c>
      <c r="Q16" s="29">
        <v>3</v>
      </c>
      <c r="R16" s="295"/>
      <c r="S16" s="295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</row>
    <row r="17" spans="1:49" ht="13.5" customHeight="1">
      <c r="A17" s="217">
        <v>4</v>
      </c>
      <c r="B17" s="205" t="str">
        <f>VLOOKUP(A17,'пр.взвешивания'!B6:F44,2,FALSE)</f>
        <v>ШКВАРУНЕЦ Мария Александровна</v>
      </c>
      <c r="C17" s="296" t="str">
        <f>VLOOKUP(A17,'пр.взвешивания'!B6:F47,3,FALSE)</f>
        <v>20.03.1993 МС</v>
      </c>
      <c r="D17" s="218" t="str">
        <f>VLOOKUP(A17,'пр.взвешивания'!B6:F47,4,FALSE)</f>
        <v>МОС</v>
      </c>
      <c r="E17" s="30"/>
      <c r="F17" s="80">
        <v>4</v>
      </c>
      <c r="G17" s="99">
        <v>4</v>
      </c>
      <c r="H17" s="269">
        <f>SUM(E17:G17)</f>
        <v>8</v>
      </c>
      <c r="I17" s="255">
        <v>1</v>
      </c>
      <c r="J17" s="59"/>
      <c r="K17" s="217">
        <v>16</v>
      </c>
      <c r="L17" s="205" t="str">
        <f>VLOOKUP(K17,'пр.взвешивания'!B6:H54,2,FALSE)</f>
        <v>ЖУРАВЛЕВА  Анна Владимировна</v>
      </c>
      <c r="M17" s="296" t="str">
        <f>VLOOKUP(K17,'пр.взвешивания'!B6:H54,3,FALSE)</f>
        <v>20.03.1993 КМС</v>
      </c>
      <c r="N17" s="218" t="str">
        <f>VLOOKUP(K17,'пр.взвешивания'!B6:H54,4,FALSE)</f>
        <v>УФО</v>
      </c>
      <c r="O17" s="30"/>
      <c r="P17" s="80">
        <v>3</v>
      </c>
      <c r="Q17" s="99">
        <v>4</v>
      </c>
      <c r="R17" s="269">
        <f>SUM(O17:Q17)</f>
        <v>7</v>
      </c>
      <c r="S17" s="255">
        <v>1</v>
      </c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</row>
    <row r="18" spans="1:49" ht="13.5" customHeight="1">
      <c r="A18" s="213"/>
      <c r="B18" s="206"/>
      <c r="C18" s="215"/>
      <c r="D18" s="219"/>
      <c r="E18" s="83"/>
      <c r="F18" s="146">
        <v>0.59</v>
      </c>
      <c r="G18" s="97">
        <v>0.05</v>
      </c>
      <c r="H18" s="270"/>
      <c r="I18" s="224"/>
      <c r="J18" s="59"/>
      <c r="K18" s="213"/>
      <c r="L18" s="206"/>
      <c r="M18" s="215"/>
      <c r="N18" s="219"/>
      <c r="O18" s="83"/>
      <c r="P18" s="146"/>
      <c r="Q18" s="97">
        <v>3.48</v>
      </c>
      <c r="R18" s="270"/>
      <c r="S18" s="224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</row>
    <row r="19" spans="1:49" ht="13.5" customHeight="1">
      <c r="A19" s="213">
        <v>5</v>
      </c>
      <c r="B19" s="228" t="str">
        <f>VLOOKUP(A19,'пр.взвешивания'!B1:F51,2,FALSE)</f>
        <v>ВАСИЛЬЕВА Маргарита Евгеньевна</v>
      </c>
      <c r="C19" s="279" t="str">
        <f>VLOOKUP(A19,'пр.взвешивания'!B1:F51,3,FALSE)</f>
        <v>22.12.1993, КМС</v>
      </c>
      <c r="D19" s="280" t="str">
        <f>VLOOKUP(A19,'пр.взвешивания'!B3:F51,4,FALSE)</f>
        <v>СФО</v>
      </c>
      <c r="E19" s="84">
        <v>0</v>
      </c>
      <c r="F19" s="66"/>
      <c r="G19" s="72">
        <v>0</v>
      </c>
      <c r="H19" s="271">
        <f>SUM(E19:G19)</f>
        <v>0</v>
      </c>
      <c r="I19" s="224"/>
      <c r="J19" s="59"/>
      <c r="K19" s="213">
        <v>17</v>
      </c>
      <c r="L19" s="228" t="str">
        <f>VLOOKUP(K19,'пр.взвешивания'!B6:H56,2,FALSE)</f>
        <v>КОНКИНА Анастасия Александровна</v>
      </c>
      <c r="M19" s="279" t="str">
        <f>VLOOKUP(K19,'пр.взвешивания'!B6:H56,3,FALSE)</f>
        <v>01.12.93 кмс</v>
      </c>
      <c r="N19" s="280" t="str">
        <f>VLOOKUP(K19,'пр.взвешивания'!B6:H56,4,FALSE)</f>
        <v>ПФО</v>
      </c>
      <c r="O19" s="84">
        <v>1</v>
      </c>
      <c r="P19" s="66"/>
      <c r="Q19" s="72">
        <v>4</v>
      </c>
      <c r="R19" s="271">
        <f>SUM(O19:Q19)</f>
        <v>5</v>
      </c>
      <c r="S19" s="224">
        <v>2</v>
      </c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</row>
    <row r="20" spans="1:49" ht="13.5" customHeight="1">
      <c r="A20" s="213"/>
      <c r="B20" s="277"/>
      <c r="C20" s="211"/>
      <c r="D20" s="281"/>
      <c r="E20" s="85"/>
      <c r="F20" s="67"/>
      <c r="G20" s="73"/>
      <c r="H20" s="270"/>
      <c r="I20" s="224"/>
      <c r="J20" s="59"/>
      <c r="K20" s="213"/>
      <c r="L20" s="277"/>
      <c r="M20" s="211"/>
      <c r="N20" s="281"/>
      <c r="O20" s="85"/>
      <c r="P20" s="67"/>
      <c r="Q20" s="73">
        <v>3.17</v>
      </c>
      <c r="R20" s="270"/>
      <c r="S20" s="224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</row>
    <row r="21" spans="1:49" ht="13.5" customHeight="1">
      <c r="A21" s="213">
        <v>6</v>
      </c>
      <c r="B21" s="209" t="str">
        <f>VLOOKUP(A21,'пр.взвешивания'!B6:F44,2,FALSE)</f>
        <v>ТУРЧАКОВА Елена Сергеевна</v>
      </c>
      <c r="C21" s="215" t="str">
        <f>VLOOKUP(A21,'пр.взвешивания'!B6:F49,3,FALSE)</f>
        <v>19.11.1994 1р</v>
      </c>
      <c r="D21" s="219" t="str">
        <f>VLOOKUP(A21,'пр.взвешивания'!B6:F49,4,FALSE)</f>
        <v>СЗФО</v>
      </c>
      <c r="E21" s="86">
        <v>0</v>
      </c>
      <c r="F21" s="35">
        <v>3.5</v>
      </c>
      <c r="G21" s="141"/>
      <c r="H21" s="271">
        <f>SUM(E21:G21)</f>
        <v>3.5</v>
      </c>
      <c r="I21" s="224">
        <v>2</v>
      </c>
      <c r="J21" s="59"/>
      <c r="K21" s="213">
        <v>18</v>
      </c>
      <c r="L21" s="209" t="str">
        <f>VLOOKUP(K21,'пр.взвешивания'!B15:H58,2,FALSE)</f>
        <v>КОРЕКОВА Валерия Андреевна</v>
      </c>
      <c r="M21" s="215" t="str">
        <f>VLOOKUP(K21,'пр.взвешивания'!B15:H58,3,FALSE)</f>
        <v>04.09.1995 1р</v>
      </c>
      <c r="N21" s="219" t="str">
        <f>VLOOKUP(K21,'пр.взвешивания'!B19:H58,4,FALSE)</f>
        <v>ПФО</v>
      </c>
      <c r="O21" s="86">
        <v>0</v>
      </c>
      <c r="P21" s="35">
        <v>0</v>
      </c>
      <c r="Q21" s="141"/>
      <c r="R21" s="271">
        <f>SUM(O21:Q21)</f>
        <v>0</v>
      </c>
      <c r="S21" s="224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</row>
    <row r="22" spans="1:49" ht="13.5" customHeight="1" thickBot="1">
      <c r="A22" s="214"/>
      <c r="B22" s="210"/>
      <c r="C22" s="216"/>
      <c r="D22" s="227"/>
      <c r="E22" s="87"/>
      <c r="F22" s="56"/>
      <c r="G22" s="74"/>
      <c r="H22" s="272"/>
      <c r="I22" s="273"/>
      <c r="J22" s="59"/>
      <c r="K22" s="214"/>
      <c r="L22" s="210"/>
      <c r="M22" s="216"/>
      <c r="N22" s="227"/>
      <c r="O22" s="87">
        <f>HYPERLINK(круги!R23)</f>
      </c>
      <c r="P22" s="56">
        <f>HYPERLINK(круги!R28)</f>
      </c>
      <c r="Q22" s="74"/>
      <c r="R22" s="272"/>
      <c r="S22" s="273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</row>
    <row r="23" spans="1:49" ht="13.5" customHeight="1" thickBot="1">
      <c r="A23" s="88" t="s">
        <v>37</v>
      </c>
      <c r="B23" s="59"/>
      <c r="C23" s="59"/>
      <c r="D23" s="59"/>
      <c r="E23" s="89"/>
      <c r="F23" s="89"/>
      <c r="G23" s="89"/>
      <c r="H23" s="59"/>
      <c r="I23" s="59"/>
      <c r="J23" s="59"/>
      <c r="K23" s="88" t="s">
        <v>41</v>
      </c>
      <c r="L23" s="59"/>
      <c r="M23" s="59"/>
      <c r="N23" s="59"/>
      <c r="O23" s="89"/>
      <c r="P23" s="89"/>
      <c r="Q23" s="89"/>
      <c r="R23" s="59"/>
      <c r="S23" s="59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</row>
    <row r="24" spans="1:49" ht="13.5" customHeight="1" thickBot="1">
      <c r="A24" s="203" t="s">
        <v>0</v>
      </c>
      <c r="B24" s="203" t="s">
        <v>1</v>
      </c>
      <c r="C24" s="203" t="s">
        <v>2</v>
      </c>
      <c r="D24" s="203" t="s">
        <v>3</v>
      </c>
      <c r="E24" s="200" t="s">
        <v>4</v>
      </c>
      <c r="F24" s="201"/>
      <c r="G24" s="202"/>
      <c r="H24" s="203" t="s">
        <v>5</v>
      </c>
      <c r="I24" s="203" t="s">
        <v>6</v>
      </c>
      <c r="J24" s="59"/>
      <c r="K24" s="203" t="s">
        <v>0</v>
      </c>
      <c r="L24" s="203" t="s">
        <v>1</v>
      </c>
      <c r="M24" s="203" t="s">
        <v>2</v>
      </c>
      <c r="N24" s="203" t="s">
        <v>3</v>
      </c>
      <c r="O24" s="258" t="s">
        <v>4</v>
      </c>
      <c r="P24" s="259"/>
      <c r="Q24" s="260"/>
      <c r="R24" s="203" t="s">
        <v>5</v>
      </c>
      <c r="S24" s="203" t="s">
        <v>6</v>
      </c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</row>
    <row r="25" spans="1:49" ht="13.5" customHeight="1" thickBot="1">
      <c r="A25" s="204"/>
      <c r="B25" s="204"/>
      <c r="C25" s="204"/>
      <c r="D25" s="204"/>
      <c r="E25" s="143">
        <v>1</v>
      </c>
      <c r="F25" s="144">
        <v>2</v>
      </c>
      <c r="G25" s="145">
        <v>3</v>
      </c>
      <c r="H25" s="204"/>
      <c r="I25" s="204"/>
      <c r="J25" s="59"/>
      <c r="K25" s="204"/>
      <c r="L25" s="204"/>
      <c r="M25" s="204"/>
      <c r="N25" s="204"/>
      <c r="O25" s="91">
        <v>1</v>
      </c>
      <c r="P25" s="92">
        <v>2</v>
      </c>
      <c r="Q25" s="93">
        <v>3</v>
      </c>
      <c r="R25" s="204"/>
      <c r="S25" s="204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</row>
    <row r="26" spans="1:49" ht="13.5" customHeight="1">
      <c r="A26" s="217">
        <v>7</v>
      </c>
      <c r="B26" s="205" t="str">
        <f>VLOOKUP(A26,'пр.взвешивания'!B6:F44,2,FALSE)</f>
        <v>ЛУКЪЯНЧУК Оксана Юрьевна</v>
      </c>
      <c r="C26" s="207" t="str">
        <f>VLOOKUP(A26,'пр.взвешивания'!B6:F44,3,FALSE)</f>
        <v>14.09.1993 МС</v>
      </c>
      <c r="D26" s="225" t="str">
        <f>VLOOKUP(A26,'пр.взвешивания'!B6:F44,4,FALSE)</f>
        <v>ДВФО</v>
      </c>
      <c r="E26" s="30"/>
      <c r="F26" s="80">
        <v>4</v>
      </c>
      <c r="G26" s="99">
        <v>3</v>
      </c>
      <c r="H26" s="269">
        <f>SUM(E26:G26)</f>
        <v>7</v>
      </c>
      <c r="I26" s="255">
        <v>1</v>
      </c>
      <c r="J26" s="59"/>
      <c r="K26" s="217">
        <v>19</v>
      </c>
      <c r="L26" s="205" t="str">
        <f>VLOOKUP(K26,'пр.взвешивания'!B6:H61,2,FALSE)</f>
        <v>РОМАЗАНОВА Анна Вячеславовна</v>
      </c>
      <c r="M26" s="207" t="str">
        <f>VLOOKUP(K26,'пр.взвешивания'!B2:H61,3,FALSE)</f>
        <v>16.12.1993 КМС</v>
      </c>
      <c r="N26" s="225" t="str">
        <f>VLOOKUP(K26,'пр.взвешивания'!B2:H61,4,FALSE)</f>
        <v>МОС</v>
      </c>
      <c r="O26" s="30"/>
      <c r="P26" s="80">
        <v>0</v>
      </c>
      <c r="Q26" s="99">
        <v>0</v>
      </c>
      <c r="R26" s="269">
        <f>SUM(круги!Q27+круги!Q34+круги!Q45)</f>
        <v>0</v>
      </c>
      <c r="S26" s="255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</row>
    <row r="27" spans="1:49" ht="13.5" customHeight="1">
      <c r="A27" s="213"/>
      <c r="B27" s="206"/>
      <c r="C27" s="208"/>
      <c r="D27" s="226"/>
      <c r="E27" s="83"/>
      <c r="F27" s="146">
        <v>0.16</v>
      </c>
      <c r="G27" s="97">
        <f>HYPERLINK(круги!H34)</f>
      </c>
      <c r="H27" s="270"/>
      <c r="I27" s="224"/>
      <c r="J27" s="59"/>
      <c r="K27" s="213"/>
      <c r="L27" s="206"/>
      <c r="M27" s="208"/>
      <c r="N27" s="226"/>
      <c r="O27" s="83"/>
      <c r="P27" s="146">
        <f>HYPERLINK(круги!R27)</f>
      </c>
      <c r="Q27" s="97">
        <f>HYPERLINK(круги!R34)</f>
      </c>
      <c r="R27" s="271"/>
      <c r="S27" s="224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</row>
    <row r="28" spans="1:49" ht="13.5" customHeight="1">
      <c r="A28" s="213">
        <v>8</v>
      </c>
      <c r="B28" s="228" t="str">
        <f>VLOOKUP(A28,'пр.взвешивания'!B6:F46,2,FALSE)</f>
        <v>ХАЛИКОВА Анжелика Ринатовна</v>
      </c>
      <c r="C28" s="221" t="str">
        <f>VLOOKUP(A28,'пр.взвешивания'!B6:F46,3,FALSE)</f>
        <v>23.05.1993 КМС</v>
      </c>
      <c r="D28" s="222" t="str">
        <f>VLOOKUP(A28,'пр.взвешивания'!B6:F46,4,FALSE)</f>
        <v>ПФО</v>
      </c>
      <c r="E28" s="84">
        <v>0</v>
      </c>
      <c r="F28" s="66"/>
      <c r="G28" s="72">
        <v>1</v>
      </c>
      <c r="H28" s="271">
        <f>SUM(E28:G28)</f>
        <v>1</v>
      </c>
      <c r="I28" s="224"/>
      <c r="J28" s="59"/>
      <c r="K28" s="213">
        <v>20</v>
      </c>
      <c r="L28" s="228" t="str">
        <f>VLOOKUP(K28,'пр.взвешивания'!B6:H63,2,FALSE)</f>
        <v>МИТИНА Ольга Александровна</v>
      </c>
      <c r="M28" s="221" t="str">
        <f>VLOOKUP(K28,'пр.взвешивания'!B4:H63,3,FALSE)</f>
        <v>08.07.1994 МС</v>
      </c>
      <c r="N28" s="222" t="str">
        <f>VLOOKUP(K28,'пр.взвешивания'!B4:H63,4,FALSE)</f>
        <v>ДВФО</v>
      </c>
      <c r="O28" s="84">
        <v>4</v>
      </c>
      <c r="P28" s="66"/>
      <c r="Q28" s="72">
        <v>1</v>
      </c>
      <c r="R28" s="271">
        <f>SUM(круги!Q29+круги!Q38+круги!Q43)</f>
        <v>0</v>
      </c>
      <c r="S28" s="224">
        <v>2</v>
      </c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</row>
    <row r="29" spans="1:49" ht="13.5" customHeight="1">
      <c r="A29" s="213"/>
      <c r="B29" s="277"/>
      <c r="C29" s="287"/>
      <c r="D29" s="289"/>
      <c r="E29" s="85">
        <f>HYPERLINK(круги!H29)</f>
      </c>
      <c r="F29" s="67"/>
      <c r="G29" s="73">
        <f>HYPERLINK(круги!H43)</f>
      </c>
      <c r="H29" s="270"/>
      <c r="I29" s="224"/>
      <c r="J29" s="59"/>
      <c r="K29" s="213"/>
      <c r="L29" s="277"/>
      <c r="M29" s="287"/>
      <c r="N29" s="289"/>
      <c r="O29" s="85">
        <v>1.28</v>
      </c>
      <c r="P29" s="67"/>
      <c r="Q29" s="73">
        <f>HYPERLINK(круги!R43)</f>
      </c>
      <c r="R29" s="271"/>
      <c r="S29" s="224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</row>
    <row r="30" spans="1:49" ht="13.5" customHeight="1">
      <c r="A30" s="213">
        <v>9</v>
      </c>
      <c r="B30" s="209" t="str">
        <f>VLOOKUP(A30,'пр.взвешивания'!B6:F48,2,FALSE)</f>
        <v>ХРУНИНА Екатерина Александровна</v>
      </c>
      <c r="C30" s="211" t="str">
        <f>VLOOKUP(A30,'пр.взвешивания'!B6:F48,3,FALSE)</f>
        <v>18.03.1994 КМС</v>
      </c>
      <c r="D30" s="281" t="str">
        <f>VLOOKUP(A30,'пр.взвешивания'!B6:F48,4,FALSE)</f>
        <v>ЦФО</v>
      </c>
      <c r="E30" s="86">
        <v>0</v>
      </c>
      <c r="F30" s="35">
        <v>3</v>
      </c>
      <c r="G30" s="141"/>
      <c r="H30" s="271">
        <f>SUM(E30:G30)</f>
        <v>3</v>
      </c>
      <c r="I30" s="224">
        <v>2</v>
      </c>
      <c r="J30" s="59"/>
      <c r="K30" s="213">
        <v>21</v>
      </c>
      <c r="L30" s="209" t="str">
        <f>VLOOKUP(K30,'пр.взвешивания'!B6:H65,2,FALSE)</f>
        <v>ИЛЬИЧЕВА Яна Сергеевна</v>
      </c>
      <c r="M30" s="211" t="str">
        <f>VLOOKUP(K30,'пр.взвешивания'!B6:H65,3,FALSE)</f>
        <v>31.12.1995 КМС</v>
      </c>
      <c r="N30" s="281" t="str">
        <f>VLOOKUP(K30,'пр.взвешивания'!B6:H65,4,FALSE)</f>
        <v>ЦФО</v>
      </c>
      <c r="O30" s="86">
        <v>4</v>
      </c>
      <c r="P30" s="35">
        <v>3</v>
      </c>
      <c r="Q30" s="141"/>
      <c r="R30" s="271">
        <f>SUM(круги!Q36+круги!Q41)</f>
        <v>0</v>
      </c>
      <c r="S30" s="224">
        <v>1</v>
      </c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</row>
    <row r="31" spans="1:49" ht="13.5" customHeight="1" thickBot="1">
      <c r="A31" s="214"/>
      <c r="B31" s="210"/>
      <c r="C31" s="212"/>
      <c r="D31" s="223"/>
      <c r="E31" s="87">
        <f>HYPERLINK(круги!H36)</f>
      </c>
      <c r="F31" s="56">
        <f>HYPERLINK(круги!H41)</f>
      </c>
      <c r="G31" s="74"/>
      <c r="H31" s="272"/>
      <c r="I31" s="273"/>
      <c r="J31" s="59"/>
      <c r="K31" s="214"/>
      <c r="L31" s="210"/>
      <c r="M31" s="212"/>
      <c r="N31" s="223"/>
      <c r="O31" s="87">
        <v>2.36</v>
      </c>
      <c r="P31" s="56">
        <f>HYPERLINK(круги!R41)</f>
      </c>
      <c r="Q31" s="74"/>
      <c r="R31" s="288"/>
      <c r="S31" s="273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</row>
    <row r="32" spans="1:49" ht="13.5" customHeight="1" thickBot="1">
      <c r="A32" s="88" t="s">
        <v>38</v>
      </c>
      <c r="B32" s="59"/>
      <c r="C32" s="59"/>
      <c r="D32" s="59"/>
      <c r="E32" s="89"/>
      <c r="F32" s="89"/>
      <c r="G32" s="142">
        <f>HYPERLINK(круги!G41)</f>
      </c>
      <c r="H32" s="59"/>
      <c r="I32" s="59"/>
      <c r="J32" s="59"/>
      <c r="K32" s="88" t="s">
        <v>42</v>
      </c>
      <c r="L32" s="59"/>
      <c r="M32" s="59"/>
      <c r="N32" s="59"/>
      <c r="O32" s="89"/>
      <c r="P32" s="89"/>
      <c r="Q32" s="99">
        <f>HYPERLINK(круги!Q41)</f>
      </c>
      <c r="R32" s="59"/>
      <c r="S32" s="59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</row>
    <row r="33" spans="1:49" ht="13.5" customHeight="1" thickBot="1">
      <c r="A33" s="203" t="s">
        <v>0</v>
      </c>
      <c r="B33" s="203" t="s">
        <v>1</v>
      </c>
      <c r="C33" s="203" t="s">
        <v>2</v>
      </c>
      <c r="D33" s="203" t="s">
        <v>3</v>
      </c>
      <c r="E33" s="200" t="s">
        <v>4</v>
      </c>
      <c r="F33" s="201"/>
      <c r="G33" s="202"/>
      <c r="H33" s="203" t="s">
        <v>5</v>
      </c>
      <c r="I33" s="203" t="s">
        <v>6</v>
      </c>
      <c r="J33" s="59"/>
      <c r="K33" s="203" t="s">
        <v>0</v>
      </c>
      <c r="L33" s="203" t="s">
        <v>1</v>
      </c>
      <c r="M33" s="203" t="s">
        <v>2</v>
      </c>
      <c r="N33" s="203" t="s">
        <v>3</v>
      </c>
      <c r="O33" s="258" t="s">
        <v>4</v>
      </c>
      <c r="P33" s="260"/>
      <c r="Q33" s="90"/>
      <c r="R33" s="203" t="s">
        <v>5</v>
      </c>
      <c r="S33" s="203" t="s">
        <v>6</v>
      </c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</row>
    <row r="34" spans="1:49" ht="13.5" customHeight="1" thickBot="1">
      <c r="A34" s="204"/>
      <c r="B34" s="204"/>
      <c r="C34" s="204"/>
      <c r="D34" s="204"/>
      <c r="E34" s="143">
        <v>1</v>
      </c>
      <c r="F34" s="144">
        <v>2</v>
      </c>
      <c r="G34" s="145">
        <v>3</v>
      </c>
      <c r="H34" s="220"/>
      <c r="I34" s="204"/>
      <c r="J34" s="59"/>
      <c r="K34" s="204"/>
      <c r="L34" s="204"/>
      <c r="M34" s="204"/>
      <c r="N34" s="204"/>
      <c r="O34" s="91">
        <v>1</v>
      </c>
      <c r="P34" s="93">
        <v>2</v>
      </c>
      <c r="Q34" s="94"/>
      <c r="R34" s="220"/>
      <c r="S34" s="204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</row>
    <row r="35" spans="1:49" ht="13.5" customHeight="1">
      <c r="A35" s="217">
        <v>10</v>
      </c>
      <c r="B35" s="205" t="str">
        <f>VLOOKUP(A35,'пр.взвешивания'!B6:F44,2,FALSE)</f>
        <v>МЕЖЕЦКАЯ Дарья Евгеньевна</v>
      </c>
      <c r="C35" s="207" t="str">
        <f>VLOOKUP(A35,'пр.взвешивания'!B6:F44,3,FALSE)</f>
        <v>24.06.1994 КМС</v>
      </c>
      <c r="D35" s="225" t="str">
        <f>VLOOKUP(A35,'пр.взвешивания'!B6:F44,4,FALSE)</f>
        <v>ПФО</v>
      </c>
      <c r="E35" s="30"/>
      <c r="F35" s="80">
        <v>4</v>
      </c>
      <c r="G35" s="99">
        <v>4</v>
      </c>
      <c r="H35" s="269">
        <f>SUM(E35:G35)</f>
        <v>8</v>
      </c>
      <c r="I35" s="255">
        <v>1</v>
      </c>
      <c r="J35" s="59"/>
      <c r="K35" s="217">
        <v>22</v>
      </c>
      <c r="L35" s="205" t="str">
        <f>VLOOKUP(K35,'пр.взвешивания'!B3:H70,2,FALSE)</f>
        <v>БРЫЛЯКОВА Елена Витальевна</v>
      </c>
      <c r="M35" s="207" t="str">
        <f>VLOOKUP(K35,'пр.взвешивания'!B3:H70,3,FALSE)</f>
        <v>05.09.1994 КМС</v>
      </c>
      <c r="N35" s="225" t="str">
        <f>VLOOKUP(K35,'пр.взвешивания'!B3:H70,4,FALSE)</f>
        <v>ЮФО</v>
      </c>
      <c r="O35" s="30"/>
      <c r="P35" s="95">
        <v>4</v>
      </c>
      <c r="Q35" s="97">
        <f>HYPERLINK(круги!R41)</f>
      </c>
      <c r="R35" s="269">
        <f>SUM(O35:Q35)</f>
        <v>4</v>
      </c>
      <c r="S35" s="203">
        <v>1</v>
      </c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</row>
    <row r="36" spans="1:49" ht="13.5" customHeight="1">
      <c r="A36" s="213"/>
      <c r="B36" s="206"/>
      <c r="C36" s="208"/>
      <c r="D36" s="226"/>
      <c r="E36" s="83"/>
      <c r="F36" s="146">
        <v>0.11</v>
      </c>
      <c r="G36" s="97">
        <v>1.1</v>
      </c>
      <c r="H36" s="270"/>
      <c r="I36" s="224"/>
      <c r="J36" s="59"/>
      <c r="K36" s="213"/>
      <c r="L36" s="206"/>
      <c r="M36" s="208"/>
      <c r="N36" s="226"/>
      <c r="O36" s="32"/>
      <c r="P36" s="96">
        <v>3.02</v>
      </c>
      <c r="Q36" s="70">
        <f>HYPERLINK(круги!Q49)</f>
      </c>
      <c r="R36" s="270"/>
      <c r="S36" s="242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</row>
    <row r="37" spans="1:49" ht="12" customHeight="1">
      <c r="A37" s="213">
        <v>11</v>
      </c>
      <c r="B37" s="228" t="str">
        <f>VLOOKUP(A37,'пр.взвешивания'!B6:F44,2,FALSE)</f>
        <v>КОСОВАН Валентина Николаевна</v>
      </c>
      <c r="C37" s="221" t="str">
        <f>VLOOKUP(A37,'пр.взвешивания'!B6:F44,3,FALSE)</f>
        <v>25.11.1995  1р</v>
      </c>
      <c r="D37" s="222" t="str">
        <f>VLOOKUP(A37,'пр.взвешивания'!B6:F44,4,FALSE)</f>
        <v>УФО</v>
      </c>
      <c r="E37" s="84">
        <v>0</v>
      </c>
      <c r="F37" s="66"/>
      <c r="G37" s="72">
        <v>1</v>
      </c>
      <c r="H37" s="271">
        <f>SUM(E37:G37)</f>
        <v>1</v>
      </c>
      <c r="I37" s="224"/>
      <c r="J37" s="59"/>
      <c r="K37" s="213">
        <v>23</v>
      </c>
      <c r="L37" s="228" t="str">
        <f>VLOOKUP(K37,'пр.взвешивания'!B3:H82,2,FALSE)</f>
        <v>КИТУНИНА Светлана Александровна</v>
      </c>
      <c r="M37" s="221" t="str">
        <f>VLOOKUP(K37,'пр.взвешивания'!B3:H72,3,FALSE)</f>
        <v>15.07.1994 КМС</v>
      </c>
      <c r="N37" s="222" t="str">
        <f>VLOOKUP(K37,'пр.взвешивания'!B3:H72,4,FALSE)</f>
        <v>УФО</v>
      </c>
      <c r="O37" s="84">
        <v>0</v>
      </c>
      <c r="P37" s="55"/>
      <c r="Q37" s="101"/>
      <c r="R37" s="271">
        <f>SUM(O37:Q37)</f>
        <v>0</v>
      </c>
      <c r="S37" s="224">
        <v>2</v>
      </c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</row>
    <row r="38" spans="1:49" ht="12" customHeight="1" thickBot="1">
      <c r="A38" s="213"/>
      <c r="B38" s="277"/>
      <c r="C38" s="287"/>
      <c r="D38" s="289"/>
      <c r="E38" s="85">
        <f>HYPERLINK(круги!H36)</f>
      </c>
      <c r="F38" s="67"/>
      <c r="G38" s="73">
        <f>HYPERLINK(круги!H70)</f>
      </c>
      <c r="H38" s="270"/>
      <c r="I38" s="224"/>
      <c r="J38" s="59"/>
      <c r="K38" s="214"/>
      <c r="L38" s="210"/>
      <c r="M38" s="212"/>
      <c r="N38" s="223"/>
      <c r="O38" s="87">
        <f>HYPERLINK(круги!R36)</f>
      </c>
      <c r="P38" s="57"/>
      <c r="Q38" s="71">
        <f>HYPERLINK(круги!R49)</f>
      </c>
      <c r="R38" s="272"/>
      <c r="S38" s="273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</row>
    <row r="39" spans="1:49" ht="12" customHeight="1">
      <c r="A39" s="213">
        <v>12</v>
      </c>
      <c r="B39" s="209" t="str">
        <f>VLOOKUP(A39,'пр.взвешивания'!B15:F57,2,FALSE)</f>
        <v>ВОТАНОВСКАЯ Виктория Олеговна</v>
      </c>
      <c r="C39" s="211" t="str">
        <f>VLOOKUP(A39,'пр.взвешивания'!B15:F57,3,FALSE)</f>
        <v>01.05.94 КМС</v>
      </c>
      <c r="D39" s="281" t="str">
        <f>VLOOKUP(A39,'пр.взвешивания'!B15:F57,4,FALSE)</f>
        <v>ЦФО</v>
      </c>
      <c r="E39" s="86">
        <v>0</v>
      </c>
      <c r="F39" s="35">
        <v>3</v>
      </c>
      <c r="G39" s="141"/>
      <c r="H39" s="271">
        <f>SUM(E39:G39)</f>
        <v>3</v>
      </c>
      <c r="I39" s="224">
        <v>2</v>
      </c>
      <c r="J39" s="59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</row>
    <row r="40" spans="1:49" ht="12" customHeight="1" thickBot="1">
      <c r="A40" s="214"/>
      <c r="B40" s="210"/>
      <c r="C40" s="212"/>
      <c r="D40" s="223"/>
      <c r="E40" s="87">
        <f>HYPERLINK(круги!H45)</f>
      </c>
      <c r="F40" s="56">
        <f>HYPERLINK(круги!H50)</f>
      </c>
      <c r="G40" s="74"/>
      <c r="H40" s="272"/>
      <c r="I40" s="273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</row>
    <row r="41" spans="1:49" ht="12" customHeight="1">
      <c r="A41" s="59"/>
      <c r="B41" s="59"/>
      <c r="C41" s="59"/>
      <c r="D41" s="59"/>
      <c r="E41" s="59"/>
      <c r="F41" s="59"/>
      <c r="G41" s="59"/>
      <c r="H41" s="59"/>
      <c r="I41" s="59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</row>
    <row r="42" spans="1:49" ht="21.75" customHeight="1" thickBot="1">
      <c r="A42" s="102"/>
      <c r="B42" s="102"/>
      <c r="C42" s="102"/>
      <c r="D42" s="102"/>
      <c r="E42" s="102"/>
      <c r="F42" s="102"/>
      <c r="G42" s="102"/>
      <c r="H42" s="102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278" t="s">
        <v>34</v>
      </c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81"/>
      <c r="AP42" s="81"/>
      <c r="AQ42" s="81"/>
      <c r="AR42" s="81"/>
      <c r="AS42" s="81"/>
      <c r="AT42" s="81"/>
      <c r="AU42" s="81"/>
      <c r="AV42" s="81"/>
      <c r="AW42" s="81"/>
    </row>
    <row r="43" spans="1:49" ht="23.25" customHeight="1" thickBot="1">
      <c r="A43" s="102"/>
      <c r="B43" s="102"/>
      <c r="C43" s="102"/>
      <c r="D43" s="102"/>
      <c r="E43" s="102"/>
      <c r="F43" s="102"/>
      <c r="G43" s="102"/>
      <c r="H43" s="102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103"/>
      <c r="U43" s="265" t="s">
        <v>47</v>
      </c>
      <c r="V43" s="265"/>
      <c r="W43" s="265"/>
      <c r="X43" s="265"/>
      <c r="Y43" s="265"/>
      <c r="Z43" s="265"/>
      <c r="AA43" s="265"/>
      <c r="AB43" s="265"/>
      <c r="AC43" s="81"/>
      <c r="AD43" s="81"/>
      <c r="AE43" s="266" t="str">
        <f>HYPERLINK('[2]реквизиты'!$A$2)</f>
        <v>Первенство России по самбо среди юниорок 1993-94 г.р.</v>
      </c>
      <c r="AF43" s="267"/>
      <c r="AG43" s="267"/>
      <c r="AH43" s="267"/>
      <c r="AI43" s="267"/>
      <c r="AJ43" s="267"/>
      <c r="AK43" s="267"/>
      <c r="AL43" s="267"/>
      <c r="AM43" s="267"/>
      <c r="AN43" s="268"/>
      <c r="AO43" s="81"/>
      <c r="AP43" s="81"/>
      <c r="AQ43" s="81"/>
      <c r="AR43" s="81"/>
      <c r="AS43" s="81"/>
      <c r="AT43" s="81"/>
      <c r="AU43" s="81"/>
      <c r="AV43" s="81"/>
      <c r="AW43" s="81"/>
    </row>
    <row r="44" spans="1:49" ht="19.5" customHeight="1" thickBot="1">
      <c r="A44" s="102"/>
      <c r="B44" s="102"/>
      <c r="C44" s="102"/>
      <c r="D44" s="102"/>
      <c r="E44" s="102"/>
      <c r="F44" s="102"/>
      <c r="G44" s="102"/>
      <c r="H44" s="102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8" t="s">
        <v>48</v>
      </c>
      <c r="U44" s="264" t="str">
        <f>HYPERLINK('[2]реквизиты'!$A$3)</f>
        <v>18-22 февраля 2013 г.   г.В.Пышма</v>
      </c>
      <c r="V44" s="264"/>
      <c r="W44" s="264"/>
      <c r="X44" s="264"/>
      <c r="Y44" s="264"/>
      <c r="Z44" s="264"/>
      <c r="AA44" s="264"/>
      <c r="AB44" s="264"/>
      <c r="AC44" s="104"/>
      <c r="AD44" s="105"/>
      <c r="AE44" s="88" t="s">
        <v>7</v>
      </c>
      <c r="AF44" s="104"/>
      <c r="AG44" s="81"/>
      <c r="AH44" s="106"/>
      <c r="AI44" s="81"/>
      <c r="AJ44" s="261" t="str">
        <f>HYPERLINK('пр.взвешивания'!F3)</f>
        <v>в.к.  56  кг.</v>
      </c>
      <c r="AK44" s="262"/>
      <c r="AL44" s="262"/>
      <c r="AM44" s="262"/>
      <c r="AN44" s="263"/>
      <c r="AO44" s="81"/>
      <c r="AP44" s="81"/>
      <c r="AQ44" s="81"/>
      <c r="AR44" s="81"/>
      <c r="AS44" s="81"/>
      <c r="AT44" s="81"/>
      <c r="AU44" s="81"/>
      <c r="AV44" s="81"/>
      <c r="AW44" s="81"/>
    </row>
    <row r="45" spans="1:49" ht="12" customHeight="1" thickBo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203" t="s">
        <v>0</v>
      </c>
      <c r="U45" s="203" t="s">
        <v>1</v>
      </c>
      <c r="V45" s="203" t="s">
        <v>2</v>
      </c>
      <c r="W45" s="203" t="s">
        <v>3</v>
      </c>
      <c r="X45" s="258" t="s">
        <v>4</v>
      </c>
      <c r="Y45" s="259"/>
      <c r="Z45" s="259"/>
      <c r="AA45" s="260"/>
      <c r="AB45" s="203" t="s">
        <v>5</v>
      </c>
      <c r="AC45" s="203" t="s">
        <v>6</v>
      </c>
      <c r="AD45" s="107"/>
      <c r="AE45" s="203" t="s">
        <v>0</v>
      </c>
      <c r="AF45" s="203" t="s">
        <v>1</v>
      </c>
      <c r="AG45" s="203" t="s">
        <v>2</v>
      </c>
      <c r="AH45" s="203" t="s">
        <v>3</v>
      </c>
      <c r="AI45" s="258" t="s">
        <v>4</v>
      </c>
      <c r="AJ45" s="259"/>
      <c r="AK45" s="259"/>
      <c r="AL45" s="260"/>
      <c r="AM45" s="203" t="s">
        <v>5</v>
      </c>
      <c r="AN45" s="203" t="s">
        <v>6</v>
      </c>
      <c r="AO45" s="81"/>
      <c r="AP45" s="81"/>
      <c r="AQ45" s="81"/>
      <c r="AR45" s="81"/>
      <c r="AS45" s="81"/>
      <c r="AT45" s="81"/>
      <c r="AU45" s="81"/>
      <c r="AV45" s="81"/>
      <c r="AW45" s="81"/>
    </row>
    <row r="46" spans="1:49" ht="12" customHeight="1" thickBo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204"/>
      <c r="U46" s="204"/>
      <c r="V46" s="204"/>
      <c r="W46" s="257"/>
      <c r="X46" s="91">
        <v>1</v>
      </c>
      <c r="Y46" s="92">
        <v>2</v>
      </c>
      <c r="Z46" s="92">
        <v>3</v>
      </c>
      <c r="AA46" s="93">
        <v>4</v>
      </c>
      <c r="AB46" s="204"/>
      <c r="AC46" s="220"/>
      <c r="AD46" s="107"/>
      <c r="AE46" s="204"/>
      <c r="AF46" s="204"/>
      <c r="AG46" s="204"/>
      <c r="AH46" s="257"/>
      <c r="AI46" s="91">
        <v>1</v>
      </c>
      <c r="AJ46" s="92">
        <v>2</v>
      </c>
      <c r="AK46" s="92">
        <v>3</v>
      </c>
      <c r="AL46" s="93">
        <v>4</v>
      </c>
      <c r="AM46" s="256"/>
      <c r="AN46" s="204"/>
      <c r="AO46" s="81"/>
      <c r="AP46" s="81"/>
      <c r="AQ46" s="81"/>
      <c r="AR46" s="81"/>
      <c r="AS46" s="81"/>
      <c r="AT46" s="81"/>
      <c r="AU46" s="81"/>
      <c r="AV46" s="81"/>
      <c r="AW46" s="81"/>
    </row>
    <row r="47" spans="1:49" ht="12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217">
        <v>2</v>
      </c>
      <c r="U47" s="244" t="str">
        <f>VLOOKUP(T47,'пр.взвешивания'!B6:H45,2,FALSE)</f>
        <v>ПЕТРОВА Татьяна Викторовна</v>
      </c>
      <c r="V47" s="245" t="str">
        <f>VLOOKUP(T47,'пр.взвешивания'!B6:H45,3,FALSE)</f>
        <v>25.01.1995 КМС</v>
      </c>
      <c r="W47" s="246" t="str">
        <f>VLOOKUP(T47,'пр.взвешивания'!B6:H45,4,FALSE)</f>
        <v>ПФО</v>
      </c>
      <c r="X47" s="98"/>
      <c r="Y47" s="47">
        <v>0</v>
      </c>
      <c r="Z47" s="108">
        <v>4</v>
      </c>
      <c r="AA47" s="31">
        <v>3</v>
      </c>
      <c r="AB47" s="247">
        <f>SUM(X47:AA47)</f>
        <v>7</v>
      </c>
      <c r="AC47" s="203">
        <v>2</v>
      </c>
      <c r="AD47" s="107"/>
      <c r="AE47" s="247">
        <v>4</v>
      </c>
      <c r="AF47" s="244" t="str">
        <f>VLOOKUP(AE47,'пр.взвешивания'!B6:H45,2,FALSE)</f>
        <v>ШКВАРУНЕЦ Мария Александровна</v>
      </c>
      <c r="AG47" s="245" t="str">
        <f>VLOOKUP(AE47,'пр.взвешивания'!B6:H45,3,FALSE)</f>
        <v>20.03.1993 МС</v>
      </c>
      <c r="AH47" s="246" t="str">
        <f>VLOOKUP(AE47,'пр.взвешивания'!B6:H45,4,FALSE)</f>
        <v>МОС</v>
      </c>
      <c r="AI47" s="30"/>
      <c r="AJ47" s="367">
        <v>0</v>
      </c>
      <c r="AK47" s="367">
        <v>0</v>
      </c>
      <c r="AL47" s="31">
        <v>4</v>
      </c>
      <c r="AM47" s="247">
        <f>SUM(AI47:AL47)</f>
        <v>4</v>
      </c>
      <c r="AN47" s="255"/>
      <c r="AO47" s="81"/>
      <c r="AP47" s="81"/>
      <c r="AQ47" s="81"/>
      <c r="AR47" s="81"/>
      <c r="AS47" s="81"/>
      <c r="AT47" s="81"/>
      <c r="AU47" s="81"/>
      <c r="AV47" s="81"/>
      <c r="AW47" s="81"/>
    </row>
    <row r="48" spans="1:49" ht="12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213"/>
      <c r="U48" s="235"/>
      <c r="V48" s="237"/>
      <c r="W48" s="239"/>
      <c r="X48" s="100"/>
      <c r="Y48" s="40"/>
      <c r="Z48" s="366" t="s">
        <v>182</v>
      </c>
      <c r="AA48" s="33"/>
      <c r="AB48" s="229"/>
      <c r="AC48" s="242"/>
      <c r="AD48" s="107"/>
      <c r="AE48" s="229"/>
      <c r="AF48" s="235"/>
      <c r="AG48" s="237"/>
      <c r="AH48" s="239"/>
      <c r="AI48" s="32"/>
      <c r="AJ48" s="40"/>
      <c r="AK48" s="40"/>
      <c r="AL48" s="33">
        <v>0.24</v>
      </c>
      <c r="AM48" s="229"/>
      <c r="AN48" s="224"/>
      <c r="AO48" s="81"/>
      <c r="AP48" s="81"/>
      <c r="AQ48" s="81"/>
      <c r="AR48" s="81"/>
      <c r="AS48" s="81"/>
      <c r="AT48" s="81"/>
      <c r="AU48" s="81"/>
      <c r="AV48" s="81"/>
      <c r="AW48" s="81"/>
    </row>
    <row r="49" spans="1:49" ht="12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213">
        <v>4</v>
      </c>
      <c r="U49" s="235" t="str">
        <f>VLOOKUP(T49,'пр.взвешивания'!B6:H47,2,FALSE)</f>
        <v>ШКВАРУНЕЦ Мария Александровна</v>
      </c>
      <c r="V49" s="237" t="str">
        <f>VLOOKUP(T49,'пр.взвешивания'!B6:H47,3,FALSE)</f>
        <v>20.03.1993 МС</v>
      </c>
      <c r="W49" s="239" t="str">
        <f>VLOOKUP(T49,'пр.взвешивания'!B6:H47,4,FALSE)</f>
        <v>МОС</v>
      </c>
      <c r="X49" s="70">
        <v>4</v>
      </c>
      <c r="Y49" s="34"/>
      <c r="Z49" s="70">
        <v>4</v>
      </c>
      <c r="AA49" s="109">
        <v>4</v>
      </c>
      <c r="AB49" s="229">
        <f>SUM(X49:AA49)</f>
        <v>12</v>
      </c>
      <c r="AC49" s="241">
        <v>1</v>
      </c>
      <c r="AD49" s="107"/>
      <c r="AE49" s="229">
        <v>7</v>
      </c>
      <c r="AF49" s="235" t="str">
        <f>VLOOKUP(AE49,'пр.взвешивания'!B4:H68,2,FALSE)</f>
        <v>ЛУКЪЯНЧУК Оксана Юрьевна</v>
      </c>
      <c r="AG49" s="237" t="str">
        <f>VLOOKUP(AE49,'пр.взвешивания'!B6:H47,3,FALSE)</f>
        <v>14.09.1993 МС</v>
      </c>
      <c r="AH49" s="239" t="str">
        <f>VLOOKUP(AE49,'пр.взвешивания'!B6:H47,4,FALSE)</f>
        <v>ДВФО</v>
      </c>
      <c r="AI49" s="42">
        <v>3</v>
      </c>
      <c r="AJ49" s="34"/>
      <c r="AK49" s="35">
        <v>0</v>
      </c>
      <c r="AL49" s="368">
        <v>4</v>
      </c>
      <c r="AM49" s="229">
        <f>SUM(AI49:AL49)</f>
        <v>7</v>
      </c>
      <c r="AN49" s="224">
        <v>2</v>
      </c>
      <c r="AO49" s="81"/>
      <c r="AP49" s="81"/>
      <c r="AQ49" s="81"/>
      <c r="AR49" s="81"/>
      <c r="AS49" s="81"/>
      <c r="AT49" s="81"/>
      <c r="AU49" s="81"/>
      <c r="AV49" s="81"/>
      <c r="AW49" s="81"/>
    </row>
    <row r="50" spans="1:49" ht="12.7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213"/>
      <c r="U50" s="235"/>
      <c r="V50" s="237"/>
      <c r="W50" s="239"/>
      <c r="X50" s="110">
        <v>0.24</v>
      </c>
      <c r="Y50" s="36"/>
      <c r="Z50" s="40">
        <v>0.05</v>
      </c>
      <c r="AA50" s="33">
        <v>0.59</v>
      </c>
      <c r="AB50" s="229"/>
      <c r="AC50" s="242"/>
      <c r="AD50" s="107"/>
      <c r="AE50" s="229"/>
      <c r="AF50" s="235"/>
      <c r="AG50" s="237"/>
      <c r="AH50" s="239"/>
      <c r="AI50" s="52"/>
      <c r="AJ50" s="36"/>
      <c r="AK50" s="37"/>
      <c r="AL50" s="33">
        <v>2.36</v>
      </c>
      <c r="AM50" s="229"/>
      <c r="AN50" s="224"/>
      <c r="AO50" s="81"/>
      <c r="AP50" s="81"/>
      <c r="AQ50" s="81"/>
      <c r="AR50" s="81"/>
      <c r="AS50" s="81"/>
      <c r="AT50" s="81"/>
      <c r="AU50" s="81"/>
      <c r="AV50" s="81"/>
      <c r="AW50" s="81"/>
    </row>
    <row r="51" spans="1:49" ht="12.7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233">
        <v>6</v>
      </c>
      <c r="U51" s="235" t="str">
        <f>VLOOKUP(T51,'пр.взвешивания'!B6:H49,2,FALSE)</f>
        <v>ТУРЧАКОВА Елена Сергеевна</v>
      </c>
      <c r="V51" s="237" t="str">
        <f>VLOOKUP(T51,'пр.взвешивания'!B6:H49,3,FALSE)</f>
        <v>19.11.1994 1р</v>
      </c>
      <c r="W51" s="239" t="str">
        <f>VLOOKUP(T51,'пр.взвешивания'!B6:H49,4,FALSE)</f>
        <v>СЗФО</v>
      </c>
      <c r="X51" s="72">
        <v>0</v>
      </c>
      <c r="Y51" s="38">
        <v>0</v>
      </c>
      <c r="Z51" s="111"/>
      <c r="AA51" s="112">
        <v>3</v>
      </c>
      <c r="AB51" s="229">
        <f>SUM(X51:AA51)</f>
        <v>3</v>
      </c>
      <c r="AC51" s="231"/>
      <c r="AD51" s="113"/>
      <c r="AE51" s="251">
        <v>10</v>
      </c>
      <c r="AF51" s="235" t="str">
        <f>VLOOKUP(AE51,'пр.взвешивания'!B1:H49,2,FALSE)</f>
        <v>МЕЖЕЦКАЯ Дарья Евгеньевна</v>
      </c>
      <c r="AG51" s="237" t="str">
        <f>VLOOKUP(AE51,'пр.взвешивания'!B1:H49,3,FALSE)</f>
        <v>24.06.1994 КМС</v>
      </c>
      <c r="AH51" s="239" t="str">
        <f>VLOOKUP(AE51,'пр.взвешивания'!B1:H49,4,FALSE)</f>
        <v>ПФО</v>
      </c>
      <c r="AI51" s="42">
        <v>3</v>
      </c>
      <c r="AJ51" s="38">
        <v>3</v>
      </c>
      <c r="AK51" s="39"/>
      <c r="AL51" s="368">
        <v>4</v>
      </c>
      <c r="AM51" s="229">
        <f>SUM(AI51:AL51)</f>
        <v>10</v>
      </c>
      <c r="AN51" s="253">
        <v>1</v>
      </c>
      <c r="AO51" s="81"/>
      <c r="AP51" s="81"/>
      <c r="AQ51" s="81"/>
      <c r="AR51" s="81"/>
      <c r="AS51" s="81"/>
      <c r="AT51" s="81"/>
      <c r="AU51" s="81"/>
      <c r="AV51" s="81"/>
      <c r="AW51" s="81"/>
    </row>
    <row r="52" spans="1:49" ht="12.7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233"/>
      <c r="U52" s="235"/>
      <c r="V52" s="237"/>
      <c r="W52" s="239"/>
      <c r="X52" s="110"/>
      <c r="Y52" s="40"/>
      <c r="Z52" s="114"/>
      <c r="AA52" s="33"/>
      <c r="AB52" s="229"/>
      <c r="AC52" s="243"/>
      <c r="AD52" s="113"/>
      <c r="AE52" s="251"/>
      <c r="AF52" s="235"/>
      <c r="AG52" s="237"/>
      <c r="AH52" s="239"/>
      <c r="AI52" s="52"/>
      <c r="AJ52" s="40"/>
      <c r="AK52" s="41"/>
      <c r="AL52" s="33">
        <v>2.58</v>
      </c>
      <c r="AM52" s="229"/>
      <c r="AN52" s="253"/>
      <c r="AO52" s="81"/>
      <c r="AP52" s="81"/>
      <c r="AQ52" s="81"/>
      <c r="AR52" s="81"/>
      <c r="AS52" s="81"/>
      <c r="AT52" s="81"/>
      <c r="AU52" s="81"/>
      <c r="AV52" s="81"/>
      <c r="AW52" s="81"/>
    </row>
    <row r="53" spans="1:49" ht="12.7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233">
        <v>1</v>
      </c>
      <c r="U53" s="235" t="str">
        <f>VLOOKUP(T53,'пр.взвешивания'!B2:H51,2,FALSE)</f>
        <v>МИРАСОВА Виолетта Вадимовна</v>
      </c>
      <c r="V53" s="237" t="str">
        <f>VLOOKUP(T53,'пр.взвешивания'!B2:H51,3,FALSE)</f>
        <v>19.07.1994 КМС</v>
      </c>
      <c r="W53" s="239" t="str">
        <f>VLOOKUP(T53,'пр.взвешивания'!B2:H51,4,FALSE)</f>
        <v>УФО</v>
      </c>
      <c r="X53" s="71">
        <v>0</v>
      </c>
      <c r="Y53" s="115">
        <v>0</v>
      </c>
      <c r="Z53" s="54">
        <v>0</v>
      </c>
      <c r="AA53" s="114"/>
      <c r="AB53" s="229">
        <f>SUM(X53:AA53)</f>
        <v>0</v>
      </c>
      <c r="AC53" s="231"/>
      <c r="AD53" s="113"/>
      <c r="AE53" s="251">
        <v>2</v>
      </c>
      <c r="AF53" s="235" t="str">
        <f>VLOOKUP(AE53,'пр.взвешивания'!B2:H51,2,FALSE)</f>
        <v>ПЕТРОВА Татьяна Викторовна</v>
      </c>
      <c r="AG53" s="237" t="str">
        <f>VLOOKUP(AE53,'пр.взвешивания'!B1:H51,3,FALSE)</f>
        <v>25.01.1995 КМС</v>
      </c>
      <c r="AH53" s="239" t="str">
        <f>VLOOKUP(AE53,'пр.взвешивания'!B1:H51,4,FALSE)</f>
        <v>ПФО</v>
      </c>
      <c r="AI53" s="42">
        <v>0</v>
      </c>
      <c r="AJ53" s="54">
        <v>0</v>
      </c>
      <c r="AK53" s="54">
        <v>0</v>
      </c>
      <c r="AL53" s="43"/>
      <c r="AM53" s="229">
        <f>SUM(AI53:AL53)</f>
        <v>0</v>
      </c>
      <c r="AN53" s="253"/>
      <c r="AO53" s="81"/>
      <c r="AP53" s="81"/>
      <c r="AQ53" s="81"/>
      <c r="AR53" s="81"/>
      <c r="AS53" s="81"/>
      <c r="AT53" s="81"/>
      <c r="AU53" s="81"/>
      <c r="AV53" s="81"/>
      <c r="AW53" s="81"/>
    </row>
    <row r="54" spans="1:49" ht="13.5" thickBo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234"/>
      <c r="U54" s="236"/>
      <c r="V54" s="238"/>
      <c r="W54" s="240"/>
      <c r="X54" s="116"/>
      <c r="Y54" s="117"/>
      <c r="Z54" s="56"/>
      <c r="AA54" s="74"/>
      <c r="AB54" s="230"/>
      <c r="AC54" s="232"/>
      <c r="AD54" s="113"/>
      <c r="AE54" s="252"/>
      <c r="AF54" s="236"/>
      <c r="AG54" s="238"/>
      <c r="AH54" s="240"/>
      <c r="AI54" s="44"/>
      <c r="AJ54" s="56"/>
      <c r="AK54" s="56"/>
      <c r="AL54" s="45"/>
      <c r="AM54" s="230"/>
      <c r="AN54" s="254"/>
      <c r="AO54" s="81"/>
      <c r="AP54" s="81"/>
      <c r="AQ54" s="81"/>
      <c r="AR54" s="81"/>
      <c r="AS54" s="81"/>
      <c r="AT54" s="81"/>
      <c r="AU54" s="81"/>
      <c r="AV54" s="81"/>
      <c r="AW54" s="81"/>
    </row>
    <row r="55" spans="1:49" ht="16.5" thickBo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8" t="s">
        <v>49</v>
      </c>
      <c r="U55" s="59"/>
      <c r="V55" s="59"/>
      <c r="W55" s="59"/>
      <c r="X55" s="59"/>
      <c r="Y55" s="59"/>
      <c r="Z55" s="59"/>
      <c r="AA55" s="59"/>
      <c r="AB55" s="118"/>
      <c r="AC55" s="59"/>
      <c r="AD55" s="101"/>
      <c r="AE55" s="88" t="s">
        <v>8</v>
      </c>
      <c r="AF55" s="364"/>
      <c r="AG55" s="364"/>
      <c r="AH55" s="364"/>
      <c r="AI55" s="59"/>
      <c r="AJ55" s="59"/>
      <c r="AK55" s="59"/>
      <c r="AL55" s="59"/>
      <c r="AM55" s="118"/>
      <c r="AN55" s="59"/>
      <c r="AO55" s="81"/>
      <c r="AP55" s="81"/>
      <c r="AQ55" s="81"/>
      <c r="AR55" s="81"/>
      <c r="AS55" s="81"/>
      <c r="AT55" s="81"/>
      <c r="AU55" s="81"/>
      <c r="AV55" s="81"/>
      <c r="AW55" s="81"/>
    </row>
    <row r="56" spans="1:49" ht="12.75">
      <c r="A56" s="81"/>
      <c r="B56" s="81"/>
      <c r="C56" s="81"/>
      <c r="D56" s="81"/>
      <c r="E56" s="119"/>
      <c r="F56" s="119"/>
      <c r="G56" s="119"/>
      <c r="H56" s="120"/>
      <c r="I56" s="119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217">
        <v>7</v>
      </c>
      <c r="U56" s="244" t="str">
        <f>VLOOKUP(T56,'пр.взвешивания'!B5:H54,2,FALSE)</f>
        <v>ЛУКЪЯНЧУК Оксана Юрьевна</v>
      </c>
      <c r="V56" s="245" t="str">
        <f>VLOOKUP(T56,'пр.взвешивания'!B1:H18,3,FALSE)</f>
        <v>14.09.1993 МС</v>
      </c>
      <c r="W56" s="246" t="str">
        <f>VLOOKUP(T56,'пр.взвешивания'!B1:H19,4,FALSE)</f>
        <v>ДВФО</v>
      </c>
      <c r="X56" s="79"/>
      <c r="Y56" s="47">
        <v>3</v>
      </c>
      <c r="Z56" s="108">
        <v>4</v>
      </c>
      <c r="AA56" s="48">
        <v>3</v>
      </c>
      <c r="AB56" s="247">
        <f>SUM(X56:AA56)</f>
        <v>10</v>
      </c>
      <c r="AC56" s="203">
        <v>1</v>
      </c>
      <c r="AD56" s="107"/>
      <c r="AE56" s="203">
        <v>16</v>
      </c>
      <c r="AF56" s="244" t="str">
        <f>VLOOKUP(AE56,'пр.взвешивания'!B1:H54,2,FALSE)</f>
        <v>ЖУРАВЛЕВА  Анна Владимировна</v>
      </c>
      <c r="AG56" s="245" t="str">
        <f>VLOOKUP(AE56,'пр.взвешивания'!B1:H54,3,FALSE)</f>
        <v>20.03.1993 КМС</v>
      </c>
      <c r="AH56" s="246" t="str">
        <f>VLOOKUP(AE56,'пр.взвешивания'!B1:H54,4,FALSE)</f>
        <v>УФО</v>
      </c>
      <c r="AI56" s="30"/>
      <c r="AJ56" s="47">
        <v>3</v>
      </c>
      <c r="AK56" s="47">
        <v>3</v>
      </c>
      <c r="AL56" s="48">
        <v>3</v>
      </c>
      <c r="AM56" s="247">
        <f>SUM(AI56:AL56)</f>
        <v>9</v>
      </c>
      <c r="AN56" s="247">
        <v>1</v>
      </c>
      <c r="AO56" s="81"/>
      <c r="AP56" s="81"/>
      <c r="AQ56" s="81"/>
      <c r="AR56" s="81"/>
      <c r="AS56" s="81"/>
      <c r="AT56" s="81"/>
      <c r="AU56" s="81"/>
      <c r="AV56" s="81"/>
      <c r="AW56" s="81"/>
    </row>
    <row r="57" spans="1:49" ht="12.75">
      <c r="A57" s="102"/>
      <c r="B57" s="102"/>
      <c r="C57" s="102"/>
      <c r="D57" s="102"/>
      <c r="E57" s="102"/>
      <c r="F57" s="102"/>
      <c r="G57" s="102"/>
      <c r="H57" s="102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213"/>
      <c r="U57" s="235"/>
      <c r="V57" s="237"/>
      <c r="W57" s="239"/>
      <c r="X57" s="32"/>
      <c r="Y57" s="40"/>
      <c r="Z57" s="73">
        <v>2.3</v>
      </c>
      <c r="AA57" s="49"/>
      <c r="AB57" s="229"/>
      <c r="AC57" s="242"/>
      <c r="AD57" s="107"/>
      <c r="AE57" s="242"/>
      <c r="AF57" s="235"/>
      <c r="AG57" s="237"/>
      <c r="AH57" s="239"/>
      <c r="AI57" s="32"/>
      <c r="AJ57" s="40"/>
      <c r="AK57" s="40"/>
      <c r="AL57" s="49"/>
      <c r="AM57" s="229"/>
      <c r="AN57" s="229"/>
      <c r="AO57" s="81"/>
      <c r="AP57" s="81"/>
      <c r="AQ57" s="81"/>
      <c r="AR57" s="81"/>
      <c r="AS57" s="81"/>
      <c r="AT57" s="81"/>
      <c r="AU57" s="81"/>
      <c r="AV57" s="81"/>
      <c r="AW57" s="81"/>
    </row>
    <row r="58" spans="1:49" ht="12.75">
      <c r="A58" s="102"/>
      <c r="B58" s="102"/>
      <c r="C58" s="102"/>
      <c r="D58" s="102"/>
      <c r="E58" s="102"/>
      <c r="F58" s="102"/>
      <c r="G58" s="102"/>
      <c r="H58" s="102"/>
      <c r="I58" s="81"/>
      <c r="J58" s="121"/>
      <c r="K58" s="121"/>
      <c r="L58" s="121"/>
      <c r="M58" s="81"/>
      <c r="N58" s="81"/>
      <c r="O58" s="81"/>
      <c r="P58" s="81"/>
      <c r="Q58" s="81"/>
      <c r="R58" s="81"/>
      <c r="S58" s="81"/>
      <c r="T58" s="213">
        <v>10</v>
      </c>
      <c r="U58" s="235" t="str">
        <f>VLOOKUP(T58,'пр.взвешивания'!B1:H56,2,FALSE)</f>
        <v>МЕЖЕЦКАЯ Дарья Евгеньевна</v>
      </c>
      <c r="V58" s="237" t="str">
        <f>VLOOKUP(T58,'пр.взвешивания'!B1:H67,3,FALSE)</f>
        <v>24.06.1994 КМС</v>
      </c>
      <c r="W58" s="239" t="str">
        <f>VLOOKUP(T58,'пр.взвешивания'!B1:H57,4,FALSE)</f>
        <v>ПФО</v>
      </c>
      <c r="X58" s="86">
        <v>0</v>
      </c>
      <c r="Y58" s="34"/>
      <c r="Z58" s="70">
        <v>4</v>
      </c>
      <c r="AA58" s="51">
        <v>4</v>
      </c>
      <c r="AB58" s="229">
        <f>SUM(X58:AA58)</f>
        <v>8</v>
      </c>
      <c r="AC58" s="241">
        <v>2</v>
      </c>
      <c r="AD58" s="107"/>
      <c r="AE58" s="241">
        <v>22</v>
      </c>
      <c r="AF58" s="235" t="str">
        <f>VLOOKUP(AE58,'пр.взвешивания'!B1:H56,2,FALSE)</f>
        <v>БРЫЛЯКОВА Елена Витальевна</v>
      </c>
      <c r="AG58" s="237" t="str">
        <f>VLOOKUP(AE58,'пр.взвешивания'!B1:H56,3,FALSE)</f>
        <v>05.09.1994 КМС</v>
      </c>
      <c r="AH58" s="239" t="str">
        <f>VLOOKUP(AE58,'пр.взвешивания'!B1:H56,4,FALSE)</f>
        <v>ЮФО</v>
      </c>
      <c r="AI58" s="50">
        <v>1</v>
      </c>
      <c r="AJ58" s="34"/>
      <c r="AK58" s="35">
        <v>4</v>
      </c>
      <c r="AL58" s="51">
        <v>1</v>
      </c>
      <c r="AM58" s="229">
        <f>SUM(AI58:AL58)</f>
        <v>6</v>
      </c>
      <c r="AN58" s="229"/>
      <c r="AO58" s="81"/>
      <c r="AP58" s="81"/>
      <c r="AQ58" s="81"/>
      <c r="AR58" s="81"/>
      <c r="AS58" s="81"/>
      <c r="AT58" s="81"/>
      <c r="AU58" s="81"/>
      <c r="AV58" s="81"/>
      <c r="AW58" s="81"/>
    </row>
    <row r="59" spans="1:49" ht="12.75">
      <c r="A59" s="102"/>
      <c r="B59" s="102"/>
      <c r="C59" s="102"/>
      <c r="D59" s="102"/>
      <c r="E59" s="102"/>
      <c r="F59" s="102"/>
      <c r="G59" s="102"/>
      <c r="H59" s="102"/>
      <c r="I59" s="81"/>
      <c r="J59" s="121"/>
      <c r="K59" s="121"/>
      <c r="L59" s="121"/>
      <c r="M59" s="81"/>
      <c r="N59" s="81"/>
      <c r="O59" s="81"/>
      <c r="P59" s="81"/>
      <c r="Q59" s="81"/>
      <c r="R59" s="81"/>
      <c r="S59" s="81"/>
      <c r="T59" s="213"/>
      <c r="U59" s="235"/>
      <c r="V59" s="237"/>
      <c r="W59" s="239"/>
      <c r="X59" s="52"/>
      <c r="Y59" s="36"/>
      <c r="Z59" s="40">
        <v>1.1</v>
      </c>
      <c r="AA59" s="49">
        <v>3.21</v>
      </c>
      <c r="AB59" s="229"/>
      <c r="AC59" s="242"/>
      <c r="AD59" s="107"/>
      <c r="AE59" s="242"/>
      <c r="AF59" s="235"/>
      <c r="AG59" s="237"/>
      <c r="AH59" s="239"/>
      <c r="AI59" s="52"/>
      <c r="AJ59" s="36"/>
      <c r="AK59" s="37">
        <v>2.45</v>
      </c>
      <c r="AL59" s="49"/>
      <c r="AM59" s="229"/>
      <c r="AN59" s="229"/>
      <c r="AO59" s="81"/>
      <c r="AP59" s="81"/>
      <c r="AQ59" s="81"/>
      <c r="AR59" s="81"/>
      <c r="AS59" s="81"/>
      <c r="AT59" s="81"/>
      <c r="AU59" s="81"/>
      <c r="AV59" s="81"/>
      <c r="AW59" s="81"/>
    </row>
    <row r="60" spans="1:49" ht="12.75">
      <c r="A60" s="122"/>
      <c r="B60" s="122"/>
      <c r="C60" s="122"/>
      <c r="D60" s="122"/>
      <c r="E60" s="122"/>
      <c r="F60" s="122"/>
      <c r="G60" s="122"/>
      <c r="H60" s="122"/>
      <c r="I60" s="121"/>
      <c r="J60" s="121"/>
      <c r="K60" s="121"/>
      <c r="L60" s="121"/>
      <c r="M60" s="81"/>
      <c r="N60" s="81"/>
      <c r="O60" s="81"/>
      <c r="P60" s="81"/>
      <c r="Q60" s="81"/>
      <c r="R60" s="81"/>
      <c r="S60" s="81"/>
      <c r="T60" s="233">
        <v>12</v>
      </c>
      <c r="U60" s="235" t="str">
        <f>VLOOKUP(T60,'пр.взвешивания'!B1:H58,2,FALSE)</f>
        <v>ВОТАНОВСКАЯ Виктория Олеговна</v>
      </c>
      <c r="V60" s="237" t="str">
        <f>VLOOKUP(T60,'пр.взвешивания'!B3:H69,3,FALSE)</f>
        <v>01.05.94 КМС</v>
      </c>
      <c r="W60" s="239" t="str">
        <f>VLOOKUP(T60,'пр.взвешивания'!B1:H78,4,FALSE)</f>
        <v>ЦФО</v>
      </c>
      <c r="X60" s="84">
        <v>0</v>
      </c>
      <c r="Y60" s="38">
        <v>0</v>
      </c>
      <c r="Z60" s="111"/>
      <c r="AA60" s="53">
        <v>0</v>
      </c>
      <c r="AB60" s="229">
        <f>SUM(X60:AA60)</f>
        <v>0</v>
      </c>
      <c r="AC60" s="231"/>
      <c r="AD60" s="113"/>
      <c r="AE60" s="231">
        <v>21</v>
      </c>
      <c r="AF60" s="235" t="str">
        <f>VLOOKUP(AE60,'пр.взвешивания'!B1:H58,2,FALSE)</f>
        <v>ИЛЬИЧЕВА Яна Сергеевна</v>
      </c>
      <c r="AG60" s="237" t="str">
        <f>VLOOKUP(AE60,'пр.взвешивания'!B1:H58,3,FALSE)</f>
        <v>31.12.1995 КМС</v>
      </c>
      <c r="AH60" s="239" t="str">
        <f>VLOOKUP(AE60,'пр.взвешивания'!B1:H58,4,FALSE)</f>
        <v>ЦФО</v>
      </c>
      <c r="AI60" s="50">
        <v>0</v>
      </c>
      <c r="AJ60" s="38">
        <v>0</v>
      </c>
      <c r="AK60" s="39"/>
      <c r="AL60" s="53">
        <v>0</v>
      </c>
      <c r="AM60" s="229">
        <f>SUM(AI60:AL60)</f>
        <v>0</v>
      </c>
      <c r="AN60" s="251"/>
      <c r="AO60" s="81"/>
      <c r="AP60" s="81"/>
      <c r="AQ60" s="81"/>
      <c r="AR60" s="81"/>
      <c r="AS60" s="81"/>
      <c r="AT60" s="81"/>
      <c r="AU60" s="81"/>
      <c r="AV60" s="81"/>
      <c r="AW60" s="81"/>
    </row>
    <row r="61" spans="1:49" ht="12.75">
      <c r="A61" s="122"/>
      <c r="B61" s="122"/>
      <c r="C61" s="122"/>
      <c r="D61" s="122"/>
      <c r="E61" s="122"/>
      <c r="F61" s="122"/>
      <c r="G61" s="122"/>
      <c r="H61" s="122"/>
      <c r="I61" s="121"/>
      <c r="J61" s="121"/>
      <c r="K61" s="121"/>
      <c r="L61" s="121"/>
      <c r="M61" s="81"/>
      <c r="N61" s="81"/>
      <c r="O61" s="81"/>
      <c r="P61" s="81"/>
      <c r="Q61" s="81"/>
      <c r="R61" s="81"/>
      <c r="S61" s="81"/>
      <c r="T61" s="233"/>
      <c r="U61" s="235"/>
      <c r="V61" s="237"/>
      <c r="W61" s="239"/>
      <c r="X61" s="52"/>
      <c r="Y61" s="40"/>
      <c r="Z61" s="114"/>
      <c r="AA61" s="49"/>
      <c r="AB61" s="229"/>
      <c r="AC61" s="243"/>
      <c r="AD61" s="113"/>
      <c r="AE61" s="243"/>
      <c r="AF61" s="235"/>
      <c r="AG61" s="237"/>
      <c r="AH61" s="239"/>
      <c r="AI61" s="52"/>
      <c r="AJ61" s="40"/>
      <c r="AK61" s="41"/>
      <c r="AL61" s="49"/>
      <c r="AM61" s="229"/>
      <c r="AN61" s="251"/>
      <c r="AO61" s="81"/>
      <c r="AP61" s="81"/>
      <c r="AQ61" s="81"/>
      <c r="AR61" s="81"/>
      <c r="AS61" s="81"/>
      <c r="AT61" s="81"/>
      <c r="AU61" s="81"/>
      <c r="AV61" s="81"/>
      <c r="AW61" s="81"/>
    </row>
    <row r="62" spans="1:49" ht="15">
      <c r="A62" s="121"/>
      <c r="B62" s="121"/>
      <c r="C62" s="121"/>
      <c r="D62" s="121"/>
      <c r="E62" s="297"/>
      <c r="F62" s="297"/>
      <c r="G62" s="121"/>
      <c r="H62" s="121"/>
      <c r="I62" s="121"/>
      <c r="J62" s="121"/>
      <c r="K62" s="123"/>
      <c r="L62" s="121"/>
      <c r="M62" s="81"/>
      <c r="N62" s="81"/>
      <c r="O62" s="81"/>
      <c r="P62" s="81"/>
      <c r="Q62" s="81"/>
      <c r="R62" s="81"/>
      <c r="S62" s="81"/>
      <c r="T62" s="233">
        <v>9</v>
      </c>
      <c r="U62" s="235" t="str">
        <f>VLOOKUP(T62,'пр.взвешивания'!B2:H60,2,FALSE)</f>
        <v>ХРУНИНА Екатерина Александровна</v>
      </c>
      <c r="V62" s="237" t="str">
        <f>VLOOKUP(T62,'пр.взвешивания'!B2:H90,3,FALSE)</f>
        <v>18.03.1994 КМС</v>
      </c>
      <c r="W62" s="239" t="str">
        <f>VLOOKUP(T62,'пр.взвешивания'!B2:H90,4,FALSE)</f>
        <v>ЦФО</v>
      </c>
      <c r="X62" s="124">
        <v>0</v>
      </c>
      <c r="Y62" s="115">
        <v>0</v>
      </c>
      <c r="Z62" s="54">
        <v>4</v>
      </c>
      <c r="AA62" s="68"/>
      <c r="AB62" s="229">
        <f>SUM(X62:AA62)</f>
        <v>4</v>
      </c>
      <c r="AC62" s="231"/>
      <c r="AD62" s="113"/>
      <c r="AE62" s="231">
        <v>17</v>
      </c>
      <c r="AF62" s="235" t="str">
        <f>VLOOKUP(AE62,'пр.взвешивания'!B2:H60,2,FALSE)</f>
        <v>КОНКИНА Анастасия Александровна</v>
      </c>
      <c r="AG62" s="237" t="str">
        <f>VLOOKUP(AE62,'пр.взвешивания'!B2:H60,3,FALSE)</f>
        <v>01.12.93 кмс</v>
      </c>
      <c r="AH62" s="239" t="str">
        <f>VLOOKUP(AE62,'пр.взвешивания'!B2:H60,4,FALSE)</f>
        <v>ПФО</v>
      </c>
      <c r="AI62" s="42">
        <v>1</v>
      </c>
      <c r="AJ62" s="54">
        <v>3</v>
      </c>
      <c r="AK62" s="54">
        <v>4</v>
      </c>
      <c r="AL62" s="55"/>
      <c r="AM62" s="229">
        <f>SUM(AI62:AL62)</f>
        <v>8</v>
      </c>
      <c r="AN62" s="251">
        <v>2</v>
      </c>
      <c r="AO62" s="81"/>
      <c r="AP62" s="81"/>
      <c r="AQ62" s="81"/>
      <c r="AR62" s="81"/>
      <c r="AS62" s="81"/>
      <c r="AT62" s="81"/>
      <c r="AU62" s="81"/>
      <c r="AV62" s="81"/>
      <c r="AW62" s="81"/>
    </row>
    <row r="63" spans="1:49" ht="15.75" thickBot="1">
      <c r="A63" s="121"/>
      <c r="B63" s="121"/>
      <c r="C63" s="121"/>
      <c r="D63" s="121"/>
      <c r="E63" s="19"/>
      <c r="F63" s="19"/>
      <c r="G63" s="19"/>
      <c r="H63" s="19"/>
      <c r="I63" s="121"/>
      <c r="J63" s="125"/>
      <c r="K63" s="123"/>
      <c r="L63" s="121"/>
      <c r="M63" s="81"/>
      <c r="N63" s="81"/>
      <c r="O63" s="81"/>
      <c r="P63" s="81"/>
      <c r="Q63" s="81"/>
      <c r="R63" s="81"/>
      <c r="S63" s="81"/>
      <c r="T63" s="234"/>
      <c r="U63" s="236"/>
      <c r="V63" s="238"/>
      <c r="W63" s="240"/>
      <c r="X63" s="44"/>
      <c r="Y63" s="117"/>
      <c r="Z63" s="56">
        <v>0.46</v>
      </c>
      <c r="AA63" s="69"/>
      <c r="AB63" s="230"/>
      <c r="AC63" s="232"/>
      <c r="AD63" s="113"/>
      <c r="AE63" s="232"/>
      <c r="AF63" s="236"/>
      <c r="AG63" s="238"/>
      <c r="AH63" s="240"/>
      <c r="AI63" s="44"/>
      <c r="AJ63" s="56"/>
      <c r="AK63" s="56">
        <v>1.01</v>
      </c>
      <c r="AL63" s="57"/>
      <c r="AM63" s="230"/>
      <c r="AN63" s="252"/>
      <c r="AO63" s="81"/>
      <c r="AP63" s="81"/>
      <c r="AQ63" s="81"/>
      <c r="AR63" s="81"/>
      <c r="AS63" s="81"/>
      <c r="AT63" s="81"/>
      <c r="AU63" s="81"/>
      <c r="AV63" s="81"/>
      <c r="AW63" s="81"/>
    </row>
    <row r="64" spans="1:49" ht="16.5" thickBot="1">
      <c r="A64" s="300"/>
      <c r="B64" s="299"/>
      <c r="C64" s="299"/>
      <c r="D64" s="299"/>
      <c r="E64" s="19"/>
      <c r="F64" s="19"/>
      <c r="G64" s="19"/>
      <c r="H64" s="126"/>
      <c r="I64" s="121"/>
      <c r="J64" s="127"/>
      <c r="K64" s="123"/>
      <c r="L64" s="121"/>
      <c r="M64" s="81"/>
      <c r="N64" s="81"/>
      <c r="O64" s="81"/>
      <c r="P64" s="81"/>
      <c r="Q64" s="81"/>
      <c r="R64" s="81"/>
      <c r="S64" s="81"/>
      <c r="T64" s="88" t="s">
        <v>50</v>
      </c>
      <c r="U64" s="59"/>
      <c r="V64" s="59"/>
      <c r="W64" s="59"/>
      <c r="X64" s="59"/>
      <c r="Y64" s="59"/>
      <c r="Z64" s="59"/>
      <c r="AA64" s="59"/>
      <c r="AB64" s="118"/>
      <c r="AC64" s="59"/>
      <c r="AD64" s="101"/>
      <c r="AE64" s="118"/>
      <c r="AF64" s="128" t="s">
        <v>52</v>
      </c>
      <c r="AG64" s="59"/>
      <c r="AH64" s="59"/>
      <c r="AI64" s="59"/>
      <c r="AJ64" s="59" t="s">
        <v>25</v>
      </c>
      <c r="AK64" s="59"/>
      <c r="AL64" s="59"/>
      <c r="AM64" s="59"/>
      <c r="AN64" s="59"/>
      <c r="AO64" s="81"/>
      <c r="AP64" s="81"/>
      <c r="AQ64" s="81"/>
      <c r="AR64" s="81"/>
      <c r="AS64" s="81"/>
      <c r="AT64" s="81"/>
      <c r="AU64" s="81"/>
      <c r="AV64" s="81"/>
      <c r="AW64" s="81"/>
    </row>
    <row r="65" spans="1:49" ht="12" customHeight="1" thickBot="1">
      <c r="A65" s="300"/>
      <c r="B65" s="299"/>
      <c r="C65" s="299"/>
      <c r="D65" s="299"/>
      <c r="E65" s="20"/>
      <c r="F65" s="19"/>
      <c r="G65" s="19"/>
      <c r="H65" s="19"/>
      <c r="I65" s="125"/>
      <c r="J65" s="127"/>
      <c r="K65" s="123"/>
      <c r="L65" s="121"/>
      <c r="M65" s="81"/>
      <c r="N65" s="81"/>
      <c r="O65" s="81"/>
      <c r="P65" s="81"/>
      <c r="Q65" s="81"/>
      <c r="R65" s="81"/>
      <c r="S65" s="81"/>
      <c r="T65" s="217">
        <v>15</v>
      </c>
      <c r="U65" s="244" t="str">
        <f>VLOOKUP(T65,'пр.взвешивания'!B4:H63,2,FALSE)</f>
        <v>МУХТАРОВА Гульфия Рубиновна</v>
      </c>
      <c r="V65" s="245" t="str">
        <f>VLOOKUP(T65,'пр.взвешивания'!B6:H94,3,FALSE)</f>
        <v>26.10.1995 КМС</v>
      </c>
      <c r="W65" s="246" t="str">
        <f>VLOOKUP(T65,'пр.взвешивания'!B6:H94,4,FALSE)</f>
        <v>ЮФО</v>
      </c>
      <c r="X65" s="79"/>
      <c r="Y65" s="47">
        <v>0</v>
      </c>
      <c r="Z65" s="108">
        <v>0</v>
      </c>
      <c r="AA65" s="48">
        <v>4</v>
      </c>
      <c r="AB65" s="247">
        <f>SUM(X65:AA65)</f>
        <v>4</v>
      </c>
      <c r="AC65" s="203"/>
      <c r="AD65" s="107"/>
      <c r="AE65" s="247">
        <v>10</v>
      </c>
      <c r="AF65" s="244" t="str">
        <f>VLOOKUP(AE65,'пр.взвешивания'!B1:H63,2,FALSE)</f>
        <v>МЕЖЕЦКАЯ Дарья Евгеньевна</v>
      </c>
      <c r="AG65" s="245" t="str">
        <f>VLOOKUP(AE65,'пр.взвешивания'!B1:H63,3,FALSE)</f>
        <v>24.06.1994 КМС</v>
      </c>
      <c r="AH65" s="246" t="str">
        <f>VLOOKUP(AE65,'пр.взвешивания'!B1:H63,4,FALSE)</f>
        <v>ПФО</v>
      </c>
      <c r="AI65" s="58"/>
      <c r="AJ65" s="58"/>
      <c r="AK65" s="58"/>
      <c r="AL65" s="58"/>
      <c r="AM65" s="59"/>
      <c r="AN65" s="59"/>
      <c r="AO65" s="81"/>
      <c r="AP65" s="81"/>
      <c r="AQ65" s="81"/>
      <c r="AR65" s="81"/>
      <c r="AS65" s="81"/>
      <c r="AT65" s="81"/>
      <c r="AU65" s="81"/>
      <c r="AV65" s="81"/>
      <c r="AW65" s="81"/>
    </row>
    <row r="66" spans="1:49" ht="12" customHeight="1">
      <c r="A66" s="298"/>
      <c r="B66" s="299"/>
      <c r="C66" s="299"/>
      <c r="D66" s="299"/>
      <c r="E66" s="19"/>
      <c r="F66" s="19"/>
      <c r="G66" s="19"/>
      <c r="H66" s="19"/>
      <c r="I66" s="129"/>
      <c r="J66" s="130"/>
      <c r="K66" s="123"/>
      <c r="L66" s="121"/>
      <c r="M66" s="81"/>
      <c r="N66" s="81"/>
      <c r="O66" s="81"/>
      <c r="P66" s="81"/>
      <c r="Q66" s="81"/>
      <c r="R66" s="81"/>
      <c r="S66" s="81"/>
      <c r="T66" s="213"/>
      <c r="U66" s="235"/>
      <c r="V66" s="237"/>
      <c r="W66" s="239"/>
      <c r="X66" s="32"/>
      <c r="Y66" s="40"/>
      <c r="Z66" s="73"/>
      <c r="AA66" s="49">
        <v>1.27</v>
      </c>
      <c r="AB66" s="229"/>
      <c r="AC66" s="242"/>
      <c r="AD66" s="107"/>
      <c r="AE66" s="229"/>
      <c r="AF66" s="235"/>
      <c r="AG66" s="237"/>
      <c r="AH66" s="239"/>
      <c r="AI66" s="372">
        <v>10</v>
      </c>
      <c r="AJ66" s="373"/>
      <c r="AK66" s="373"/>
      <c r="AL66" s="373"/>
      <c r="AM66" s="59"/>
      <c r="AN66" s="59"/>
      <c r="AO66" s="81"/>
      <c r="AP66" s="81"/>
      <c r="AQ66" s="81"/>
      <c r="AR66" s="81"/>
      <c r="AS66" s="81"/>
      <c r="AT66" s="81"/>
      <c r="AU66" s="81"/>
      <c r="AV66" s="81"/>
      <c r="AW66" s="81"/>
    </row>
    <row r="67" spans="1:49" ht="12" customHeight="1" thickBot="1">
      <c r="A67" s="298"/>
      <c r="B67" s="299"/>
      <c r="C67" s="299"/>
      <c r="D67" s="299"/>
      <c r="E67" s="19"/>
      <c r="F67" s="20"/>
      <c r="G67" s="64"/>
      <c r="H67" s="19"/>
      <c r="I67" s="127"/>
      <c r="J67" s="127"/>
      <c r="K67" s="121"/>
      <c r="L67" s="121"/>
      <c r="M67" s="81"/>
      <c r="N67" s="81"/>
      <c r="O67" s="81"/>
      <c r="P67" s="81"/>
      <c r="Q67" s="81"/>
      <c r="R67" s="81"/>
      <c r="S67" s="81"/>
      <c r="T67" s="213">
        <v>16</v>
      </c>
      <c r="U67" s="235" t="str">
        <f>VLOOKUP(T67,'пр.взвешивания'!B2:H65,2,FALSE)</f>
        <v>ЖУРАВЛЕВА  Анна Владимировна</v>
      </c>
      <c r="V67" s="237" t="str">
        <f>VLOOKUP(T67,'пр.взвешивания'!B6:H96,3,FALSE)</f>
        <v>20.03.1993 КМС</v>
      </c>
      <c r="W67" s="239" t="str">
        <f>VLOOKUP(T67,'пр.взвешивания'!B6:H96,4,FALSE)</f>
        <v>УФО</v>
      </c>
      <c r="X67" s="86">
        <v>3</v>
      </c>
      <c r="Y67" s="34"/>
      <c r="Z67" s="70">
        <v>3</v>
      </c>
      <c r="AA67" s="51">
        <v>4</v>
      </c>
      <c r="AB67" s="229">
        <f>SUM(X67:AA67)</f>
        <v>10</v>
      </c>
      <c r="AC67" s="241">
        <v>1</v>
      </c>
      <c r="AD67" s="107"/>
      <c r="AE67" s="229">
        <v>17</v>
      </c>
      <c r="AF67" s="235" t="str">
        <f>VLOOKUP(AE67,'пр.взвешивания'!B1:H65,2,FALSE)</f>
        <v>КОНКИНА Анастасия Александровна</v>
      </c>
      <c r="AG67" s="237" t="str">
        <f>VLOOKUP(AE67,'пр.взвешивания'!B1:H65,3,FALSE)</f>
        <v>01.12.93 кмс</v>
      </c>
      <c r="AH67" s="239" t="str">
        <f>VLOOKUP(AE67,'пр.взвешивания'!B1:H65,4,FALSE)</f>
        <v>ПФО</v>
      </c>
      <c r="AI67" s="374" t="s">
        <v>189</v>
      </c>
      <c r="AJ67" s="375"/>
      <c r="AK67" s="376"/>
      <c r="AL67" s="373"/>
      <c r="AM67" s="59"/>
      <c r="AN67" s="59"/>
      <c r="AO67" s="81"/>
      <c r="AP67" s="81"/>
      <c r="AQ67" s="81"/>
      <c r="AR67" s="81"/>
      <c r="AS67" s="81"/>
      <c r="AT67" s="81"/>
      <c r="AU67" s="81"/>
      <c r="AV67" s="81"/>
      <c r="AW67" s="81"/>
    </row>
    <row r="68" spans="1:49" ht="12" customHeight="1" thickBot="1">
      <c r="A68" s="300"/>
      <c r="B68" s="299"/>
      <c r="C68" s="299"/>
      <c r="D68" s="299"/>
      <c r="E68" s="19"/>
      <c r="F68" s="19"/>
      <c r="G68" s="19"/>
      <c r="H68" s="19"/>
      <c r="I68" s="130"/>
      <c r="J68" s="130"/>
      <c r="K68" s="121"/>
      <c r="L68" s="121"/>
      <c r="M68" s="81"/>
      <c r="N68" s="81"/>
      <c r="O68" s="81"/>
      <c r="P68" s="81"/>
      <c r="Q68" s="81"/>
      <c r="R68" s="81"/>
      <c r="S68" s="81"/>
      <c r="T68" s="213"/>
      <c r="U68" s="235"/>
      <c r="V68" s="237"/>
      <c r="W68" s="239"/>
      <c r="X68" s="52"/>
      <c r="Y68" s="36"/>
      <c r="Z68" s="40"/>
      <c r="AA68" s="49">
        <v>3.21</v>
      </c>
      <c r="AB68" s="229"/>
      <c r="AC68" s="242"/>
      <c r="AD68" s="107"/>
      <c r="AE68" s="230"/>
      <c r="AF68" s="236"/>
      <c r="AG68" s="238"/>
      <c r="AH68" s="240"/>
      <c r="AI68" s="373"/>
      <c r="AJ68" s="377"/>
      <c r="AK68" s="377"/>
      <c r="AL68" s="372" t="s">
        <v>44</v>
      </c>
      <c r="AM68" s="59"/>
      <c r="AN68" s="59"/>
      <c r="AO68" s="81"/>
      <c r="AP68" s="81"/>
      <c r="AQ68" s="81"/>
      <c r="AR68" s="81"/>
      <c r="AS68" s="81"/>
      <c r="AT68" s="81"/>
      <c r="AU68" s="81"/>
      <c r="AV68" s="81"/>
      <c r="AW68" s="81"/>
    </row>
    <row r="69" spans="1:49" ht="12" customHeight="1" thickBot="1">
      <c r="A69" s="300"/>
      <c r="B69" s="299"/>
      <c r="C69" s="299"/>
      <c r="D69" s="299"/>
      <c r="E69" s="20"/>
      <c r="F69" s="19"/>
      <c r="G69" s="19"/>
      <c r="H69" s="126"/>
      <c r="I69" s="129"/>
      <c r="J69" s="131"/>
      <c r="K69" s="121"/>
      <c r="L69" s="121"/>
      <c r="M69" s="81"/>
      <c r="N69" s="81"/>
      <c r="O69" s="81"/>
      <c r="P69" s="81"/>
      <c r="Q69" s="81"/>
      <c r="R69" s="81"/>
      <c r="S69" s="81"/>
      <c r="T69" s="233">
        <v>17</v>
      </c>
      <c r="U69" s="235" t="str">
        <f>VLOOKUP(T69,'пр.взвешивания'!B2:H67,2,FALSE)</f>
        <v>КОНКИНА Анастасия Александровна</v>
      </c>
      <c r="V69" s="237" t="str">
        <f>VLOOKUP(T69,'пр.взвешивания'!B6:H98,3,FALSE)</f>
        <v>01.12.93 кмс</v>
      </c>
      <c r="W69" s="239" t="str">
        <f>VLOOKUP(T69,'пр.взвешивания'!B6:H98,4,FALSE)</f>
        <v>ПФО</v>
      </c>
      <c r="X69" s="84">
        <v>3</v>
      </c>
      <c r="Y69" s="38">
        <v>1</v>
      </c>
      <c r="Z69" s="111"/>
      <c r="AA69" s="53">
        <v>4</v>
      </c>
      <c r="AB69" s="229">
        <f>SUM(X69:AA69)</f>
        <v>8</v>
      </c>
      <c r="AC69" s="231">
        <v>2</v>
      </c>
      <c r="AD69" s="113"/>
      <c r="AE69" s="242">
        <v>16</v>
      </c>
      <c r="AF69" s="250" t="str">
        <f>VLOOKUP(AE69,'пр.взвешивания'!B1:H67,2,FALSE)</f>
        <v>ЖУРАВЛЕВА  Анна Владимировна</v>
      </c>
      <c r="AG69" s="248" t="str">
        <f>VLOOKUP(AE69,'пр.взвешивания'!B1:H67,3,FALSE)</f>
        <v>20.03.1993 КМС</v>
      </c>
      <c r="AH69" s="249" t="str">
        <f>VLOOKUP(AE69,'пр.взвешивания'!B1:H67,4,FALSE)</f>
        <v>УФО</v>
      </c>
      <c r="AI69" s="373"/>
      <c r="AJ69" s="377"/>
      <c r="AK69" s="377"/>
      <c r="AL69" s="374" t="s">
        <v>191</v>
      </c>
      <c r="AM69" s="59"/>
      <c r="AN69" s="59"/>
      <c r="AO69" s="81"/>
      <c r="AP69" s="81"/>
      <c r="AQ69" s="81"/>
      <c r="AR69" s="81"/>
      <c r="AS69" s="81"/>
      <c r="AT69" s="81"/>
      <c r="AU69" s="81"/>
      <c r="AV69" s="81"/>
      <c r="AW69" s="81"/>
    </row>
    <row r="70" spans="1:49" ht="12" customHeight="1">
      <c r="A70" s="298"/>
      <c r="B70" s="299"/>
      <c r="C70" s="299"/>
      <c r="D70" s="299"/>
      <c r="E70" s="19"/>
      <c r="F70" s="19"/>
      <c r="G70" s="19"/>
      <c r="H70" s="126"/>
      <c r="I70" s="130"/>
      <c r="J70" s="121"/>
      <c r="K70" s="121"/>
      <c r="L70" s="121"/>
      <c r="M70" s="81"/>
      <c r="N70" s="81"/>
      <c r="O70" s="81"/>
      <c r="P70" s="81"/>
      <c r="Q70" s="81"/>
      <c r="R70" s="81"/>
      <c r="S70" s="81"/>
      <c r="T70" s="233"/>
      <c r="U70" s="235"/>
      <c r="V70" s="237"/>
      <c r="W70" s="239"/>
      <c r="X70" s="52"/>
      <c r="Y70" s="40"/>
      <c r="Z70" s="114"/>
      <c r="AA70" s="49">
        <v>3.4</v>
      </c>
      <c r="AB70" s="229"/>
      <c r="AC70" s="243"/>
      <c r="AD70" s="113"/>
      <c r="AE70" s="229"/>
      <c r="AF70" s="235"/>
      <c r="AG70" s="237"/>
      <c r="AH70" s="239"/>
      <c r="AI70" s="372" t="s">
        <v>45</v>
      </c>
      <c r="AJ70" s="378"/>
      <c r="AK70" s="379"/>
      <c r="AL70" s="373"/>
      <c r="AM70" s="59"/>
      <c r="AN70" s="59"/>
      <c r="AO70" s="81"/>
      <c r="AP70" s="81"/>
      <c r="AQ70" s="81"/>
      <c r="AR70" s="81"/>
      <c r="AS70" s="81"/>
      <c r="AT70" s="81"/>
      <c r="AU70" s="81"/>
      <c r="AV70" s="81"/>
      <c r="AW70" s="81"/>
    </row>
    <row r="71" spans="1:49" ht="12" customHeight="1" thickBot="1">
      <c r="A71" s="298"/>
      <c r="B71" s="299"/>
      <c r="C71" s="299"/>
      <c r="D71" s="299"/>
      <c r="E71" s="19"/>
      <c r="F71" s="19"/>
      <c r="G71" s="19"/>
      <c r="H71" s="126"/>
      <c r="I71" s="131"/>
      <c r="J71" s="121"/>
      <c r="K71" s="121"/>
      <c r="L71" s="121"/>
      <c r="M71" s="81"/>
      <c r="N71" s="81"/>
      <c r="O71" s="81"/>
      <c r="P71" s="81"/>
      <c r="Q71" s="81"/>
      <c r="R71" s="81"/>
      <c r="S71" s="81"/>
      <c r="T71" s="233">
        <v>14</v>
      </c>
      <c r="U71" s="235" t="str">
        <f>VLOOKUP(T71,'пр.взвешивания'!B3:H69,2,FALSE)</f>
        <v>САХАРОВА КаринА Александровна</v>
      </c>
      <c r="V71" s="237" t="str">
        <f>VLOOKUP(T71,'пр.взвешивания'!B6:H90,3,FALSE)</f>
        <v>21.08.1994 КМС</v>
      </c>
      <c r="W71" s="239" t="str">
        <f>VLOOKUP(T71,'пр.взвешивания'!B6:H90,4,FALSE)</f>
        <v>ДВФО</v>
      </c>
      <c r="X71" s="124">
        <v>0</v>
      </c>
      <c r="Y71" s="115">
        <v>0</v>
      </c>
      <c r="Z71" s="54">
        <v>0</v>
      </c>
      <c r="AA71" s="68"/>
      <c r="AB71" s="229">
        <f>SUM(X71:AA71)</f>
        <v>0</v>
      </c>
      <c r="AC71" s="231"/>
      <c r="AD71" s="113"/>
      <c r="AE71" s="229">
        <v>7</v>
      </c>
      <c r="AF71" s="235" t="str">
        <f>VLOOKUP(AE71,'пр.взвешивания'!B1:H69,2,FALSE)</f>
        <v>ЛУКЪЯНЧУК Оксана Юрьевна</v>
      </c>
      <c r="AG71" s="237" t="str">
        <f>VLOOKUP(AE71,'пр.взвешивания'!B1:H69,3,FALSE)</f>
        <v>14.09.1993 МС</v>
      </c>
      <c r="AH71" s="239" t="str">
        <f>VLOOKUP(AE71,'пр.взвешивания'!B1:H69,4,FALSE)</f>
        <v>ДВФО</v>
      </c>
      <c r="AI71" s="374" t="s">
        <v>190</v>
      </c>
      <c r="AJ71" s="373"/>
      <c r="AK71" s="373"/>
      <c r="AL71" s="373"/>
      <c r="AM71" s="59"/>
      <c r="AN71" s="59"/>
      <c r="AO71" s="81"/>
      <c r="AP71" s="81"/>
      <c r="AQ71" s="81"/>
      <c r="AR71" s="81"/>
      <c r="AS71" s="81"/>
      <c r="AT71" s="81"/>
      <c r="AU71" s="81"/>
      <c r="AV71" s="81"/>
      <c r="AW71" s="81"/>
    </row>
    <row r="72" spans="1:49" ht="12" customHeight="1" thickBot="1">
      <c r="A72" s="122"/>
      <c r="B72" s="122"/>
      <c r="C72" s="122"/>
      <c r="D72" s="122"/>
      <c r="E72" s="122"/>
      <c r="F72" s="122"/>
      <c r="G72" s="122"/>
      <c r="H72" s="122"/>
      <c r="I72" s="122"/>
      <c r="J72" s="121"/>
      <c r="K72" s="121"/>
      <c r="L72" s="121"/>
      <c r="M72" s="81"/>
      <c r="N72" s="81"/>
      <c r="O72" s="81"/>
      <c r="P72" s="81"/>
      <c r="Q72" s="81"/>
      <c r="R72" s="81"/>
      <c r="S72" s="81"/>
      <c r="T72" s="234"/>
      <c r="U72" s="236"/>
      <c r="V72" s="238"/>
      <c r="W72" s="240"/>
      <c r="X72" s="44"/>
      <c r="Y72" s="117"/>
      <c r="Z72" s="56"/>
      <c r="AA72" s="69"/>
      <c r="AB72" s="230"/>
      <c r="AC72" s="232"/>
      <c r="AD72" s="113"/>
      <c r="AE72" s="230"/>
      <c r="AF72" s="236"/>
      <c r="AG72" s="238"/>
      <c r="AH72" s="240"/>
      <c r="AI72" s="58"/>
      <c r="AJ72" s="58"/>
      <c r="AK72" s="58"/>
      <c r="AL72" s="58"/>
      <c r="AM72" s="59"/>
      <c r="AN72" s="59"/>
      <c r="AO72" s="81"/>
      <c r="AP72" s="81"/>
      <c r="AQ72" s="81"/>
      <c r="AR72" s="81"/>
      <c r="AS72" s="81"/>
      <c r="AT72" s="81"/>
      <c r="AU72" s="81"/>
      <c r="AV72" s="81"/>
      <c r="AW72" s="81"/>
    </row>
    <row r="73" spans="1:49" ht="16.5" thickBot="1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81"/>
      <c r="N73" s="81"/>
      <c r="O73" s="81"/>
      <c r="P73" s="81"/>
      <c r="Q73" s="81"/>
      <c r="R73" s="81"/>
      <c r="S73" s="81"/>
      <c r="T73" s="88" t="s">
        <v>51</v>
      </c>
      <c r="U73" s="59"/>
      <c r="V73" s="59"/>
      <c r="W73" s="59"/>
      <c r="X73" s="89"/>
      <c r="Y73" s="89"/>
      <c r="Z73" s="89"/>
      <c r="AA73" s="89"/>
      <c r="AB73" s="118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81"/>
      <c r="AP73" s="81"/>
      <c r="AQ73" s="81"/>
      <c r="AR73" s="81"/>
      <c r="AS73" s="81"/>
      <c r="AT73" s="81"/>
      <c r="AU73" s="81"/>
      <c r="AV73" s="81"/>
      <c r="AW73" s="81"/>
    </row>
    <row r="74" spans="1:49" ht="12" customHeight="1">
      <c r="A74" s="121"/>
      <c r="B74" s="121"/>
      <c r="C74" s="121"/>
      <c r="D74" s="121"/>
      <c r="E74" s="121"/>
      <c r="F74" s="121"/>
      <c r="G74" s="121"/>
      <c r="H74" s="121"/>
      <c r="I74" s="12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217">
        <v>21</v>
      </c>
      <c r="U74" s="244" t="str">
        <f>VLOOKUP(T74,'пр.взвешивания'!B3:H72,2,FALSE)</f>
        <v>ИЛЬИЧЕВА Яна Сергеевна</v>
      </c>
      <c r="V74" s="245" t="str">
        <f>VLOOKUP(T74,'пр.взвешивания'!B2:H93,3,FALSE)</f>
        <v>31.12.1995 КМС</v>
      </c>
      <c r="W74" s="246" t="str">
        <f>VLOOKUP(T74,'пр.взвешивания'!B2:H93,4,FALSE)</f>
        <v>ЦФО</v>
      </c>
      <c r="X74" s="79"/>
      <c r="Y74" s="47"/>
      <c r="Z74" s="108">
        <v>4</v>
      </c>
      <c r="AA74" s="48">
        <v>3</v>
      </c>
      <c r="AB74" s="247">
        <f>SUM(X74:AA74)</f>
        <v>7</v>
      </c>
      <c r="AC74" s="203">
        <v>2</v>
      </c>
      <c r="AD74" s="107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81"/>
      <c r="AP74" s="81"/>
      <c r="AQ74" s="81"/>
      <c r="AR74" s="81"/>
      <c r="AS74" s="81"/>
      <c r="AT74" s="81"/>
      <c r="AU74" s="81"/>
      <c r="AV74" s="81"/>
      <c r="AW74" s="81"/>
    </row>
    <row r="75" spans="1:49" ht="12" customHeight="1">
      <c r="A75" s="121"/>
      <c r="B75" s="121"/>
      <c r="C75" s="121"/>
      <c r="D75" s="121"/>
      <c r="E75" s="121"/>
      <c r="F75" s="121"/>
      <c r="G75" s="121"/>
      <c r="H75" s="121"/>
      <c r="I75" s="12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213"/>
      <c r="U75" s="235"/>
      <c r="V75" s="237"/>
      <c r="W75" s="239"/>
      <c r="X75" s="32"/>
      <c r="Y75" s="40">
        <v>0</v>
      </c>
      <c r="Z75" s="73">
        <v>1.45</v>
      </c>
      <c r="AA75" s="49"/>
      <c r="AB75" s="229"/>
      <c r="AC75" s="242"/>
      <c r="AD75" s="107"/>
      <c r="AE75" s="101"/>
      <c r="AF75" s="59"/>
      <c r="AG75" s="101"/>
      <c r="AH75" s="101"/>
      <c r="AI75" s="101"/>
      <c r="AJ75" s="101"/>
      <c r="AK75" s="59"/>
      <c r="AL75" s="59"/>
      <c r="AM75" s="59"/>
      <c r="AN75" s="59"/>
      <c r="AO75" s="81"/>
      <c r="AP75" s="81"/>
      <c r="AQ75" s="81"/>
      <c r="AR75" s="81"/>
      <c r="AS75" s="81"/>
      <c r="AT75" s="81"/>
      <c r="AU75" s="81"/>
      <c r="AV75" s="81"/>
      <c r="AW75" s="81"/>
    </row>
    <row r="76" spans="1:49" ht="12" customHeight="1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213">
        <v>22</v>
      </c>
      <c r="U76" s="235" t="str">
        <f>VLOOKUP(T76,'пр.взвешивания'!B3:H74,2,FALSE)</f>
        <v>БРЫЛЯКОВА Елена Витальевна</v>
      </c>
      <c r="V76" s="237" t="str">
        <f>VLOOKUP(T76,'пр.взвешивания'!B4:H95,3,FALSE)</f>
        <v>05.09.1994 КМС</v>
      </c>
      <c r="W76" s="239" t="str">
        <f>VLOOKUP(T76,'пр.взвешивания'!B4:H95,4,FALSE)</f>
        <v>ЮФО</v>
      </c>
      <c r="X76" s="86">
        <v>4</v>
      </c>
      <c r="Y76" s="34"/>
      <c r="Z76" s="70">
        <v>4</v>
      </c>
      <c r="AA76" s="51">
        <v>2</v>
      </c>
      <c r="AB76" s="229">
        <f>SUM(X76:AA76)</f>
        <v>10</v>
      </c>
      <c r="AC76" s="241">
        <v>1</v>
      </c>
      <c r="AD76" s="107"/>
      <c r="AE76" s="132"/>
      <c r="AF76" s="133" t="str">
        <f>HYPERLINK('[2]реквизиты'!$A$6)</f>
        <v>Гл. судья, судья МК</v>
      </c>
      <c r="AG76" s="127"/>
      <c r="AH76" s="127"/>
      <c r="AI76" s="125"/>
      <c r="AJ76" s="123"/>
      <c r="AK76" s="135" t="str">
        <f>'[2]реквизиты'!$G$7</f>
        <v>А.Б.Рыбаков</v>
      </c>
      <c r="AL76" s="103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</row>
    <row r="77" spans="1:49" ht="12" customHeigh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213"/>
      <c r="U77" s="235"/>
      <c r="V77" s="237"/>
      <c r="W77" s="239"/>
      <c r="X77" s="52">
        <v>2.45</v>
      </c>
      <c r="Y77" s="36"/>
      <c r="Z77" s="40">
        <v>3.02</v>
      </c>
      <c r="AA77" s="49"/>
      <c r="AB77" s="229"/>
      <c r="AC77" s="242"/>
      <c r="AD77" s="107"/>
      <c r="AE77" s="136"/>
      <c r="AF77" s="134"/>
      <c r="AG77" s="127"/>
      <c r="AH77" s="127"/>
      <c r="AI77" s="125"/>
      <c r="AJ77" s="123"/>
      <c r="AK77" s="137" t="str">
        <f>'[2]реквизиты'!$G$8</f>
        <v>/г.Чебоксары/</v>
      </c>
      <c r="AL77" s="103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</row>
    <row r="78" spans="1:49" ht="12" customHeight="1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233">
        <v>23</v>
      </c>
      <c r="U78" s="235" t="str">
        <f>VLOOKUP(T78,'пр.взвешивания'!B3:H76,2,FALSE)</f>
        <v>КИТУНИНА Светлана Александровна</v>
      </c>
      <c r="V78" s="237" t="str">
        <f>VLOOKUP(T78,'пр.взвешивания'!B6:H97,3,FALSE)</f>
        <v>15.07.1994 КМС</v>
      </c>
      <c r="W78" s="239" t="str">
        <f>VLOOKUP(T78,'пр.взвешивания'!B6:H97,4,FALSE)</f>
        <v>УФО</v>
      </c>
      <c r="X78" s="84">
        <v>0</v>
      </c>
      <c r="Y78" s="38">
        <v>0</v>
      </c>
      <c r="Z78" s="111"/>
      <c r="AA78" s="53">
        <v>0</v>
      </c>
      <c r="AB78" s="229">
        <f>SUM(X78:AA78)</f>
        <v>0</v>
      </c>
      <c r="AC78" s="231"/>
      <c r="AD78" s="113"/>
      <c r="AE78" s="136"/>
      <c r="AF78" s="138"/>
      <c r="AG78" s="131"/>
      <c r="AH78" s="131"/>
      <c r="AI78" s="121"/>
      <c r="AJ78" s="125"/>
      <c r="AK78" s="103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</row>
    <row r="79" spans="1:49" ht="12" customHeight="1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233"/>
      <c r="U79" s="235"/>
      <c r="V79" s="237"/>
      <c r="W79" s="239"/>
      <c r="X79" s="52"/>
      <c r="Y79" s="40"/>
      <c r="Z79" s="114"/>
      <c r="AA79" s="49"/>
      <c r="AB79" s="229"/>
      <c r="AC79" s="243"/>
      <c r="AD79" s="113"/>
      <c r="AE79" s="132"/>
      <c r="AF79" s="133" t="str">
        <f>HYPERLINK('[3]реквизиты'!$A$22)</f>
        <v>Гл. секретарь, судья МК</v>
      </c>
      <c r="AG79" s="127"/>
      <c r="AH79" s="127"/>
      <c r="AI79" s="125"/>
      <c r="AJ79" s="123"/>
      <c r="AK79" s="135" t="str">
        <f>'[2]реквизиты'!$G$9</f>
        <v>С.М.Тресикн</v>
      </c>
      <c r="AL79" s="103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</row>
    <row r="80" spans="1:49" ht="12" customHeigh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233">
        <v>20</v>
      </c>
      <c r="U80" s="235" t="str">
        <f>VLOOKUP(T80,'пр.взвешивания'!B3:H78,2,FALSE)</f>
        <v>МИТИНА Ольга Александровна</v>
      </c>
      <c r="V80" s="237" t="str">
        <f>VLOOKUP(T80,'пр.взвешивания'!B8:H99,3,FALSE)</f>
        <v>08.07.1994 МС</v>
      </c>
      <c r="W80" s="239" t="str">
        <f>VLOOKUP(T80,'пр.взвешивания'!B6:H99,4,FALSE)</f>
        <v>ДВФО</v>
      </c>
      <c r="X80" s="124">
        <v>1</v>
      </c>
      <c r="Y80" s="115">
        <v>0</v>
      </c>
      <c r="Z80" s="54">
        <v>3</v>
      </c>
      <c r="AA80" s="68"/>
      <c r="AB80" s="229">
        <f>SUM(X80:AA80)</f>
        <v>4</v>
      </c>
      <c r="AC80" s="231"/>
      <c r="AD80" s="113"/>
      <c r="AE80" s="139"/>
      <c r="AF80" s="140"/>
      <c r="AG80" s="130"/>
      <c r="AH80" s="130"/>
      <c r="AI80" s="125"/>
      <c r="AJ80" s="125"/>
      <c r="AK80" s="137" t="str">
        <f>'[2]реквизиты'!$G$10</f>
        <v>/г. Бийск/</v>
      </c>
      <c r="AL80" s="103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</row>
    <row r="81" spans="1:49" ht="12" customHeight="1" thickBot="1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234"/>
      <c r="U81" s="236"/>
      <c r="V81" s="238"/>
      <c r="W81" s="240"/>
      <c r="X81" s="44"/>
      <c r="Y81" s="117"/>
      <c r="Z81" s="56"/>
      <c r="AA81" s="69"/>
      <c r="AB81" s="230"/>
      <c r="AC81" s="232"/>
      <c r="AD81" s="113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81"/>
      <c r="AP81" s="81"/>
      <c r="AQ81" s="81"/>
      <c r="AR81" s="81"/>
      <c r="AS81" s="81"/>
      <c r="AT81" s="81"/>
      <c r="AU81" s="81"/>
      <c r="AV81" s="81"/>
      <c r="AW81" s="81"/>
    </row>
    <row r="82" spans="1:49" ht="12.7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121"/>
      <c r="AH82" s="121"/>
      <c r="AI82" s="121"/>
      <c r="AJ82" s="12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</row>
    <row r="83" spans="1:49" ht="12.7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</row>
    <row r="84" spans="1:49" ht="12.7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</row>
    <row r="85" spans="1:49" ht="12.7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</row>
    <row r="86" spans="1:49" ht="12.7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</row>
  </sheetData>
  <mergeCells count="395">
    <mergeCell ref="H10:H11"/>
    <mergeCell ref="I10:I11"/>
    <mergeCell ref="A6:A7"/>
    <mergeCell ref="I8:I9"/>
    <mergeCell ref="B6:B7"/>
    <mergeCell ref="C6:C7"/>
    <mergeCell ref="D6:D7"/>
    <mergeCell ref="E6:G6"/>
    <mergeCell ref="H6:H7"/>
    <mergeCell ref="I6:I7"/>
    <mergeCell ref="H8:H9"/>
    <mergeCell ref="H12:H13"/>
    <mergeCell ref="I12:I13"/>
    <mergeCell ref="A8:A9"/>
    <mergeCell ref="B8:B9"/>
    <mergeCell ref="C8:C9"/>
    <mergeCell ref="D8:D9"/>
    <mergeCell ref="A10:A11"/>
    <mergeCell ref="B10:B11"/>
    <mergeCell ref="C10:C11"/>
    <mergeCell ref="D10:D11"/>
    <mergeCell ref="H17:H18"/>
    <mergeCell ref="I17:I18"/>
    <mergeCell ref="A12:A13"/>
    <mergeCell ref="B12:B13"/>
    <mergeCell ref="C12:C13"/>
    <mergeCell ref="D12:D13"/>
    <mergeCell ref="A17:A18"/>
    <mergeCell ref="B17:B18"/>
    <mergeCell ref="C17:C18"/>
    <mergeCell ref="D17:D18"/>
    <mergeCell ref="H21:H22"/>
    <mergeCell ref="I21:I22"/>
    <mergeCell ref="A21:A22"/>
    <mergeCell ref="B21:B22"/>
    <mergeCell ref="C21:C22"/>
    <mergeCell ref="D21:D22"/>
    <mergeCell ref="B66:B67"/>
    <mergeCell ref="C66:C67"/>
    <mergeCell ref="D66:D67"/>
    <mergeCell ref="A64:A65"/>
    <mergeCell ref="B64:B65"/>
    <mergeCell ref="C64:C65"/>
    <mergeCell ref="D64:D65"/>
    <mergeCell ref="E62:F62"/>
    <mergeCell ref="A70:A71"/>
    <mergeCell ref="B70:B71"/>
    <mergeCell ref="C70:C71"/>
    <mergeCell ref="D70:D71"/>
    <mergeCell ref="A68:A69"/>
    <mergeCell ref="B68:B69"/>
    <mergeCell ref="C68:C69"/>
    <mergeCell ref="D68:D69"/>
    <mergeCell ref="A66:A67"/>
    <mergeCell ref="S17:S18"/>
    <mergeCell ref="R19:R20"/>
    <mergeCell ref="S19:S20"/>
    <mergeCell ref="S24:S25"/>
    <mergeCell ref="R17:R18"/>
    <mergeCell ref="R24:R25"/>
    <mergeCell ref="R21:R22"/>
    <mergeCell ref="S21:S22"/>
    <mergeCell ref="N10:N11"/>
    <mergeCell ref="K8:K9"/>
    <mergeCell ref="L8:L9"/>
    <mergeCell ref="M8:M9"/>
    <mergeCell ref="N8:N9"/>
    <mergeCell ref="K17:K18"/>
    <mergeCell ref="L17:L18"/>
    <mergeCell ref="M17:M18"/>
    <mergeCell ref="K10:K11"/>
    <mergeCell ref="L10:L11"/>
    <mergeCell ref="M10:M11"/>
    <mergeCell ref="N12:N13"/>
    <mergeCell ref="K12:K13"/>
    <mergeCell ref="L12:L13"/>
    <mergeCell ref="M12:M13"/>
    <mergeCell ref="L6:L7"/>
    <mergeCell ref="M6:M7"/>
    <mergeCell ref="D26:D27"/>
    <mergeCell ref="E33:G33"/>
    <mergeCell ref="H28:H29"/>
    <mergeCell ref="I33:I34"/>
    <mergeCell ref="I28:I29"/>
    <mergeCell ref="L19:L20"/>
    <mergeCell ref="M19:M20"/>
    <mergeCell ref="K28:K29"/>
    <mergeCell ref="C26:C27"/>
    <mergeCell ref="D30:D31"/>
    <mergeCell ref="Q5:S5"/>
    <mergeCell ref="K15:K16"/>
    <mergeCell ref="L15:L16"/>
    <mergeCell ref="M15:M16"/>
    <mergeCell ref="N15:N16"/>
    <mergeCell ref="R15:R16"/>
    <mergeCell ref="S15:S16"/>
    <mergeCell ref="K6:K7"/>
    <mergeCell ref="I30:I31"/>
    <mergeCell ref="A30:A31"/>
    <mergeCell ref="A28:A29"/>
    <mergeCell ref="B28:B29"/>
    <mergeCell ref="C28:C29"/>
    <mergeCell ref="D28:D29"/>
    <mergeCell ref="H37:H38"/>
    <mergeCell ref="H35:H36"/>
    <mergeCell ref="B33:B34"/>
    <mergeCell ref="B35:B36"/>
    <mergeCell ref="C35:C36"/>
    <mergeCell ref="D35:D36"/>
    <mergeCell ref="C33:C34"/>
    <mergeCell ref="D33:D34"/>
    <mergeCell ref="H33:H34"/>
    <mergeCell ref="A24:A25"/>
    <mergeCell ref="A37:A38"/>
    <mergeCell ref="A19:A20"/>
    <mergeCell ref="B37:B38"/>
    <mergeCell ref="A33:A34"/>
    <mergeCell ref="A35:A36"/>
    <mergeCell ref="B24:B25"/>
    <mergeCell ref="B30:B31"/>
    <mergeCell ref="A26:A27"/>
    <mergeCell ref="B26:B27"/>
    <mergeCell ref="A15:A16"/>
    <mergeCell ref="B15:B16"/>
    <mergeCell ref="C15:C16"/>
    <mergeCell ref="D15:D16"/>
    <mergeCell ref="N6:N7"/>
    <mergeCell ref="O6:Q6"/>
    <mergeCell ref="R6:R7"/>
    <mergeCell ref="S6:S7"/>
    <mergeCell ref="R8:R9"/>
    <mergeCell ref="S8:S9"/>
    <mergeCell ref="R10:R11"/>
    <mergeCell ref="S10:S11"/>
    <mergeCell ref="R12:R13"/>
    <mergeCell ref="S12:S13"/>
    <mergeCell ref="H39:H40"/>
    <mergeCell ref="I39:I40"/>
    <mergeCell ref="K19:K20"/>
    <mergeCell ref="I37:I38"/>
    <mergeCell ref="I35:I36"/>
    <mergeCell ref="I24:I25"/>
    <mergeCell ref="H26:H27"/>
    <mergeCell ref="I26:I27"/>
    <mergeCell ref="M26:M27"/>
    <mergeCell ref="N26:N27"/>
    <mergeCell ref="A39:A40"/>
    <mergeCell ref="B39:B40"/>
    <mergeCell ref="C39:C40"/>
    <mergeCell ref="D39:D40"/>
    <mergeCell ref="C37:C38"/>
    <mergeCell ref="D37:D38"/>
    <mergeCell ref="H30:H31"/>
    <mergeCell ref="C30:C31"/>
    <mergeCell ref="R33:R34"/>
    <mergeCell ref="S33:S34"/>
    <mergeCell ref="R28:R29"/>
    <mergeCell ref="N33:N34"/>
    <mergeCell ref="O33:P33"/>
    <mergeCell ref="S26:S27"/>
    <mergeCell ref="S28:S29"/>
    <mergeCell ref="R26:R27"/>
    <mergeCell ref="K30:K31"/>
    <mergeCell ref="R30:R31"/>
    <mergeCell ref="S30:S31"/>
    <mergeCell ref="N28:N29"/>
    <mergeCell ref="N30:N31"/>
    <mergeCell ref="K26:K27"/>
    <mergeCell ref="L26:L27"/>
    <mergeCell ref="K33:K34"/>
    <mergeCell ref="L33:L34"/>
    <mergeCell ref="M33:M34"/>
    <mergeCell ref="L28:L29"/>
    <mergeCell ref="M28:M29"/>
    <mergeCell ref="A1:S1"/>
    <mergeCell ref="A4:S4"/>
    <mergeCell ref="D3:N3"/>
    <mergeCell ref="A2:S2"/>
    <mergeCell ref="O24:Q24"/>
    <mergeCell ref="O15:Q15"/>
    <mergeCell ref="B19:B20"/>
    <mergeCell ref="T42:AN42"/>
    <mergeCell ref="C19:C20"/>
    <mergeCell ref="D19:D20"/>
    <mergeCell ref="H19:H20"/>
    <mergeCell ref="N24:N25"/>
    <mergeCell ref="N19:N20"/>
    <mergeCell ref="K24:K25"/>
    <mergeCell ref="U43:AB43"/>
    <mergeCell ref="AE43:AN43"/>
    <mergeCell ref="R35:R36"/>
    <mergeCell ref="S35:S36"/>
    <mergeCell ref="R37:R38"/>
    <mergeCell ref="S37:S38"/>
    <mergeCell ref="AJ44:AN44"/>
    <mergeCell ref="T45:T46"/>
    <mergeCell ref="U45:U46"/>
    <mergeCell ref="V45:V46"/>
    <mergeCell ref="W45:W46"/>
    <mergeCell ref="X45:AA45"/>
    <mergeCell ref="AB45:AB46"/>
    <mergeCell ref="AC45:AC46"/>
    <mergeCell ref="AE45:AE46"/>
    <mergeCell ref="U44:AB44"/>
    <mergeCell ref="AF45:AF46"/>
    <mergeCell ref="AG45:AG46"/>
    <mergeCell ref="AH45:AH46"/>
    <mergeCell ref="AI45:AL45"/>
    <mergeCell ref="AM45:AM46"/>
    <mergeCell ref="AN45:AN46"/>
    <mergeCell ref="T47:T48"/>
    <mergeCell ref="U47:U48"/>
    <mergeCell ref="V47:V48"/>
    <mergeCell ref="W47:W48"/>
    <mergeCell ref="AB47:AB48"/>
    <mergeCell ref="AC47:AC48"/>
    <mergeCell ref="AE47:AE48"/>
    <mergeCell ref="AF47:AF48"/>
    <mergeCell ref="AG47:AG48"/>
    <mergeCell ref="AH47:AH48"/>
    <mergeCell ref="AM47:AM48"/>
    <mergeCell ref="AN47:AN48"/>
    <mergeCell ref="T49:T50"/>
    <mergeCell ref="U49:U50"/>
    <mergeCell ref="V49:V50"/>
    <mergeCell ref="W49:W50"/>
    <mergeCell ref="AB49:AB50"/>
    <mergeCell ref="AC49:AC50"/>
    <mergeCell ref="AE49:AE50"/>
    <mergeCell ref="AF49:AF50"/>
    <mergeCell ref="AG49:AG50"/>
    <mergeCell ref="AH49:AH50"/>
    <mergeCell ref="AM49:AM50"/>
    <mergeCell ref="AN49:AN50"/>
    <mergeCell ref="T51:T52"/>
    <mergeCell ref="U51:U52"/>
    <mergeCell ref="V51:V52"/>
    <mergeCell ref="W51:W52"/>
    <mergeCell ref="AB51:AB52"/>
    <mergeCell ref="AC51:AC52"/>
    <mergeCell ref="AE51:AE52"/>
    <mergeCell ref="AF51:AF52"/>
    <mergeCell ref="AG51:AG52"/>
    <mergeCell ref="AH51:AH52"/>
    <mergeCell ref="AM51:AM52"/>
    <mergeCell ref="AN51:AN52"/>
    <mergeCell ref="T53:T54"/>
    <mergeCell ref="U53:U54"/>
    <mergeCell ref="V53:V54"/>
    <mergeCell ref="W53:W54"/>
    <mergeCell ref="AB53:AB54"/>
    <mergeCell ref="AC53:AC54"/>
    <mergeCell ref="AE53:AE54"/>
    <mergeCell ref="AF53:AF54"/>
    <mergeCell ref="AG53:AG54"/>
    <mergeCell ref="AH53:AH54"/>
    <mergeCell ref="AM53:AM54"/>
    <mergeCell ref="AN53:AN54"/>
    <mergeCell ref="T56:T57"/>
    <mergeCell ref="U56:U57"/>
    <mergeCell ref="V56:V57"/>
    <mergeCell ref="W56:W57"/>
    <mergeCell ref="AB56:AB57"/>
    <mergeCell ref="AC56:AC57"/>
    <mergeCell ref="AE56:AE57"/>
    <mergeCell ref="AF56:AF57"/>
    <mergeCell ref="AG56:AG57"/>
    <mergeCell ref="AH56:AH57"/>
    <mergeCell ref="AM56:AM57"/>
    <mergeCell ref="AN56:AN57"/>
    <mergeCell ref="T58:T59"/>
    <mergeCell ref="U58:U59"/>
    <mergeCell ref="V58:V59"/>
    <mergeCell ref="W58:W59"/>
    <mergeCell ref="AB58:AB59"/>
    <mergeCell ref="AC58:AC59"/>
    <mergeCell ref="AE58:AE59"/>
    <mergeCell ref="AF58:AF59"/>
    <mergeCell ref="AG58:AG59"/>
    <mergeCell ref="AH58:AH59"/>
    <mergeCell ref="AM58:AM59"/>
    <mergeCell ref="AN58:AN59"/>
    <mergeCell ref="T60:T61"/>
    <mergeCell ref="U60:U61"/>
    <mergeCell ref="V60:V61"/>
    <mergeCell ref="W60:W61"/>
    <mergeCell ref="AB60:AB61"/>
    <mergeCell ref="AC60:AC61"/>
    <mergeCell ref="AE60:AE61"/>
    <mergeCell ref="AF60:AF61"/>
    <mergeCell ref="AG60:AG61"/>
    <mergeCell ref="AH60:AH61"/>
    <mergeCell ref="AM60:AM61"/>
    <mergeCell ref="AN60:AN61"/>
    <mergeCell ref="T62:T63"/>
    <mergeCell ref="U62:U63"/>
    <mergeCell ref="V62:V63"/>
    <mergeCell ref="W62:W63"/>
    <mergeCell ref="AB62:AB63"/>
    <mergeCell ref="AC62:AC63"/>
    <mergeCell ref="AE62:AE63"/>
    <mergeCell ref="AF62:AF63"/>
    <mergeCell ref="AG62:AG63"/>
    <mergeCell ref="AH62:AH63"/>
    <mergeCell ref="AM62:AM63"/>
    <mergeCell ref="AN62:AN63"/>
    <mergeCell ref="T65:T66"/>
    <mergeCell ref="U65:U66"/>
    <mergeCell ref="V65:V66"/>
    <mergeCell ref="W65:W66"/>
    <mergeCell ref="AB65:AB66"/>
    <mergeCell ref="AC65:AC66"/>
    <mergeCell ref="AE65:AE66"/>
    <mergeCell ref="AF65:AF66"/>
    <mergeCell ref="AG65:AG66"/>
    <mergeCell ref="AH65:AH66"/>
    <mergeCell ref="T67:T68"/>
    <mergeCell ref="U67:U68"/>
    <mergeCell ref="V67:V68"/>
    <mergeCell ref="W67:W68"/>
    <mergeCell ref="AB67:AB68"/>
    <mergeCell ref="AC67:AC68"/>
    <mergeCell ref="AE67:AE68"/>
    <mergeCell ref="AF67:AF68"/>
    <mergeCell ref="AG67:AG68"/>
    <mergeCell ref="AH67:AH68"/>
    <mergeCell ref="T69:T70"/>
    <mergeCell ref="U69:U70"/>
    <mergeCell ref="V69:V70"/>
    <mergeCell ref="W69:W70"/>
    <mergeCell ref="AB69:AB70"/>
    <mergeCell ref="AC69:AC70"/>
    <mergeCell ref="AE69:AE70"/>
    <mergeCell ref="AF69:AF70"/>
    <mergeCell ref="AG69:AG70"/>
    <mergeCell ref="AH69:AH70"/>
    <mergeCell ref="T71:T72"/>
    <mergeCell ref="U71:U72"/>
    <mergeCell ref="V71:V72"/>
    <mergeCell ref="W71:W72"/>
    <mergeCell ref="AB71:AB72"/>
    <mergeCell ref="AC71:AC72"/>
    <mergeCell ref="AE71:AE72"/>
    <mergeCell ref="AF71:AF72"/>
    <mergeCell ref="AG71:AG72"/>
    <mergeCell ref="W76:W77"/>
    <mergeCell ref="AH71:AH72"/>
    <mergeCell ref="T74:T75"/>
    <mergeCell ref="U74:U75"/>
    <mergeCell ref="V74:V75"/>
    <mergeCell ref="W74:W75"/>
    <mergeCell ref="AB74:AB75"/>
    <mergeCell ref="AC74:AC75"/>
    <mergeCell ref="AB76:AB77"/>
    <mergeCell ref="AC76:AC77"/>
    <mergeCell ref="T78:T79"/>
    <mergeCell ref="U78:U79"/>
    <mergeCell ref="V78:V79"/>
    <mergeCell ref="W78:W79"/>
    <mergeCell ref="AB78:AB79"/>
    <mergeCell ref="AC78:AC79"/>
    <mergeCell ref="T76:T77"/>
    <mergeCell ref="U76:U77"/>
    <mergeCell ref="V76:V77"/>
    <mergeCell ref="AB80:AB81"/>
    <mergeCell ref="AC80:AC81"/>
    <mergeCell ref="T80:T81"/>
    <mergeCell ref="U80:U81"/>
    <mergeCell ref="V80:V81"/>
    <mergeCell ref="W80:W81"/>
    <mergeCell ref="L24:L25"/>
    <mergeCell ref="C24:C25"/>
    <mergeCell ref="D24:D25"/>
    <mergeCell ref="E24:G24"/>
    <mergeCell ref="H24:H25"/>
    <mergeCell ref="N17:N18"/>
    <mergeCell ref="H15:H16"/>
    <mergeCell ref="I15:I16"/>
    <mergeCell ref="M37:M38"/>
    <mergeCell ref="N37:N38"/>
    <mergeCell ref="I19:I20"/>
    <mergeCell ref="N35:N36"/>
    <mergeCell ref="N21:N22"/>
    <mergeCell ref="K37:K38"/>
    <mergeCell ref="L37:L38"/>
    <mergeCell ref="E15:G15"/>
    <mergeCell ref="M24:M25"/>
    <mergeCell ref="L35:L36"/>
    <mergeCell ref="M35:M36"/>
    <mergeCell ref="L30:L31"/>
    <mergeCell ref="M30:M31"/>
    <mergeCell ref="K21:K22"/>
    <mergeCell ref="L21:L22"/>
    <mergeCell ref="M21:M22"/>
    <mergeCell ref="K35:K3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25">
      <selection activeCell="I37" sqref="A27:I37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7" t="str">
        <f>'пр.взвешивания'!F3</f>
        <v>в.к.  56  кг.</v>
      </c>
    </row>
    <row r="2" ht="12.75">
      <c r="C2" s="8" t="s">
        <v>21</v>
      </c>
    </row>
    <row r="3" ht="12.75">
      <c r="C3" s="9" t="s">
        <v>22</v>
      </c>
    </row>
    <row r="4" spans="1:9" ht="12.75">
      <c r="A4" s="301" t="s">
        <v>23</v>
      </c>
      <c r="B4" s="301" t="s">
        <v>0</v>
      </c>
      <c r="C4" s="197" t="s">
        <v>1</v>
      </c>
      <c r="D4" s="301" t="s">
        <v>2</v>
      </c>
      <c r="E4" s="301" t="s">
        <v>3</v>
      </c>
      <c r="F4" s="301" t="s">
        <v>9</v>
      </c>
      <c r="G4" s="301" t="s">
        <v>10</v>
      </c>
      <c r="H4" s="301" t="s">
        <v>11</v>
      </c>
      <c r="I4" s="301" t="s">
        <v>12</v>
      </c>
    </row>
    <row r="5" spans="1:9" ht="12.75">
      <c r="A5" s="196"/>
      <c r="B5" s="196"/>
      <c r="C5" s="196"/>
      <c r="D5" s="196"/>
      <c r="E5" s="196"/>
      <c r="F5" s="196"/>
      <c r="G5" s="196"/>
      <c r="H5" s="196"/>
      <c r="I5" s="196"/>
    </row>
    <row r="6" spans="1:9" ht="12.75">
      <c r="A6" s="302"/>
      <c r="B6" s="303">
        <v>10</v>
      </c>
      <c r="C6" s="304" t="str">
        <f>VLOOKUP(B6,'пр.взвешивания'!B6:D97,2,FALSE)</f>
        <v>МЕЖЕЦКАЯ Дарья Евгеньевна</v>
      </c>
      <c r="D6" s="305" t="str">
        <f>VLOOKUP(C6,'пр.взвешивания'!C6:F97,2,FALSE)</f>
        <v>24.06.1994 КМС</v>
      </c>
      <c r="E6" s="305" t="str">
        <f>VLOOKUP(D6,'пр.взвешивания'!D6:G97,2,FALSE)</f>
        <v>ПФО</v>
      </c>
      <c r="F6" s="306"/>
      <c r="G6" s="307"/>
      <c r="H6" s="308"/>
      <c r="I6" s="301"/>
    </row>
    <row r="7" spans="1:9" ht="12.75">
      <c r="A7" s="302"/>
      <c r="B7" s="301"/>
      <c r="C7" s="304"/>
      <c r="D7" s="305"/>
      <c r="E7" s="305"/>
      <c r="F7" s="306"/>
      <c r="G7" s="306"/>
      <c r="H7" s="308"/>
      <c r="I7" s="301"/>
    </row>
    <row r="8" spans="1:9" ht="12.75">
      <c r="A8" s="309"/>
      <c r="B8" s="303">
        <v>17</v>
      </c>
      <c r="C8" s="304" t="str">
        <f>VLOOKUP(B8,'пр.взвешивания'!B8:D97,2,FALSE)</f>
        <v>КОНКИНА Анастасия Александровна</v>
      </c>
      <c r="D8" s="305" t="str">
        <f>VLOOKUP(C8,'пр.взвешивания'!C8:F97,2,FALSE)</f>
        <v>01.12.93 кмс</v>
      </c>
      <c r="E8" s="305" t="str">
        <f>VLOOKUP(D8,'пр.взвешивания'!D8:G97,2,FALSE)</f>
        <v>ПФО</v>
      </c>
      <c r="F8" s="306"/>
      <c r="G8" s="306"/>
      <c r="H8" s="301"/>
      <c r="I8" s="301"/>
    </row>
    <row r="9" spans="1:9" ht="12.75">
      <c r="A9" s="309"/>
      <c r="B9" s="301"/>
      <c r="C9" s="304"/>
      <c r="D9" s="305"/>
      <c r="E9" s="305"/>
      <c r="F9" s="306"/>
      <c r="G9" s="306"/>
      <c r="H9" s="301"/>
      <c r="I9" s="301"/>
    </row>
    <row r="10" ht="24.75" customHeight="1">
      <c r="E10" s="10" t="s">
        <v>24</v>
      </c>
    </row>
    <row r="11" spans="5:9" ht="24.75" customHeight="1">
      <c r="E11" s="10" t="s">
        <v>7</v>
      </c>
      <c r="F11" s="11"/>
      <c r="G11" s="11"/>
      <c r="H11" s="11"/>
      <c r="I11" s="11"/>
    </row>
    <row r="12" spans="5:9" ht="24.75" customHeight="1">
      <c r="E12" s="10" t="s">
        <v>8</v>
      </c>
      <c r="F12" s="11"/>
      <c r="G12" s="11"/>
      <c r="H12" s="11"/>
      <c r="I12" s="11"/>
    </row>
    <row r="13" ht="24.75" customHeight="1"/>
    <row r="14" ht="24.75" customHeight="1">
      <c r="F14" s="7" t="str">
        <f>F1</f>
        <v>в.к.  56  кг.</v>
      </c>
    </row>
    <row r="15" ht="12.75">
      <c r="C15" s="9" t="s">
        <v>22</v>
      </c>
    </row>
    <row r="16" spans="1:9" ht="12.75">
      <c r="A16" s="301" t="s">
        <v>23</v>
      </c>
      <c r="B16" s="301" t="s">
        <v>0</v>
      </c>
      <c r="C16" s="197" t="s">
        <v>1</v>
      </c>
      <c r="D16" s="301" t="s">
        <v>2</v>
      </c>
      <c r="E16" s="301" t="s">
        <v>3</v>
      </c>
      <c r="F16" s="301" t="s">
        <v>9</v>
      </c>
      <c r="G16" s="301" t="s">
        <v>10</v>
      </c>
      <c r="H16" s="301" t="s">
        <v>11</v>
      </c>
      <c r="I16" s="301" t="s">
        <v>12</v>
      </c>
    </row>
    <row r="17" spans="1:9" ht="12.75">
      <c r="A17" s="196"/>
      <c r="B17" s="196"/>
      <c r="C17" s="196"/>
      <c r="D17" s="196"/>
      <c r="E17" s="196"/>
      <c r="F17" s="196"/>
      <c r="G17" s="196"/>
      <c r="H17" s="196"/>
      <c r="I17" s="196"/>
    </row>
    <row r="18" spans="1:9" ht="12.75">
      <c r="A18" s="302"/>
      <c r="B18" s="303">
        <v>16</v>
      </c>
      <c r="C18" s="304" t="str">
        <f>VLOOKUP(B18,'пр.взвешивания'!B6:C97,2,FALSE)</f>
        <v>ЖУРАВЛЕВА  Анна Владимировна</v>
      </c>
      <c r="D18" s="305" t="str">
        <f>VLOOKUP(C18,'пр.взвешивания'!C6:D97,2,FALSE)</f>
        <v>20.03.1993 КМС</v>
      </c>
      <c r="E18" s="305" t="str">
        <f>VLOOKUP(D18,'пр.взвешивания'!D6:F97,2,FALSE)</f>
        <v>УФО</v>
      </c>
      <c r="F18" s="306"/>
      <c r="G18" s="307"/>
      <c r="H18" s="308"/>
      <c r="I18" s="301"/>
    </row>
    <row r="19" spans="1:9" ht="12.75">
      <c r="A19" s="302"/>
      <c r="B19" s="301"/>
      <c r="C19" s="304"/>
      <c r="D19" s="305"/>
      <c r="E19" s="305"/>
      <c r="F19" s="306"/>
      <c r="G19" s="306"/>
      <c r="H19" s="308"/>
      <c r="I19" s="301"/>
    </row>
    <row r="20" spans="1:9" ht="12.75">
      <c r="A20" s="309"/>
      <c r="B20" s="303">
        <v>7</v>
      </c>
      <c r="C20" s="304" t="str">
        <f>VLOOKUP(B20,'пр.взвешивания'!B6:C97,2,FALSE)</f>
        <v>ЛУКЪЯНЧУК Оксана Юрьевна</v>
      </c>
      <c r="D20" s="304" t="str">
        <f>VLOOKUP(C20,'пр.взвешивания'!C6:D97,2,FALSE)</f>
        <v>14.09.1993 МС</v>
      </c>
      <c r="E20" s="304" t="str">
        <f>VLOOKUP(D20,'пр.взвешивания'!D6:F97,2,FALSE)</f>
        <v>ДВФО</v>
      </c>
      <c r="F20" s="306"/>
      <c r="G20" s="306"/>
      <c r="H20" s="301"/>
      <c r="I20" s="301"/>
    </row>
    <row r="21" spans="1:9" ht="12.75">
      <c r="A21" s="309"/>
      <c r="B21" s="301"/>
      <c r="C21" s="304"/>
      <c r="D21" s="304"/>
      <c r="E21" s="304"/>
      <c r="F21" s="306"/>
      <c r="G21" s="306"/>
      <c r="H21" s="301"/>
      <c r="I21" s="301"/>
    </row>
    <row r="22" ht="24.75" customHeight="1">
      <c r="E22" s="10" t="s">
        <v>24</v>
      </c>
    </row>
    <row r="23" spans="5:9" ht="24.75" customHeight="1">
      <c r="E23" s="10" t="s">
        <v>7</v>
      </c>
      <c r="F23" s="11"/>
      <c r="G23" s="11"/>
      <c r="H23" s="11"/>
      <c r="I23" s="11"/>
    </row>
    <row r="24" spans="5:9" ht="24.75" customHeight="1">
      <c r="E24" s="10" t="s">
        <v>8</v>
      </c>
      <c r="F24" s="11"/>
      <c r="G24" s="11"/>
      <c r="H24" s="11"/>
      <c r="I24" s="11"/>
    </row>
    <row r="25" ht="24.75" customHeight="1"/>
    <row r="26" ht="24.75" customHeight="1"/>
    <row r="27" spans="3:6" ht="28.5" customHeight="1">
      <c r="C27" s="12" t="s">
        <v>25</v>
      </c>
      <c r="D27" s="10"/>
      <c r="F27" s="7" t="str">
        <f>F14</f>
        <v>в.к.  56  кг.</v>
      </c>
    </row>
    <row r="28" spans="1:9" ht="12.75">
      <c r="A28" s="301" t="s">
        <v>23</v>
      </c>
      <c r="B28" s="301" t="s">
        <v>0</v>
      </c>
      <c r="C28" s="197" t="s">
        <v>1</v>
      </c>
      <c r="D28" s="301" t="s">
        <v>2</v>
      </c>
      <c r="E28" s="301" t="s">
        <v>3</v>
      </c>
      <c r="F28" s="301" t="s">
        <v>9</v>
      </c>
      <c r="G28" s="301" t="s">
        <v>10</v>
      </c>
      <c r="H28" s="301" t="s">
        <v>11</v>
      </c>
      <c r="I28" s="301" t="s">
        <v>12</v>
      </c>
    </row>
    <row r="29" spans="1:9" ht="12.75">
      <c r="A29" s="196"/>
      <c r="B29" s="196"/>
      <c r="C29" s="196"/>
      <c r="D29" s="196"/>
      <c r="E29" s="196"/>
      <c r="F29" s="196"/>
      <c r="G29" s="196"/>
      <c r="H29" s="196"/>
      <c r="I29" s="196"/>
    </row>
    <row r="30" spans="1:9" ht="12.75">
      <c r="A30" s="302"/>
      <c r="B30" s="301">
        <v>10</v>
      </c>
      <c r="C30" s="304" t="str">
        <f>VLOOKUP(B30,'пр.взвешивания'!B6:C97,2,FALSE)</f>
        <v>МЕЖЕЦКАЯ Дарья Евгеньевна</v>
      </c>
      <c r="D30" s="304" t="str">
        <f>VLOOKUP(C30,'пр.взвешивания'!C6:D97,2,FALSE)</f>
        <v>24.06.1994 КМС</v>
      </c>
      <c r="E30" s="304" t="str">
        <f>VLOOKUP(D30,'пр.взвешивания'!D6:F97,2,FALSE)</f>
        <v>ПФО</v>
      </c>
      <c r="F30" s="306"/>
      <c r="G30" s="307"/>
      <c r="H30" s="308"/>
      <c r="I30" s="301"/>
    </row>
    <row r="31" spans="1:9" ht="12.75">
      <c r="A31" s="302"/>
      <c r="B31" s="301"/>
      <c r="C31" s="304"/>
      <c r="D31" s="304"/>
      <c r="E31" s="304"/>
      <c r="F31" s="306"/>
      <c r="G31" s="306"/>
      <c r="H31" s="308"/>
      <c r="I31" s="301"/>
    </row>
    <row r="32" spans="1:9" ht="12.75">
      <c r="A32" s="309"/>
      <c r="B32" s="301">
        <v>16</v>
      </c>
      <c r="C32" s="304" t="str">
        <f>VLOOKUP(B32,'пр.взвешивания'!B6:C97,2,FALSE)</f>
        <v>ЖУРАВЛЕВА  Анна Владимировна</v>
      </c>
      <c r="D32" s="304" t="str">
        <f>VLOOKUP(C32,'пр.взвешивания'!C6:D97,2,FALSE)</f>
        <v>20.03.1993 КМС</v>
      </c>
      <c r="E32" s="304" t="str">
        <f>VLOOKUP(D32,'пр.взвешивания'!D6:F97,2,FALSE)</f>
        <v>УФО</v>
      </c>
      <c r="F32" s="306"/>
      <c r="G32" s="306"/>
      <c r="H32" s="301"/>
      <c r="I32" s="301"/>
    </row>
    <row r="33" spans="1:9" ht="12.75">
      <c r="A33" s="309"/>
      <c r="B33" s="301"/>
      <c r="C33" s="304"/>
      <c r="D33" s="304"/>
      <c r="E33" s="304"/>
      <c r="F33" s="306"/>
      <c r="G33" s="306"/>
      <c r="H33" s="301"/>
      <c r="I33" s="301"/>
    </row>
    <row r="34" ht="24.75" customHeight="1">
      <c r="E34" s="10" t="s">
        <v>24</v>
      </c>
    </row>
    <row r="35" spans="5:9" ht="24.75" customHeight="1">
      <c r="E35" s="10" t="s">
        <v>7</v>
      </c>
      <c r="F35" s="11"/>
      <c r="G35" s="11"/>
      <c r="H35" s="11"/>
      <c r="I35" s="11"/>
    </row>
    <row r="36" spans="5:9" ht="24.75" customHeight="1">
      <c r="E36" s="10" t="s">
        <v>8</v>
      </c>
      <c r="F36" s="11"/>
      <c r="G36" s="11"/>
      <c r="H36" s="11"/>
      <c r="I36" s="11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E28:E29"/>
    <mergeCell ref="F28:F29"/>
    <mergeCell ref="G28:G29"/>
    <mergeCell ref="H28:H29"/>
    <mergeCell ref="A28:A29"/>
    <mergeCell ref="B28:B29"/>
    <mergeCell ref="C28:C29"/>
    <mergeCell ref="D28:D2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90"/>
  <sheetViews>
    <sheetView workbookViewId="0" topLeftCell="A22">
      <selection activeCell="C36" sqref="C36:F3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8.421875" style="0" customWidth="1"/>
    <col min="6" max="6" width="18.140625" style="0" customWidth="1"/>
    <col min="7" max="7" width="12.00390625" style="0" customWidth="1"/>
    <col min="8" max="8" width="17.7109375" style="0" customWidth="1"/>
  </cols>
  <sheetData>
    <row r="1" spans="1:8" ht="36.75" customHeight="1">
      <c r="A1" s="321" t="str">
        <f>HYPERLINK('[2]реквизиты'!$A$2)</f>
        <v>Первенство России по самбо среди юниорок 1993-94 г.р.</v>
      </c>
      <c r="B1" s="322"/>
      <c r="C1" s="322"/>
      <c r="D1" s="322"/>
      <c r="E1" s="322"/>
      <c r="F1" s="322"/>
      <c r="G1" s="322"/>
      <c r="H1" s="322"/>
    </row>
    <row r="2" spans="1:8" ht="20.25" customHeight="1">
      <c r="A2" s="282" t="str">
        <f>HYPERLINK('[2]реквизиты'!$A$3)</f>
        <v>18-22 февраля 2013 г.   г.В.Пышма</v>
      </c>
      <c r="B2" s="282"/>
      <c r="C2" s="282"/>
      <c r="D2" s="282"/>
      <c r="E2" s="282"/>
      <c r="F2" s="282"/>
      <c r="G2" s="282"/>
      <c r="H2" s="282"/>
    </row>
    <row r="3" ht="12.75">
      <c r="F3" t="s">
        <v>63</v>
      </c>
    </row>
    <row r="4" spans="1:8" ht="12.75">
      <c r="A4" s="196" t="s">
        <v>16</v>
      </c>
      <c r="B4" s="196" t="s">
        <v>0</v>
      </c>
      <c r="C4" s="196" t="s">
        <v>1</v>
      </c>
      <c r="D4" s="196" t="s">
        <v>17</v>
      </c>
      <c r="E4" s="196" t="s">
        <v>167</v>
      </c>
      <c r="F4" s="196" t="s">
        <v>18</v>
      </c>
      <c r="G4" s="196" t="s">
        <v>19</v>
      </c>
      <c r="H4" s="196" t="s">
        <v>20</v>
      </c>
    </row>
    <row r="5" spans="1:8" ht="12.75">
      <c r="A5" s="197"/>
      <c r="B5" s="197"/>
      <c r="C5" s="197"/>
      <c r="D5" s="197"/>
      <c r="E5" s="197"/>
      <c r="F5" s="197"/>
      <c r="G5" s="197"/>
      <c r="H5" s="197"/>
    </row>
    <row r="6" spans="1:8" ht="12.75" customHeight="1">
      <c r="A6" s="327">
        <v>1</v>
      </c>
      <c r="B6" s="323">
        <v>1</v>
      </c>
      <c r="C6" s="317" t="s">
        <v>154</v>
      </c>
      <c r="D6" s="328" t="s">
        <v>155</v>
      </c>
      <c r="E6" s="310" t="s">
        <v>66</v>
      </c>
      <c r="F6" s="237" t="s">
        <v>156</v>
      </c>
      <c r="G6" s="314"/>
      <c r="H6" s="314" t="s">
        <v>157</v>
      </c>
    </row>
    <row r="7" spans="1:8" ht="12.75">
      <c r="A7" s="327"/>
      <c r="B7" s="323"/>
      <c r="C7" s="317"/>
      <c r="D7" s="314"/>
      <c r="E7" s="310"/>
      <c r="F7" s="237"/>
      <c r="G7" s="314"/>
      <c r="H7" s="314"/>
    </row>
    <row r="8" spans="1:8" ht="12.75">
      <c r="A8" s="327">
        <v>2</v>
      </c>
      <c r="B8" s="323">
        <v>2</v>
      </c>
      <c r="C8" s="319" t="s">
        <v>84</v>
      </c>
      <c r="D8" s="334" t="s">
        <v>85</v>
      </c>
      <c r="E8" s="310" t="s">
        <v>76</v>
      </c>
      <c r="F8" s="336" t="s">
        <v>86</v>
      </c>
      <c r="G8" s="337">
        <v>0</v>
      </c>
      <c r="H8" s="319" t="s">
        <v>87</v>
      </c>
    </row>
    <row r="9" spans="1:8" ht="12.75">
      <c r="A9" s="327"/>
      <c r="B9" s="323"/>
      <c r="C9" s="319"/>
      <c r="D9" s="335"/>
      <c r="E9" s="310"/>
      <c r="F9" s="336"/>
      <c r="G9" s="337"/>
      <c r="H9" s="319"/>
    </row>
    <row r="10" spans="1:8" ht="12.75">
      <c r="A10" s="327">
        <v>3</v>
      </c>
      <c r="B10" s="323">
        <v>3</v>
      </c>
      <c r="C10" s="315" t="s">
        <v>64</v>
      </c>
      <c r="D10" s="328" t="s">
        <v>65</v>
      </c>
      <c r="E10" s="313" t="s">
        <v>66</v>
      </c>
      <c r="F10" s="237" t="s">
        <v>67</v>
      </c>
      <c r="G10" s="308"/>
      <c r="H10" s="315" t="s">
        <v>68</v>
      </c>
    </row>
    <row r="11" spans="1:8" ht="12.75">
      <c r="A11" s="327"/>
      <c r="B11" s="323"/>
      <c r="C11" s="315"/>
      <c r="D11" s="318"/>
      <c r="E11" s="313"/>
      <c r="F11" s="237"/>
      <c r="G11" s="308"/>
      <c r="H11" s="318"/>
    </row>
    <row r="12" spans="1:8" ht="12.75">
      <c r="A12" s="327">
        <v>4</v>
      </c>
      <c r="B12" s="323">
        <v>4</v>
      </c>
      <c r="C12" s="315" t="s">
        <v>168</v>
      </c>
      <c r="D12" s="301" t="s">
        <v>169</v>
      </c>
      <c r="E12" s="310" t="s">
        <v>71</v>
      </c>
      <c r="F12" s="329" t="s">
        <v>102</v>
      </c>
      <c r="G12" s="333"/>
      <c r="H12" s="315" t="s">
        <v>170</v>
      </c>
    </row>
    <row r="13" spans="1:8" ht="12.75">
      <c r="A13" s="327"/>
      <c r="B13" s="323"/>
      <c r="C13" s="315"/>
      <c r="D13" s="301"/>
      <c r="E13" s="310"/>
      <c r="F13" s="329"/>
      <c r="G13" s="333"/>
      <c r="H13" s="315"/>
    </row>
    <row r="14" spans="1:8" ht="12.75">
      <c r="A14" s="327">
        <v>5</v>
      </c>
      <c r="B14" s="323">
        <v>5</v>
      </c>
      <c r="C14" s="315" t="s">
        <v>162</v>
      </c>
      <c r="D14" s="301" t="s">
        <v>163</v>
      </c>
      <c r="E14" s="316" t="s">
        <v>164</v>
      </c>
      <c r="F14" s="324" t="s">
        <v>165</v>
      </c>
      <c r="G14" s="308"/>
      <c r="H14" s="315" t="s">
        <v>166</v>
      </c>
    </row>
    <row r="15" spans="1:8" ht="12.75">
      <c r="A15" s="327"/>
      <c r="B15" s="323"/>
      <c r="C15" s="315"/>
      <c r="D15" s="301"/>
      <c r="E15" s="316"/>
      <c r="F15" s="324"/>
      <c r="G15" s="308"/>
      <c r="H15" s="315"/>
    </row>
    <row r="16" spans="1:8" ht="12.75">
      <c r="A16" s="327">
        <v>6</v>
      </c>
      <c r="B16" s="323">
        <v>6</v>
      </c>
      <c r="C16" s="317" t="s">
        <v>88</v>
      </c>
      <c r="D16" s="314" t="s">
        <v>89</v>
      </c>
      <c r="E16" s="310" t="s">
        <v>90</v>
      </c>
      <c r="F16" s="237" t="s">
        <v>188</v>
      </c>
      <c r="G16" s="314"/>
      <c r="H16" s="314" t="s">
        <v>91</v>
      </c>
    </row>
    <row r="17" spans="1:8" ht="12.75">
      <c r="A17" s="327"/>
      <c r="B17" s="323"/>
      <c r="C17" s="317"/>
      <c r="D17" s="314"/>
      <c r="E17" s="310"/>
      <c r="F17" s="237"/>
      <c r="G17" s="314"/>
      <c r="H17" s="314"/>
    </row>
    <row r="18" spans="1:8" ht="12.75" customHeight="1">
      <c r="A18" s="327">
        <v>7</v>
      </c>
      <c r="B18" s="323">
        <v>7</v>
      </c>
      <c r="C18" s="315" t="s">
        <v>108</v>
      </c>
      <c r="D18" s="301" t="s">
        <v>109</v>
      </c>
      <c r="E18" s="310" t="s">
        <v>98</v>
      </c>
      <c r="F18" s="324" t="s">
        <v>110</v>
      </c>
      <c r="G18" s="308"/>
      <c r="H18" s="315" t="s">
        <v>107</v>
      </c>
    </row>
    <row r="19" spans="1:8" ht="12.75">
      <c r="A19" s="327"/>
      <c r="B19" s="323"/>
      <c r="C19" s="315"/>
      <c r="D19" s="301"/>
      <c r="E19" s="310"/>
      <c r="F19" s="324"/>
      <c r="G19" s="308"/>
      <c r="H19" s="315"/>
    </row>
    <row r="20" spans="1:8" ht="12.75">
      <c r="A20" s="327">
        <v>8</v>
      </c>
      <c r="B20" s="323">
        <v>8</v>
      </c>
      <c r="C20" s="315" t="s">
        <v>92</v>
      </c>
      <c r="D20" s="328" t="s">
        <v>93</v>
      </c>
      <c r="E20" s="313" t="s">
        <v>76</v>
      </c>
      <c r="F20" s="330" t="s">
        <v>94</v>
      </c>
      <c r="G20" s="308"/>
      <c r="H20" s="315" t="s">
        <v>95</v>
      </c>
    </row>
    <row r="21" spans="1:8" ht="12.75">
      <c r="A21" s="327"/>
      <c r="B21" s="323"/>
      <c r="C21" s="315"/>
      <c r="D21" s="318"/>
      <c r="E21" s="313"/>
      <c r="F21" s="330"/>
      <c r="G21" s="308"/>
      <c r="H21" s="318"/>
    </row>
    <row r="22" spans="1:8" ht="12.75">
      <c r="A22" s="327">
        <v>9</v>
      </c>
      <c r="B22" s="323">
        <v>9</v>
      </c>
      <c r="C22" s="315" t="s">
        <v>121</v>
      </c>
      <c r="D22" s="301" t="s">
        <v>122</v>
      </c>
      <c r="E22" s="310" t="s">
        <v>123</v>
      </c>
      <c r="F22" s="324" t="s">
        <v>124</v>
      </c>
      <c r="G22" s="308" t="s">
        <v>125</v>
      </c>
      <c r="H22" s="315" t="s">
        <v>126</v>
      </c>
    </row>
    <row r="23" spans="1:8" ht="12.75">
      <c r="A23" s="327"/>
      <c r="B23" s="323"/>
      <c r="C23" s="315"/>
      <c r="D23" s="301"/>
      <c r="E23" s="310"/>
      <c r="F23" s="324"/>
      <c r="G23" s="308"/>
      <c r="H23" s="315"/>
    </row>
    <row r="24" spans="1:8" ht="12.75">
      <c r="A24" s="327">
        <v>10</v>
      </c>
      <c r="B24" s="323">
        <v>10</v>
      </c>
      <c r="C24" s="317" t="s">
        <v>158</v>
      </c>
      <c r="D24" s="314" t="s">
        <v>159</v>
      </c>
      <c r="E24" s="310" t="s">
        <v>76</v>
      </c>
      <c r="F24" s="237" t="s">
        <v>160</v>
      </c>
      <c r="G24" s="314"/>
      <c r="H24" s="314" t="s">
        <v>161</v>
      </c>
    </row>
    <row r="25" spans="1:8" ht="12.75">
      <c r="A25" s="327"/>
      <c r="B25" s="323"/>
      <c r="C25" s="317"/>
      <c r="D25" s="314"/>
      <c r="E25" s="310"/>
      <c r="F25" s="237"/>
      <c r="G25" s="314"/>
      <c r="H25" s="314"/>
    </row>
    <row r="26" spans="1:8" ht="12.75">
      <c r="A26" s="327">
        <v>11</v>
      </c>
      <c r="B26" s="323">
        <v>11</v>
      </c>
      <c r="C26" s="315" t="s">
        <v>117</v>
      </c>
      <c r="D26" s="301" t="s">
        <v>118</v>
      </c>
      <c r="E26" s="310" t="s">
        <v>66</v>
      </c>
      <c r="F26" s="324" t="s">
        <v>119</v>
      </c>
      <c r="G26" s="308"/>
      <c r="H26" s="315" t="s">
        <v>120</v>
      </c>
    </row>
    <row r="27" spans="1:8" ht="12.75">
      <c r="A27" s="327"/>
      <c r="B27" s="323"/>
      <c r="C27" s="315"/>
      <c r="D27" s="301"/>
      <c r="E27" s="310"/>
      <c r="F27" s="324"/>
      <c r="G27" s="308"/>
      <c r="H27" s="315"/>
    </row>
    <row r="28" spans="1:8" ht="12.75">
      <c r="A28" s="327">
        <v>12</v>
      </c>
      <c r="B28" s="323">
        <v>12</v>
      </c>
      <c r="C28" s="317" t="s">
        <v>132</v>
      </c>
      <c r="D28" s="314" t="s">
        <v>133</v>
      </c>
      <c r="E28" s="310" t="s">
        <v>123</v>
      </c>
      <c r="F28" s="237" t="s">
        <v>134</v>
      </c>
      <c r="G28" s="314"/>
      <c r="H28" s="314" t="s">
        <v>135</v>
      </c>
    </row>
    <row r="29" spans="1:8" ht="12.75">
      <c r="A29" s="327"/>
      <c r="B29" s="323"/>
      <c r="C29" s="317"/>
      <c r="D29" s="314"/>
      <c r="E29" s="310"/>
      <c r="F29" s="237"/>
      <c r="G29" s="314"/>
      <c r="H29" s="314"/>
    </row>
    <row r="30" spans="1:8" ht="12.75">
      <c r="A30" s="327">
        <v>13</v>
      </c>
      <c r="B30" s="323">
        <v>13</v>
      </c>
      <c r="C30" s="317" t="s">
        <v>69</v>
      </c>
      <c r="D30" s="314" t="s">
        <v>70</v>
      </c>
      <c r="E30" s="310" t="s">
        <v>71</v>
      </c>
      <c r="F30" s="237" t="s">
        <v>72</v>
      </c>
      <c r="G30" s="314"/>
      <c r="H30" s="314" t="s">
        <v>73</v>
      </c>
    </row>
    <row r="31" spans="1:8" ht="12.75">
      <c r="A31" s="327"/>
      <c r="B31" s="323"/>
      <c r="C31" s="317"/>
      <c r="D31" s="314"/>
      <c r="E31" s="310"/>
      <c r="F31" s="237"/>
      <c r="G31" s="314"/>
      <c r="H31" s="314"/>
    </row>
    <row r="32" spans="1:8" ht="12.75">
      <c r="A32" s="327">
        <v>14</v>
      </c>
      <c r="B32" s="323">
        <v>14</v>
      </c>
      <c r="C32" s="317" t="s">
        <v>96</v>
      </c>
      <c r="D32" s="314" t="s">
        <v>97</v>
      </c>
      <c r="E32" s="310" t="s">
        <v>98</v>
      </c>
      <c r="F32" s="329" t="s">
        <v>99</v>
      </c>
      <c r="G32" s="314"/>
      <c r="H32" s="314" t="s">
        <v>100</v>
      </c>
    </row>
    <row r="33" spans="1:8" ht="12.75">
      <c r="A33" s="327"/>
      <c r="B33" s="323"/>
      <c r="C33" s="317"/>
      <c r="D33" s="314"/>
      <c r="E33" s="310"/>
      <c r="F33" s="329"/>
      <c r="G33" s="314"/>
      <c r="H33" s="314"/>
    </row>
    <row r="34" spans="1:8" ht="12.75">
      <c r="A34" s="327">
        <v>15</v>
      </c>
      <c r="B34" s="323">
        <v>15</v>
      </c>
      <c r="C34" s="315" t="s">
        <v>111</v>
      </c>
      <c r="D34" s="301" t="s">
        <v>112</v>
      </c>
      <c r="E34" s="310" t="s">
        <v>113</v>
      </c>
      <c r="F34" s="324" t="s">
        <v>114</v>
      </c>
      <c r="G34" s="308" t="s">
        <v>115</v>
      </c>
      <c r="H34" s="315" t="s">
        <v>116</v>
      </c>
    </row>
    <row r="35" spans="1:8" ht="12.75">
      <c r="A35" s="327"/>
      <c r="B35" s="323"/>
      <c r="C35" s="315"/>
      <c r="D35" s="301"/>
      <c r="E35" s="310"/>
      <c r="F35" s="324"/>
      <c r="G35" s="308"/>
      <c r="H35" s="315"/>
    </row>
    <row r="36" spans="1:8" ht="12.75">
      <c r="A36" s="327">
        <v>16</v>
      </c>
      <c r="B36" s="323">
        <v>16</v>
      </c>
      <c r="C36" s="317" t="s">
        <v>171</v>
      </c>
      <c r="D36" s="314" t="s">
        <v>172</v>
      </c>
      <c r="E36" s="313" t="s">
        <v>66</v>
      </c>
      <c r="F36" s="330" t="s">
        <v>173</v>
      </c>
      <c r="G36" s="314"/>
      <c r="H36" s="317" t="s">
        <v>174</v>
      </c>
    </row>
    <row r="37" spans="1:8" ht="12.75">
      <c r="A37" s="327"/>
      <c r="B37" s="323"/>
      <c r="C37" s="317" t="s">
        <v>175</v>
      </c>
      <c r="D37" s="332" t="s">
        <v>176</v>
      </c>
      <c r="E37" s="331"/>
      <c r="F37" s="330" t="s">
        <v>177</v>
      </c>
      <c r="G37" s="314" t="s">
        <v>178</v>
      </c>
      <c r="H37" s="317" t="s">
        <v>179</v>
      </c>
    </row>
    <row r="38" spans="1:8" ht="12.75">
      <c r="A38" s="327">
        <v>17</v>
      </c>
      <c r="B38" s="323">
        <v>17</v>
      </c>
      <c r="C38" s="317" t="s">
        <v>145</v>
      </c>
      <c r="D38" s="314" t="s">
        <v>146</v>
      </c>
      <c r="E38" s="313" t="s">
        <v>76</v>
      </c>
      <c r="F38" s="330" t="s">
        <v>147</v>
      </c>
      <c r="G38" s="314"/>
      <c r="H38" s="317" t="s">
        <v>148</v>
      </c>
    </row>
    <row r="39" spans="1:8" ht="12.75">
      <c r="A39" s="327"/>
      <c r="B39" s="323"/>
      <c r="C39" s="317" t="s">
        <v>149</v>
      </c>
      <c r="D39" s="332" t="s">
        <v>150</v>
      </c>
      <c r="E39" s="331"/>
      <c r="F39" s="330" t="s">
        <v>151</v>
      </c>
      <c r="G39" s="314" t="s">
        <v>152</v>
      </c>
      <c r="H39" s="317" t="s">
        <v>153</v>
      </c>
    </row>
    <row r="40" spans="1:8" ht="12.75">
      <c r="A40" s="327">
        <v>18</v>
      </c>
      <c r="B40" s="323">
        <v>18</v>
      </c>
      <c r="C40" s="317" t="s">
        <v>74</v>
      </c>
      <c r="D40" s="314" t="s">
        <v>75</v>
      </c>
      <c r="E40" s="310" t="s">
        <v>76</v>
      </c>
      <c r="F40" s="237" t="s">
        <v>77</v>
      </c>
      <c r="G40" s="314"/>
      <c r="H40" s="314" t="s">
        <v>78</v>
      </c>
    </row>
    <row r="41" spans="1:8" ht="12.75">
      <c r="A41" s="327"/>
      <c r="B41" s="323"/>
      <c r="C41" s="317" t="s">
        <v>79</v>
      </c>
      <c r="D41" s="314" t="s">
        <v>80</v>
      </c>
      <c r="E41" s="310"/>
      <c r="F41" s="237" t="s">
        <v>81</v>
      </c>
      <c r="G41" s="314" t="s">
        <v>82</v>
      </c>
      <c r="H41" s="314" t="s">
        <v>83</v>
      </c>
    </row>
    <row r="42" spans="1:8" ht="12.75">
      <c r="A42" s="327">
        <v>19</v>
      </c>
      <c r="B42" s="323">
        <v>19</v>
      </c>
      <c r="C42" s="315" t="s">
        <v>180</v>
      </c>
      <c r="D42" s="301" t="s">
        <v>101</v>
      </c>
      <c r="E42" s="310" t="s">
        <v>71</v>
      </c>
      <c r="F42" s="329" t="s">
        <v>102</v>
      </c>
      <c r="G42" s="314"/>
      <c r="H42" s="314" t="s">
        <v>103</v>
      </c>
    </row>
    <row r="43" spans="1:8" ht="12.75">
      <c r="A43" s="327"/>
      <c r="B43" s="323"/>
      <c r="C43" s="315"/>
      <c r="D43" s="301"/>
      <c r="E43" s="310"/>
      <c r="F43" s="329"/>
      <c r="G43" s="314"/>
      <c r="H43" s="314"/>
    </row>
    <row r="44" spans="1:8" ht="12.75">
      <c r="A44" s="327">
        <v>20</v>
      </c>
      <c r="B44" s="323">
        <v>20</v>
      </c>
      <c r="C44" s="315" t="s">
        <v>104</v>
      </c>
      <c r="D44" s="328" t="s">
        <v>105</v>
      </c>
      <c r="E44" s="310" t="s">
        <v>98</v>
      </c>
      <c r="F44" s="324" t="s">
        <v>187</v>
      </c>
      <c r="G44" s="308" t="s">
        <v>106</v>
      </c>
      <c r="H44" s="315" t="s">
        <v>107</v>
      </c>
    </row>
    <row r="45" spans="1:8" ht="12.75">
      <c r="A45" s="327"/>
      <c r="B45" s="323"/>
      <c r="C45" s="315"/>
      <c r="D45" s="301"/>
      <c r="E45" s="310"/>
      <c r="F45" s="324"/>
      <c r="G45" s="308"/>
      <c r="H45" s="315"/>
    </row>
    <row r="46" spans="1:8" ht="12.75" customHeight="1">
      <c r="A46" s="325">
        <v>21</v>
      </c>
      <c r="B46" s="323">
        <v>21</v>
      </c>
      <c r="C46" s="317" t="s">
        <v>136</v>
      </c>
      <c r="D46" s="314" t="s">
        <v>137</v>
      </c>
      <c r="E46" s="310" t="s">
        <v>123</v>
      </c>
      <c r="F46" s="237" t="s">
        <v>138</v>
      </c>
      <c r="G46" s="314"/>
      <c r="H46" s="314" t="s">
        <v>139</v>
      </c>
    </row>
    <row r="47" spans="1:8" ht="12.75">
      <c r="A47" s="326"/>
      <c r="B47" s="323"/>
      <c r="C47" s="317"/>
      <c r="D47" s="314"/>
      <c r="E47" s="310"/>
      <c r="F47" s="237"/>
      <c r="G47" s="314"/>
      <c r="H47" s="314"/>
    </row>
    <row r="48" spans="1:8" ht="12.75">
      <c r="A48" s="325">
        <v>22</v>
      </c>
      <c r="B48" s="323">
        <v>22</v>
      </c>
      <c r="C48" s="315" t="s">
        <v>127</v>
      </c>
      <c r="D48" s="301" t="s">
        <v>128</v>
      </c>
      <c r="E48" s="310" t="s">
        <v>113</v>
      </c>
      <c r="F48" s="324" t="s">
        <v>129</v>
      </c>
      <c r="G48" s="308" t="s">
        <v>130</v>
      </c>
      <c r="H48" s="315" t="s">
        <v>131</v>
      </c>
    </row>
    <row r="49" spans="1:8" ht="12.75">
      <c r="A49" s="326"/>
      <c r="B49" s="323"/>
      <c r="C49" s="315"/>
      <c r="D49" s="301"/>
      <c r="E49" s="310"/>
      <c r="F49" s="324"/>
      <c r="G49" s="308"/>
      <c r="H49" s="315"/>
    </row>
    <row r="50" spans="1:8" ht="12.75">
      <c r="A50" s="325">
        <v>23</v>
      </c>
      <c r="B50" s="323">
        <v>23</v>
      </c>
      <c r="C50" s="315" t="s">
        <v>140</v>
      </c>
      <c r="D50" s="301" t="s">
        <v>141</v>
      </c>
      <c r="E50" s="311" t="s">
        <v>66</v>
      </c>
      <c r="F50" s="324" t="s">
        <v>142</v>
      </c>
      <c r="G50" s="308" t="s">
        <v>143</v>
      </c>
      <c r="H50" s="315" t="s">
        <v>144</v>
      </c>
    </row>
    <row r="51" spans="1:8" ht="12.75">
      <c r="A51" s="326"/>
      <c r="B51" s="323"/>
      <c r="C51" s="315"/>
      <c r="D51" s="301"/>
      <c r="E51" s="312"/>
      <c r="F51" s="324"/>
      <c r="G51" s="308"/>
      <c r="H51" s="315"/>
    </row>
    <row r="52" spans="1:8" ht="12.75">
      <c r="A52" s="320"/>
      <c r="B52" s="320"/>
      <c r="C52" s="320"/>
      <c r="D52" s="320"/>
      <c r="E52" s="154"/>
      <c r="F52" s="320"/>
      <c r="G52" s="320"/>
      <c r="H52" s="320"/>
    </row>
    <row r="53" spans="1:8" ht="12.75">
      <c r="A53" s="320"/>
      <c r="B53" s="320"/>
      <c r="C53" s="320"/>
      <c r="D53" s="320"/>
      <c r="E53" s="154"/>
      <c r="F53" s="320"/>
      <c r="G53" s="320"/>
      <c r="H53" s="320"/>
    </row>
    <row r="54" spans="1:8" ht="12.75">
      <c r="A54" s="320"/>
      <c r="B54" s="320"/>
      <c r="C54" s="320"/>
      <c r="D54" s="320"/>
      <c r="E54" s="154"/>
      <c r="F54" s="320"/>
      <c r="G54" s="320"/>
      <c r="H54" s="310"/>
    </row>
    <row r="55" spans="1:8" ht="12.75">
      <c r="A55" s="320"/>
      <c r="B55" s="320"/>
      <c r="C55" s="320"/>
      <c r="D55" s="320"/>
      <c r="E55" s="154"/>
      <c r="F55" s="320"/>
      <c r="G55" s="320"/>
      <c r="H55" s="310"/>
    </row>
    <row r="56" spans="1:8" ht="12.75">
      <c r="A56" s="320"/>
      <c r="B56" s="320"/>
      <c r="C56" s="320"/>
      <c r="D56" s="320"/>
      <c r="E56" s="154"/>
      <c r="F56" s="320"/>
      <c r="G56" s="320"/>
      <c r="H56" s="320"/>
    </row>
    <row r="57" spans="1:8" ht="12.75">
      <c r="A57" s="320"/>
      <c r="B57" s="320"/>
      <c r="C57" s="320"/>
      <c r="D57" s="320"/>
      <c r="E57" s="154"/>
      <c r="F57" s="320"/>
      <c r="G57" s="320"/>
      <c r="H57" s="320"/>
    </row>
    <row r="58" spans="1:8" ht="12.75">
      <c r="A58" s="320"/>
      <c r="B58" s="320"/>
      <c r="C58" s="320"/>
      <c r="D58" s="320"/>
      <c r="E58" s="154"/>
      <c r="F58" s="320"/>
      <c r="G58" s="320"/>
      <c r="H58" s="310"/>
    </row>
    <row r="59" spans="1:8" ht="12.75">
      <c r="A59" s="320"/>
      <c r="B59" s="320"/>
      <c r="C59" s="320"/>
      <c r="D59" s="320"/>
      <c r="E59" s="154"/>
      <c r="F59" s="320"/>
      <c r="G59" s="320"/>
      <c r="H59" s="310"/>
    </row>
    <row r="60" spans="1:8" ht="12.75">
      <c r="A60" s="320"/>
      <c r="B60" s="320"/>
      <c r="C60" s="320"/>
      <c r="D60" s="320"/>
      <c r="E60" s="154"/>
      <c r="F60" s="320"/>
      <c r="G60" s="320"/>
      <c r="H60" s="320"/>
    </row>
    <row r="61" spans="1:8" ht="12.75">
      <c r="A61" s="320"/>
      <c r="B61" s="320"/>
      <c r="C61" s="320"/>
      <c r="D61" s="320"/>
      <c r="E61" s="154"/>
      <c r="F61" s="320"/>
      <c r="G61" s="320"/>
      <c r="H61" s="320"/>
    </row>
    <row r="62" spans="1:8" ht="12.75">
      <c r="A62" s="320"/>
      <c r="B62" s="320"/>
      <c r="C62" s="320"/>
      <c r="D62" s="320"/>
      <c r="E62" s="154"/>
      <c r="F62" s="320"/>
      <c r="G62" s="320"/>
      <c r="H62" s="310"/>
    </row>
    <row r="63" spans="1:8" ht="12.75">
      <c r="A63" s="320"/>
      <c r="B63" s="320"/>
      <c r="C63" s="320"/>
      <c r="D63" s="320"/>
      <c r="E63" s="154"/>
      <c r="F63" s="320"/>
      <c r="G63" s="320"/>
      <c r="H63" s="310"/>
    </row>
    <row r="64" spans="1:8" ht="12.75">
      <c r="A64" s="320"/>
      <c r="B64" s="320"/>
      <c r="C64" s="320"/>
      <c r="D64" s="320"/>
      <c r="E64" s="154"/>
      <c r="F64" s="320"/>
      <c r="G64" s="320"/>
      <c r="H64" s="320"/>
    </row>
    <row r="65" spans="1:8" ht="12.75">
      <c r="A65" s="320"/>
      <c r="B65" s="320"/>
      <c r="C65" s="320"/>
      <c r="D65" s="320"/>
      <c r="E65" s="154"/>
      <c r="F65" s="320"/>
      <c r="G65" s="320"/>
      <c r="H65" s="320"/>
    </row>
    <row r="66" spans="1:8" ht="12.75">
      <c r="A66" s="320"/>
      <c r="B66" s="320"/>
      <c r="C66" s="320"/>
      <c r="D66" s="320"/>
      <c r="E66" s="154"/>
      <c r="F66" s="320"/>
      <c r="G66" s="320"/>
      <c r="H66" s="310"/>
    </row>
    <row r="67" spans="1:8" ht="12.75">
      <c r="A67" s="320"/>
      <c r="B67" s="320"/>
      <c r="C67" s="320"/>
      <c r="D67" s="320"/>
      <c r="E67" s="154"/>
      <c r="F67" s="320"/>
      <c r="G67" s="320"/>
      <c r="H67" s="310"/>
    </row>
    <row r="68" spans="1:8" ht="12.75">
      <c r="A68" s="320"/>
      <c r="B68" s="320"/>
      <c r="C68" s="320"/>
      <c r="D68" s="320"/>
      <c r="E68" s="154"/>
      <c r="F68" s="320"/>
      <c r="G68" s="320"/>
      <c r="H68" s="320"/>
    </row>
    <row r="69" spans="1:8" ht="12.75">
      <c r="A69" s="320"/>
      <c r="B69" s="320"/>
      <c r="C69" s="320"/>
      <c r="D69" s="320"/>
      <c r="E69" s="154"/>
      <c r="F69" s="320"/>
      <c r="G69" s="320"/>
      <c r="H69" s="320"/>
    </row>
    <row r="70" spans="1:8" ht="12.75">
      <c r="A70" s="320"/>
      <c r="B70" s="320"/>
      <c r="C70" s="320"/>
      <c r="D70" s="320"/>
      <c r="E70" s="154"/>
      <c r="F70" s="320"/>
      <c r="G70" s="320"/>
      <c r="H70" s="310"/>
    </row>
    <row r="71" spans="1:8" ht="12.75">
      <c r="A71" s="320"/>
      <c r="B71" s="320"/>
      <c r="C71" s="320"/>
      <c r="D71" s="320"/>
      <c r="E71" s="154"/>
      <c r="F71" s="320"/>
      <c r="G71" s="320"/>
      <c r="H71" s="310"/>
    </row>
    <row r="72" spans="1:8" ht="12.75">
      <c r="A72" s="320"/>
      <c r="B72" s="320"/>
      <c r="C72" s="320"/>
      <c r="D72" s="320"/>
      <c r="E72" s="154"/>
      <c r="F72" s="320"/>
      <c r="G72" s="320"/>
      <c r="H72" s="320"/>
    </row>
    <row r="73" spans="1:8" ht="12.75">
      <c r="A73" s="320"/>
      <c r="B73" s="320"/>
      <c r="C73" s="320"/>
      <c r="D73" s="320"/>
      <c r="E73" s="154"/>
      <c r="F73" s="320"/>
      <c r="G73" s="320"/>
      <c r="H73" s="320"/>
    </row>
    <row r="74" spans="1:8" ht="12.75">
      <c r="A74" s="320"/>
      <c r="B74" s="320"/>
      <c r="C74" s="320"/>
      <c r="D74" s="320"/>
      <c r="E74" s="154"/>
      <c r="F74" s="320"/>
      <c r="G74" s="320"/>
      <c r="H74" s="310"/>
    </row>
    <row r="75" spans="1:8" ht="12.75">
      <c r="A75" s="320"/>
      <c r="B75" s="320"/>
      <c r="C75" s="320"/>
      <c r="D75" s="320"/>
      <c r="E75" s="154"/>
      <c r="F75" s="320"/>
      <c r="G75" s="320"/>
      <c r="H75" s="310"/>
    </row>
    <row r="76" spans="1:8" ht="12.75">
      <c r="A76" s="320"/>
      <c r="B76" s="320"/>
      <c r="C76" s="320"/>
      <c r="D76" s="320"/>
      <c r="E76" s="154"/>
      <c r="F76" s="320"/>
      <c r="G76" s="320"/>
      <c r="H76" s="320"/>
    </row>
    <row r="77" spans="1:8" ht="12.75">
      <c r="A77" s="320"/>
      <c r="B77" s="320"/>
      <c r="C77" s="320"/>
      <c r="D77" s="320"/>
      <c r="E77" s="154"/>
      <c r="F77" s="320"/>
      <c r="G77" s="320"/>
      <c r="H77" s="320"/>
    </row>
    <row r="78" spans="1:8" ht="12.75">
      <c r="A78" s="320"/>
      <c r="B78" s="320"/>
      <c r="C78" s="320"/>
      <c r="D78" s="320"/>
      <c r="E78" s="154"/>
      <c r="F78" s="320"/>
      <c r="G78" s="320"/>
      <c r="H78" s="310"/>
    </row>
    <row r="79" spans="1:8" ht="12.75">
      <c r="A79" s="320"/>
      <c r="B79" s="320"/>
      <c r="C79" s="320"/>
      <c r="D79" s="320"/>
      <c r="E79" s="154"/>
      <c r="F79" s="320"/>
      <c r="G79" s="320"/>
      <c r="H79" s="310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</sheetData>
  <mergeCells count="292">
    <mergeCell ref="A8:A9"/>
    <mergeCell ref="B8:B9"/>
    <mergeCell ref="B10:B11"/>
    <mergeCell ref="C8:C9"/>
    <mergeCell ref="F6:F7"/>
    <mergeCell ref="G6:G7"/>
    <mergeCell ref="B6:B7"/>
    <mergeCell ref="A4:A5"/>
    <mergeCell ref="B4:B5"/>
    <mergeCell ref="C4:C5"/>
    <mergeCell ref="A6:A7"/>
    <mergeCell ref="C6:C7"/>
    <mergeCell ref="G12:G13"/>
    <mergeCell ref="D8:D9"/>
    <mergeCell ref="F8:F9"/>
    <mergeCell ref="A2:H2"/>
    <mergeCell ref="D4:D5"/>
    <mergeCell ref="F4:F5"/>
    <mergeCell ref="G4:G5"/>
    <mergeCell ref="H4:H5"/>
    <mergeCell ref="G8:G9"/>
    <mergeCell ref="D6:D7"/>
    <mergeCell ref="G10:G11"/>
    <mergeCell ref="D10:D11"/>
    <mergeCell ref="F10:F11"/>
    <mergeCell ref="A12:A13"/>
    <mergeCell ref="B12:B13"/>
    <mergeCell ref="C12:C13"/>
    <mergeCell ref="C10:C11"/>
    <mergeCell ref="A10:A11"/>
    <mergeCell ref="D12:D13"/>
    <mergeCell ref="F12:F13"/>
    <mergeCell ref="G14:G15"/>
    <mergeCell ref="A14:A15"/>
    <mergeCell ref="B14:B15"/>
    <mergeCell ref="C14:C15"/>
    <mergeCell ref="D16:D17"/>
    <mergeCell ref="D14:D15"/>
    <mergeCell ref="F14:F15"/>
    <mergeCell ref="F16:F17"/>
    <mergeCell ref="C20:C21"/>
    <mergeCell ref="D20:D21"/>
    <mergeCell ref="G16:G17"/>
    <mergeCell ref="A18:A19"/>
    <mergeCell ref="D18:D19"/>
    <mergeCell ref="F18:F19"/>
    <mergeCell ref="G18:G19"/>
    <mergeCell ref="A16:A17"/>
    <mergeCell ref="B16:B17"/>
    <mergeCell ref="C16:C17"/>
    <mergeCell ref="F20:F21"/>
    <mergeCell ref="G20:G21"/>
    <mergeCell ref="A22:A23"/>
    <mergeCell ref="B22:B23"/>
    <mergeCell ref="C22:C23"/>
    <mergeCell ref="D22:D23"/>
    <mergeCell ref="F22:F23"/>
    <mergeCell ref="G22:G23"/>
    <mergeCell ref="A20:A21"/>
    <mergeCell ref="B20:B21"/>
    <mergeCell ref="A24:A25"/>
    <mergeCell ref="B24:B25"/>
    <mergeCell ref="C24:C25"/>
    <mergeCell ref="D24:D25"/>
    <mergeCell ref="A26:A27"/>
    <mergeCell ref="B26:B27"/>
    <mergeCell ref="C26:C27"/>
    <mergeCell ref="D26:D27"/>
    <mergeCell ref="C28:C29"/>
    <mergeCell ref="D28:D29"/>
    <mergeCell ref="F24:F25"/>
    <mergeCell ref="G24:G25"/>
    <mergeCell ref="F26:F27"/>
    <mergeCell ref="G26:G27"/>
    <mergeCell ref="F28:F29"/>
    <mergeCell ref="G28:G29"/>
    <mergeCell ref="F30:F31"/>
    <mergeCell ref="G30:G31"/>
    <mergeCell ref="A28:A29"/>
    <mergeCell ref="B28:B29"/>
    <mergeCell ref="E28:E29"/>
    <mergeCell ref="E30:E31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C36:C37"/>
    <mergeCell ref="D36:D37"/>
    <mergeCell ref="F32:F33"/>
    <mergeCell ref="G32:G33"/>
    <mergeCell ref="F34:F35"/>
    <mergeCell ref="G34:G35"/>
    <mergeCell ref="F36:F37"/>
    <mergeCell ref="G36:G37"/>
    <mergeCell ref="E32:E33"/>
    <mergeCell ref="E34:E35"/>
    <mergeCell ref="F38:F39"/>
    <mergeCell ref="G38:G39"/>
    <mergeCell ref="A36:A37"/>
    <mergeCell ref="B36:B37"/>
    <mergeCell ref="E36:E37"/>
    <mergeCell ref="E38:E39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C44:C45"/>
    <mergeCell ref="D44:D45"/>
    <mergeCell ref="F40:F41"/>
    <mergeCell ref="G40:G41"/>
    <mergeCell ref="F42:F43"/>
    <mergeCell ref="G42:G43"/>
    <mergeCell ref="F44:F45"/>
    <mergeCell ref="G44:G45"/>
    <mergeCell ref="E40:E41"/>
    <mergeCell ref="E42:E43"/>
    <mergeCell ref="F46:F47"/>
    <mergeCell ref="G46:G47"/>
    <mergeCell ref="A44:A45"/>
    <mergeCell ref="B44:B45"/>
    <mergeCell ref="E44:E45"/>
    <mergeCell ref="E46:E47"/>
    <mergeCell ref="A46:A47"/>
    <mergeCell ref="B46:B47"/>
    <mergeCell ref="C46:C47"/>
    <mergeCell ref="D46:D47"/>
    <mergeCell ref="H50:H51"/>
    <mergeCell ref="A48:A49"/>
    <mergeCell ref="B48:B49"/>
    <mergeCell ref="C48:C49"/>
    <mergeCell ref="D48:D49"/>
    <mergeCell ref="F48:F49"/>
    <mergeCell ref="G48:G49"/>
    <mergeCell ref="A50:A51"/>
    <mergeCell ref="B50:B51"/>
    <mergeCell ref="C50:C51"/>
    <mergeCell ref="D50:D51"/>
    <mergeCell ref="F50:F51"/>
    <mergeCell ref="G50:G51"/>
    <mergeCell ref="A52:A53"/>
    <mergeCell ref="B52:B53"/>
    <mergeCell ref="C52:C53"/>
    <mergeCell ref="D52:D53"/>
    <mergeCell ref="F52:F53"/>
    <mergeCell ref="G52:G53"/>
    <mergeCell ref="H52:H53"/>
    <mergeCell ref="A54:A55"/>
    <mergeCell ref="B54:B55"/>
    <mergeCell ref="C54:C55"/>
    <mergeCell ref="D54:D55"/>
    <mergeCell ref="F54:F55"/>
    <mergeCell ref="G54:G55"/>
    <mergeCell ref="H54:H55"/>
    <mergeCell ref="A56:A57"/>
    <mergeCell ref="B56:B57"/>
    <mergeCell ref="C56:C57"/>
    <mergeCell ref="D56:D57"/>
    <mergeCell ref="F56:F57"/>
    <mergeCell ref="G56:G57"/>
    <mergeCell ref="H56:H57"/>
    <mergeCell ref="A58:A59"/>
    <mergeCell ref="B58:B59"/>
    <mergeCell ref="C58:C59"/>
    <mergeCell ref="D58:D59"/>
    <mergeCell ref="F58:F59"/>
    <mergeCell ref="G58:G59"/>
    <mergeCell ref="H58:H59"/>
    <mergeCell ref="A60:A61"/>
    <mergeCell ref="B60:B61"/>
    <mergeCell ref="C60:C61"/>
    <mergeCell ref="D60:D61"/>
    <mergeCell ref="F60:F61"/>
    <mergeCell ref="G60:G61"/>
    <mergeCell ref="H60:H61"/>
    <mergeCell ref="A62:A63"/>
    <mergeCell ref="B62:B63"/>
    <mergeCell ref="C62:C63"/>
    <mergeCell ref="D62:D63"/>
    <mergeCell ref="F62:F63"/>
    <mergeCell ref="G62:G63"/>
    <mergeCell ref="H62:H63"/>
    <mergeCell ref="A64:A65"/>
    <mergeCell ref="B64:B65"/>
    <mergeCell ref="C64:C65"/>
    <mergeCell ref="D64:D65"/>
    <mergeCell ref="F64:F65"/>
    <mergeCell ref="G64:G65"/>
    <mergeCell ref="H64:H65"/>
    <mergeCell ref="A66:A67"/>
    <mergeCell ref="B66:B67"/>
    <mergeCell ref="C66:C67"/>
    <mergeCell ref="D66:D67"/>
    <mergeCell ref="F66:F67"/>
    <mergeCell ref="G66:G67"/>
    <mergeCell ref="H66:H67"/>
    <mergeCell ref="H68:H69"/>
    <mergeCell ref="H70:H71"/>
    <mergeCell ref="A68:A69"/>
    <mergeCell ref="B68:B69"/>
    <mergeCell ref="C68:C69"/>
    <mergeCell ref="D68:D69"/>
    <mergeCell ref="G70:G71"/>
    <mergeCell ref="C70:C71"/>
    <mergeCell ref="D70:D71"/>
    <mergeCell ref="F68:F69"/>
    <mergeCell ref="A70:A71"/>
    <mergeCell ref="B70:B71"/>
    <mergeCell ref="A72:A73"/>
    <mergeCell ref="B72:B73"/>
    <mergeCell ref="A74:A75"/>
    <mergeCell ref="B74:B75"/>
    <mergeCell ref="C74:C75"/>
    <mergeCell ref="D74:D75"/>
    <mergeCell ref="H72:H73"/>
    <mergeCell ref="C72:C73"/>
    <mergeCell ref="D72:D73"/>
    <mergeCell ref="H78:H79"/>
    <mergeCell ref="H76:H77"/>
    <mergeCell ref="F72:F73"/>
    <mergeCell ref="G72:G73"/>
    <mergeCell ref="A1:H1"/>
    <mergeCell ref="A78:A79"/>
    <mergeCell ref="B78:B79"/>
    <mergeCell ref="C78:C79"/>
    <mergeCell ref="D78:D79"/>
    <mergeCell ref="F74:F75"/>
    <mergeCell ref="G74:G75"/>
    <mergeCell ref="H74:H75"/>
    <mergeCell ref="A76:A77"/>
    <mergeCell ref="B18:B19"/>
    <mergeCell ref="C18:C19"/>
    <mergeCell ref="F78:F79"/>
    <mergeCell ref="G78:G79"/>
    <mergeCell ref="B76:B77"/>
    <mergeCell ref="C76:C77"/>
    <mergeCell ref="D76:D77"/>
    <mergeCell ref="F76:F77"/>
    <mergeCell ref="G76:G77"/>
    <mergeCell ref="F70:F71"/>
    <mergeCell ref="G68:G69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E4:E5"/>
    <mergeCell ref="E6:E7"/>
    <mergeCell ref="E8:E9"/>
    <mergeCell ref="E10:E11"/>
    <mergeCell ref="E12:E13"/>
    <mergeCell ref="E14:E15"/>
    <mergeCell ref="E16:E17"/>
    <mergeCell ref="E18:E19"/>
    <mergeCell ref="E48:E49"/>
    <mergeCell ref="E50:E51"/>
    <mergeCell ref="E20:E21"/>
    <mergeCell ref="E22:E23"/>
    <mergeCell ref="E24:E25"/>
    <mergeCell ref="E26:E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T158"/>
  <sheetViews>
    <sheetView workbookViewId="0" topLeftCell="H118">
      <selection activeCell="I129" sqref="I129:P137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6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360" t="s">
        <v>27</v>
      </c>
      <c r="B1" s="360"/>
      <c r="C1" s="360"/>
      <c r="D1" s="360"/>
      <c r="E1" s="360"/>
      <c r="F1" s="360"/>
      <c r="G1" s="360"/>
      <c r="H1" s="360"/>
      <c r="I1" s="360" t="s">
        <v>27</v>
      </c>
      <c r="J1" s="360"/>
      <c r="K1" s="360"/>
      <c r="L1" s="360"/>
      <c r="M1" s="360"/>
      <c r="N1" s="360"/>
      <c r="O1" s="360"/>
      <c r="P1" s="360"/>
      <c r="Q1" s="1"/>
      <c r="R1" s="1"/>
      <c r="S1" s="1"/>
      <c r="T1" s="1"/>
    </row>
    <row r="2" spans="1:20" ht="17.25" customHeight="1">
      <c r="A2" s="17" t="s">
        <v>35</v>
      </c>
      <c r="B2" s="2" t="s">
        <v>13</v>
      </c>
      <c r="C2" s="2"/>
      <c r="D2" s="2"/>
      <c r="E2" s="76" t="str">
        <f>HYPERLINK('пр.взвешивания'!F3)</f>
        <v>в.к.  56  кг.</v>
      </c>
      <c r="F2" s="2"/>
      <c r="G2" s="2"/>
      <c r="H2" s="2"/>
      <c r="I2" s="17" t="s">
        <v>39</v>
      </c>
      <c r="J2" s="2" t="s">
        <v>13</v>
      </c>
      <c r="K2" s="2"/>
      <c r="L2" s="2"/>
      <c r="M2" s="76" t="str">
        <f>HYPERLINK('пр.взвешивания'!F3)</f>
        <v>в.к.  56  кг.</v>
      </c>
      <c r="N2" s="2"/>
      <c r="O2" s="2"/>
      <c r="P2" s="2"/>
      <c r="Q2" s="1"/>
      <c r="R2" s="1"/>
      <c r="S2" s="1"/>
      <c r="T2" s="1"/>
    </row>
    <row r="3" spans="1:20" ht="12.75" customHeight="1">
      <c r="A3" s="301" t="s">
        <v>0</v>
      </c>
      <c r="B3" s="301" t="s">
        <v>1</v>
      </c>
      <c r="C3" s="301" t="s">
        <v>2</v>
      </c>
      <c r="D3" s="301" t="s">
        <v>3</v>
      </c>
      <c r="E3" s="301" t="s">
        <v>9</v>
      </c>
      <c r="F3" s="301" t="s">
        <v>10</v>
      </c>
      <c r="G3" s="301" t="s">
        <v>11</v>
      </c>
      <c r="H3" s="338" t="s">
        <v>12</v>
      </c>
      <c r="I3" s="301" t="s">
        <v>0</v>
      </c>
      <c r="J3" s="301" t="s">
        <v>1</v>
      </c>
      <c r="K3" s="301" t="s">
        <v>2</v>
      </c>
      <c r="L3" s="301" t="s">
        <v>3</v>
      </c>
      <c r="M3" s="301" t="s">
        <v>9</v>
      </c>
      <c r="N3" s="301" t="s">
        <v>10</v>
      </c>
      <c r="O3" s="301" t="s">
        <v>11</v>
      </c>
      <c r="P3" s="338" t="s">
        <v>12</v>
      </c>
      <c r="Q3" s="1"/>
      <c r="R3" s="1"/>
      <c r="S3" s="1"/>
      <c r="T3" s="1"/>
    </row>
    <row r="4" spans="1:20" ht="12.75">
      <c r="A4" s="196"/>
      <c r="B4" s="196"/>
      <c r="C4" s="196"/>
      <c r="D4" s="196"/>
      <c r="E4" s="196"/>
      <c r="F4" s="196"/>
      <c r="G4" s="196"/>
      <c r="H4" s="311"/>
      <c r="I4" s="196"/>
      <c r="J4" s="196"/>
      <c r="K4" s="196"/>
      <c r="L4" s="196"/>
      <c r="M4" s="196"/>
      <c r="N4" s="196"/>
      <c r="O4" s="196"/>
      <c r="P4" s="311"/>
      <c r="Q4" s="1"/>
      <c r="R4" s="1"/>
      <c r="S4" s="1"/>
      <c r="T4" s="1"/>
    </row>
    <row r="5" spans="1:20" ht="12.75">
      <c r="A5" s="301">
        <v>1</v>
      </c>
      <c r="B5" s="347" t="str">
        <f>VLOOKUP(A5,'пр.взвешивания'!B6:H168,2,FALSE)</f>
        <v>МИРАСОВА Виолетта Вадимовна</v>
      </c>
      <c r="C5" s="349" t="str">
        <f>VLOOKUP(A5,'пр.взвешивания'!B6:H145,3,FALSE)</f>
        <v>19.07.1994 КМС</v>
      </c>
      <c r="D5" s="349" t="str">
        <f>VLOOKUP(A5,'пр.взвешивания'!B6:H116,4,FALSE)</f>
        <v>УФО</v>
      </c>
      <c r="E5" s="306"/>
      <c r="F5" s="307"/>
      <c r="G5" s="308"/>
      <c r="H5" s="338"/>
      <c r="I5" s="301">
        <v>13</v>
      </c>
      <c r="J5" s="347" t="str">
        <f>VLOOKUP(I5,'пр.взвешивания'!B6:H151,2,FALSE)</f>
        <v>ЦУВАРЕВА Надежда Михайловна</v>
      </c>
      <c r="K5" s="349" t="str">
        <f>VLOOKUP(I5,'пр.взвешивания'!B6:H163,3,FALSE)</f>
        <v>19.12.1995 КМС</v>
      </c>
      <c r="L5" s="349" t="str">
        <f>VLOOKUP(I5,'пр.взвешивания'!B6:H182,4,FALSE)</f>
        <v>МОС</v>
      </c>
      <c r="M5" s="306"/>
      <c r="N5" s="307"/>
      <c r="O5" s="308"/>
      <c r="P5" s="338"/>
      <c r="Q5" s="1"/>
      <c r="R5" s="1"/>
      <c r="S5" s="1"/>
      <c r="T5" s="1"/>
    </row>
    <row r="6" spans="1:20" ht="12.75">
      <c r="A6" s="301"/>
      <c r="B6" s="351"/>
      <c r="C6" s="306"/>
      <c r="D6" s="306"/>
      <c r="E6" s="306"/>
      <c r="F6" s="306"/>
      <c r="G6" s="308"/>
      <c r="H6" s="338"/>
      <c r="I6" s="301"/>
      <c r="J6" s="351"/>
      <c r="K6" s="306"/>
      <c r="L6" s="306"/>
      <c r="M6" s="306"/>
      <c r="N6" s="306"/>
      <c r="O6" s="308"/>
      <c r="P6" s="338"/>
      <c r="Q6" s="1"/>
      <c r="R6" s="1"/>
      <c r="S6" s="1"/>
      <c r="T6" s="1"/>
    </row>
    <row r="7" spans="1:20" ht="12.75">
      <c r="A7" s="196">
        <v>2</v>
      </c>
      <c r="B7" s="347" t="str">
        <f>VLOOKUP(A7,'пр.взвешивания'!B6:H170,2,FALSE)</f>
        <v>ПЕТРОВА Татьяна Викторовна</v>
      </c>
      <c r="C7" s="349" t="str">
        <f>VLOOKUP(A7,'пр.взвешивания'!B6:H147,3,FALSE)</f>
        <v>25.01.1995 КМС</v>
      </c>
      <c r="D7" s="349" t="str">
        <f>VLOOKUP(A7,'пр.взвешивания'!B6:H118,4,FALSE)</f>
        <v>ПФО</v>
      </c>
      <c r="E7" s="339"/>
      <c r="F7" s="339"/>
      <c r="G7" s="196"/>
      <c r="H7" s="311"/>
      <c r="I7" s="196">
        <v>14</v>
      </c>
      <c r="J7" s="347" t="str">
        <f>VLOOKUP(I7,'пр.взвешивания'!B8:H153,2,FALSE)</f>
        <v>САХАРОВА КаринА Александровна</v>
      </c>
      <c r="K7" s="349" t="str">
        <f>VLOOKUP(I7,'пр.взвешивания'!B8:H165,3,FALSE)</f>
        <v>21.08.1994 КМС</v>
      </c>
      <c r="L7" s="349" t="str">
        <f>VLOOKUP(I7,'пр.взвешивания'!B8:H184,4,FALSE)</f>
        <v>ДВФО</v>
      </c>
      <c r="M7" s="339"/>
      <c r="N7" s="339"/>
      <c r="O7" s="196"/>
      <c r="P7" s="311"/>
      <c r="Q7" s="1"/>
      <c r="R7" s="1"/>
      <c r="S7" s="1"/>
      <c r="T7" s="1"/>
    </row>
    <row r="8" spans="1:20" ht="13.5" thickBot="1">
      <c r="A8" s="341"/>
      <c r="B8" s="348"/>
      <c r="C8" s="350"/>
      <c r="D8" s="350"/>
      <c r="E8" s="340"/>
      <c r="F8" s="340"/>
      <c r="G8" s="341"/>
      <c r="H8" s="346"/>
      <c r="I8" s="341"/>
      <c r="J8" s="348"/>
      <c r="K8" s="350"/>
      <c r="L8" s="350"/>
      <c r="M8" s="340"/>
      <c r="N8" s="340"/>
      <c r="O8" s="341"/>
      <c r="P8" s="346"/>
      <c r="Q8" s="1"/>
      <c r="R8" s="1"/>
      <c r="S8" s="1"/>
      <c r="T8" s="1"/>
    </row>
    <row r="9" spans="1:20" ht="12.75">
      <c r="A9" s="343">
        <v>3</v>
      </c>
      <c r="B9" s="353" t="str">
        <f>VLOOKUP(A9,'пр.взвешивания'!B6:H172,2,FALSE)</f>
        <v>СЫРКИНА Елизавета Николаевна</v>
      </c>
      <c r="C9" s="354" t="str">
        <f>VLOOKUP(A9,'пр.взвешивания'!B6:H149,3,FALSE)</f>
        <v>14.12.1993 КМС</v>
      </c>
      <c r="D9" s="354" t="str">
        <f>VLOOKUP(A9,'пр.взвешивания'!B6:H120,4,FALSE)</f>
        <v>УФО</v>
      </c>
      <c r="E9" s="343" t="s">
        <v>28</v>
      </c>
      <c r="F9" s="344"/>
      <c r="G9" s="343"/>
      <c r="H9" s="352"/>
      <c r="I9" s="343">
        <v>15</v>
      </c>
      <c r="J9" s="353" t="str">
        <f>VLOOKUP(I9,'пр.взвешивания'!B10:H155,2,FALSE)</f>
        <v>МУХТАРОВА Гульфия Рубиновна</v>
      </c>
      <c r="K9" s="354" t="str">
        <f>VLOOKUP(I9,'пр.взвешивания'!B10:H167,3,FALSE)</f>
        <v>26.10.1995 КМС</v>
      </c>
      <c r="L9" s="354" t="str">
        <f>VLOOKUP(I9,'пр.взвешивания'!B10:H186,4,FALSE)</f>
        <v>ЮФО</v>
      </c>
      <c r="M9" s="343" t="s">
        <v>28</v>
      </c>
      <c r="N9" s="344"/>
      <c r="O9" s="343"/>
      <c r="P9" s="352"/>
      <c r="Q9" s="1"/>
      <c r="R9" s="1"/>
      <c r="S9" s="1"/>
      <c r="T9" s="1"/>
    </row>
    <row r="10" spans="1:20" ht="12.75">
      <c r="A10" s="197"/>
      <c r="B10" s="351"/>
      <c r="C10" s="306"/>
      <c r="D10" s="306"/>
      <c r="E10" s="197"/>
      <c r="F10" s="345"/>
      <c r="G10" s="197"/>
      <c r="H10" s="312"/>
      <c r="I10" s="197"/>
      <c r="J10" s="351"/>
      <c r="K10" s="306"/>
      <c r="L10" s="306"/>
      <c r="M10" s="197"/>
      <c r="N10" s="345"/>
      <c r="O10" s="197"/>
      <c r="P10" s="312"/>
      <c r="Q10" s="1"/>
      <c r="R10" s="1"/>
      <c r="S10" s="1"/>
      <c r="T10" s="1"/>
    </row>
    <row r="11" spans="1:20" ht="18" customHeight="1">
      <c r="A11" s="17" t="s">
        <v>35</v>
      </c>
      <c r="B11" s="2" t="s">
        <v>14</v>
      </c>
      <c r="C11" s="5"/>
      <c r="D11" s="5"/>
      <c r="E11" s="76" t="str">
        <f>HYPERLINK('пр.взвешивания'!F3)</f>
        <v>в.к.  56  кг.</v>
      </c>
      <c r="F11" s="3"/>
      <c r="G11" s="3"/>
      <c r="H11" s="3"/>
      <c r="I11" s="17" t="s">
        <v>39</v>
      </c>
      <c r="J11" s="2" t="s">
        <v>14</v>
      </c>
      <c r="K11" s="5"/>
      <c r="L11" s="5"/>
      <c r="M11" s="76" t="str">
        <f>HYPERLINK('пр.взвешивания'!F3)</f>
        <v>в.к.  56  кг.</v>
      </c>
      <c r="N11" s="3"/>
      <c r="O11" s="3"/>
      <c r="P11" s="3"/>
      <c r="Q11" s="1"/>
      <c r="R11" s="1"/>
      <c r="S11" s="1"/>
      <c r="T11" s="1"/>
    </row>
    <row r="12" spans="1:20" ht="12.75">
      <c r="A12" s="301">
        <v>1</v>
      </c>
      <c r="B12" s="347" t="str">
        <f>VLOOKUP(A12,'пр.взвешивания'!B1:H175,2,FALSE)</f>
        <v>МИРАСОВА Виолетта Вадимовна</v>
      </c>
      <c r="C12" s="349" t="str">
        <f>VLOOKUP(A12,'пр.взвешивания'!B1:H152,3,FALSE)</f>
        <v>19.07.1994 КМС</v>
      </c>
      <c r="D12" s="349" t="str">
        <f>VLOOKUP(A12,'пр.взвешивания'!B1:H123,4,FALSE)</f>
        <v>УФО</v>
      </c>
      <c r="E12" s="306"/>
      <c r="F12" s="306"/>
      <c r="G12" s="308"/>
      <c r="H12" s="338"/>
      <c r="I12" s="301">
        <v>13</v>
      </c>
      <c r="J12" s="347" t="str">
        <f>VLOOKUP(I12,'пр.взвешивания'!B13:H158,2,FALSE)</f>
        <v>ЦУВАРЕВА Надежда Михайловна</v>
      </c>
      <c r="K12" s="349" t="str">
        <f>VLOOKUP(I12,'пр.взвешивания'!B13:H170,3,FALSE)</f>
        <v>19.12.1995 КМС</v>
      </c>
      <c r="L12" s="349" t="str">
        <f>VLOOKUP(I12,'пр.взвешивания'!B13:H189,4,FALSE)</f>
        <v>МОС</v>
      </c>
      <c r="M12" s="306"/>
      <c r="N12" s="306"/>
      <c r="O12" s="308"/>
      <c r="P12" s="338"/>
      <c r="Q12" s="1"/>
      <c r="R12" s="1"/>
      <c r="S12" s="1"/>
      <c r="T12" s="1"/>
    </row>
    <row r="13" spans="1:20" ht="12.75">
      <c r="A13" s="301"/>
      <c r="B13" s="351"/>
      <c r="C13" s="306"/>
      <c r="D13" s="306"/>
      <c r="E13" s="306"/>
      <c r="F13" s="306"/>
      <c r="G13" s="308"/>
      <c r="H13" s="338"/>
      <c r="I13" s="301"/>
      <c r="J13" s="351"/>
      <c r="K13" s="306"/>
      <c r="L13" s="306"/>
      <c r="M13" s="306"/>
      <c r="N13" s="306"/>
      <c r="O13" s="308"/>
      <c r="P13" s="338"/>
      <c r="Q13" s="1"/>
      <c r="R13" s="1"/>
      <c r="S13" s="1"/>
      <c r="T13" s="1"/>
    </row>
    <row r="14" spans="1:20" ht="12.75">
      <c r="A14" s="196">
        <v>3</v>
      </c>
      <c r="B14" s="347" t="str">
        <f>VLOOKUP(A14,'пр.взвешивания'!B1:H177,2,FALSE)</f>
        <v>СЫРКИНА Елизавета Николаевна</v>
      </c>
      <c r="C14" s="349" t="str">
        <f>VLOOKUP(A14,'пр.взвешивания'!B1:H154,3,FALSE)</f>
        <v>14.12.1993 КМС</v>
      </c>
      <c r="D14" s="349" t="str">
        <f>VLOOKUP(A14,'пр.взвешивания'!B1:H125,4,FALSE)</f>
        <v>УФО</v>
      </c>
      <c r="E14" s="339"/>
      <c r="F14" s="339"/>
      <c r="G14" s="196"/>
      <c r="H14" s="311"/>
      <c r="I14" s="196">
        <v>15</v>
      </c>
      <c r="J14" s="347" t="str">
        <f>VLOOKUP(I14,'пр.взвешивания'!B15:H160,2,FALSE)</f>
        <v>МУХТАРОВА Гульфия Рубиновна</v>
      </c>
      <c r="K14" s="349" t="str">
        <f>VLOOKUP(I14,'пр.взвешивания'!B15:H172,3,FALSE)</f>
        <v>26.10.1995 КМС</v>
      </c>
      <c r="L14" s="349" t="str">
        <f>VLOOKUP(I14,'пр.взвешивания'!B15:H191,4,FALSE)</f>
        <v>ЮФО</v>
      </c>
      <c r="M14" s="339"/>
      <c r="N14" s="339"/>
      <c r="O14" s="196"/>
      <c r="P14" s="311"/>
      <c r="Q14" s="1"/>
      <c r="R14" s="1"/>
      <c r="S14" s="1"/>
      <c r="T14" s="1"/>
    </row>
    <row r="15" spans="1:20" ht="13.5" thickBot="1">
      <c r="A15" s="341"/>
      <c r="B15" s="348"/>
      <c r="C15" s="350"/>
      <c r="D15" s="350"/>
      <c r="E15" s="340"/>
      <c r="F15" s="340"/>
      <c r="G15" s="341"/>
      <c r="H15" s="346"/>
      <c r="I15" s="341"/>
      <c r="J15" s="348"/>
      <c r="K15" s="350"/>
      <c r="L15" s="350"/>
      <c r="M15" s="340"/>
      <c r="N15" s="340"/>
      <c r="O15" s="341"/>
      <c r="P15" s="346"/>
      <c r="Q15" s="1"/>
      <c r="R15" s="1"/>
      <c r="S15" s="1"/>
      <c r="T15" s="1"/>
    </row>
    <row r="16" spans="1:20" ht="12.75">
      <c r="A16" s="343">
        <v>2</v>
      </c>
      <c r="B16" s="353" t="str">
        <f>VLOOKUP(A16,'пр.взвешивания'!B1:H179,2,FALSE)</f>
        <v>ПЕТРОВА Татьяна Викторовна</v>
      </c>
      <c r="C16" s="354" t="str">
        <f>VLOOKUP(A16,'пр.взвешивания'!B1:H156,3,FALSE)</f>
        <v>25.01.1995 КМС</v>
      </c>
      <c r="D16" s="354" t="str">
        <f>VLOOKUP(A16,'пр.взвешивания'!B1:H127,4,FALSE)</f>
        <v>ПФО</v>
      </c>
      <c r="E16" s="343" t="s">
        <v>28</v>
      </c>
      <c r="F16" s="344"/>
      <c r="G16" s="343"/>
      <c r="H16" s="352"/>
      <c r="I16" s="343">
        <v>14</v>
      </c>
      <c r="J16" s="353" t="str">
        <f>VLOOKUP(I16,'пр.взвешивания'!B17:H162,2,FALSE)</f>
        <v>САХАРОВА КаринА Александровна</v>
      </c>
      <c r="K16" s="354" t="str">
        <f>VLOOKUP(I16,'пр.взвешивания'!B17:H174,3,FALSE)</f>
        <v>21.08.1994 КМС</v>
      </c>
      <c r="L16" s="354" t="str">
        <f>VLOOKUP(I16,'пр.взвешивания'!B17:H193,4,FALSE)</f>
        <v>ДВФО</v>
      </c>
      <c r="M16" s="343" t="s">
        <v>28</v>
      </c>
      <c r="N16" s="344"/>
      <c r="O16" s="343"/>
      <c r="P16" s="352"/>
      <c r="Q16" s="1"/>
      <c r="R16" s="1"/>
      <c r="S16" s="1"/>
      <c r="T16" s="1"/>
    </row>
    <row r="17" spans="1:20" ht="12.75">
      <c r="A17" s="197"/>
      <c r="B17" s="351"/>
      <c r="C17" s="306"/>
      <c r="D17" s="306"/>
      <c r="E17" s="197"/>
      <c r="F17" s="345"/>
      <c r="G17" s="197"/>
      <c r="H17" s="312"/>
      <c r="I17" s="197"/>
      <c r="J17" s="351"/>
      <c r="K17" s="306"/>
      <c r="L17" s="306"/>
      <c r="M17" s="197"/>
      <c r="N17" s="345"/>
      <c r="O17" s="197"/>
      <c r="P17" s="312"/>
      <c r="Q17" s="1"/>
      <c r="R17" s="1"/>
      <c r="S17" s="1"/>
      <c r="T17" s="1"/>
    </row>
    <row r="18" spans="1:20" ht="21" customHeight="1">
      <c r="A18" s="17" t="s">
        <v>35</v>
      </c>
      <c r="B18" s="2" t="s">
        <v>15</v>
      </c>
      <c r="C18" s="5"/>
      <c r="D18" s="5"/>
      <c r="E18" s="76" t="str">
        <f>HYPERLINK('пр.взвешивания'!F3)</f>
        <v>в.к.  56  кг.</v>
      </c>
      <c r="F18" s="3"/>
      <c r="G18" s="3"/>
      <c r="H18" s="3"/>
      <c r="I18" s="17" t="s">
        <v>39</v>
      </c>
      <c r="J18" s="2" t="s">
        <v>15</v>
      </c>
      <c r="K18" s="5"/>
      <c r="L18" s="5"/>
      <c r="M18" s="155" t="str">
        <f>HYPERLINK('пр.взвешивания'!F3)</f>
        <v>в.к.  56  кг.</v>
      </c>
      <c r="N18" s="3"/>
      <c r="O18" s="3"/>
      <c r="P18" s="3"/>
      <c r="Q18" s="1"/>
      <c r="R18" s="1"/>
      <c r="S18" s="1"/>
      <c r="T18" s="1"/>
    </row>
    <row r="19" spans="1:20" ht="12.75">
      <c r="A19" s="301">
        <v>3</v>
      </c>
      <c r="B19" s="347" t="str">
        <f>VLOOKUP(A19,'пр.взвешивания'!B2:H182,2,FALSE)</f>
        <v>СЫРКИНА Елизавета Николаевна</v>
      </c>
      <c r="C19" s="349" t="str">
        <f>VLOOKUP(A19,'пр.взвешивания'!B2:H159,3,FALSE)</f>
        <v>14.12.1993 КМС</v>
      </c>
      <c r="D19" s="349" t="str">
        <f>VLOOKUP(A19,'пр.взвешивания'!B2:H130,4,FALSE)</f>
        <v>УФО</v>
      </c>
      <c r="E19" s="306"/>
      <c r="F19" s="306"/>
      <c r="G19" s="301"/>
      <c r="H19" s="338"/>
      <c r="I19" s="301">
        <v>15</v>
      </c>
      <c r="J19" s="347" t="str">
        <f>VLOOKUP(I19,'пр.взвешивания'!B20:H165,2,FALSE)</f>
        <v>МУХТАРОВА Гульфия Рубиновна</v>
      </c>
      <c r="K19" s="349" t="str">
        <f>VLOOKUP(I19,'пр.взвешивания'!B20:H177,3,FALSE)</f>
        <v>26.10.1995 КМС</v>
      </c>
      <c r="L19" s="349" t="str">
        <f>VLOOKUP(I19,'пр.взвешивания'!B20:H196,4,FALSE)</f>
        <v>ЮФО</v>
      </c>
      <c r="M19" s="306"/>
      <c r="N19" s="306"/>
      <c r="O19" s="301"/>
      <c r="P19" s="338"/>
      <c r="Q19" s="1"/>
      <c r="R19" s="1"/>
      <c r="S19" s="1"/>
      <c r="T19" s="1"/>
    </row>
    <row r="20" spans="1:20" ht="12.75">
      <c r="A20" s="301"/>
      <c r="B20" s="351"/>
      <c r="C20" s="306"/>
      <c r="D20" s="306"/>
      <c r="E20" s="306"/>
      <c r="F20" s="306"/>
      <c r="G20" s="301"/>
      <c r="H20" s="338"/>
      <c r="I20" s="301"/>
      <c r="J20" s="351"/>
      <c r="K20" s="306"/>
      <c r="L20" s="306"/>
      <c r="M20" s="306"/>
      <c r="N20" s="306"/>
      <c r="O20" s="301"/>
      <c r="P20" s="338"/>
      <c r="Q20" s="1"/>
      <c r="R20" s="1"/>
      <c r="S20" s="1"/>
      <c r="T20" s="1"/>
    </row>
    <row r="21" spans="1:20" ht="12.75">
      <c r="A21" s="196">
        <v>2</v>
      </c>
      <c r="B21" s="347" t="str">
        <f>VLOOKUP(A21,'пр.взвешивания'!B2:H184,2,FALSE)</f>
        <v>ПЕТРОВА Татьяна Викторовна</v>
      </c>
      <c r="C21" s="349" t="str">
        <f>VLOOKUP(A21,'пр.взвешивания'!B2:H161,3,FALSE)</f>
        <v>25.01.1995 КМС</v>
      </c>
      <c r="D21" s="349" t="str">
        <f>VLOOKUP(A21,'пр.взвешивания'!B2:H132,4,FALSE)</f>
        <v>ПФО</v>
      </c>
      <c r="E21" s="339"/>
      <c r="F21" s="339"/>
      <c r="G21" s="196"/>
      <c r="H21" s="311"/>
      <c r="I21" s="196">
        <v>14</v>
      </c>
      <c r="J21" s="347" t="str">
        <f>VLOOKUP(I21,'пр.взвешивания'!B22:H167,2,FALSE)</f>
        <v>САХАРОВА КаринА Александровна</v>
      </c>
      <c r="K21" s="349" t="str">
        <f>VLOOKUP(I21,'пр.взвешивания'!B22:H179,3,FALSE)</f>
        <v>21.08.1994 КМС</v>
      </c>
      <c r="L21" s="349" t="str">
        <f>VLOOKUP(I21,'пр.взвешивания'!B22:H198,4,FALSE)</f>
        <v>ДВФО</v>
      </c>
      <c r="M21" s="339"/>
      <c r="N21" s="339"/>
      <c r="O21" s="196"/>
      <c r="P21" s="311"/>
      <c r="Q21" s="1"/>
      <c r="R21" s="1"/>
      <c r="S21" s="1"/>
      <c r="T21" s="1"/>
    </row>
    <row r="22" spans="1:20" ht="13.5" thickBot="1">
      <c r="A22" s="341"/>
      <c r="B22" s="348"/>
      <c r="C22" s="350"/>
      <c r="D22" s="350"/>
      <c r="E22" s="340"/>
      <c r="F22" s="340"/>
      <c r="G22" s="341"/>
      <c r="H22" s="346"/>
      <c r="I22" s="341"/>
      <c r="J22" s="348"/>
      <c r="K22" s="350"/>
      <c r="L22" s="350"/>
      <c r="M22" s="340"/>
      <c r="N22" s="340"/>
      <c r="O22" s="341"/>
      <c r="P22" s="346"/>
      <c r="Q22" s="1"/>
      <c r="R22" s="1"/>
      <c r="S22" s="1"/>
      <c r="T22" s="1"/>
    </row>
    <row r="23" spans="1:20" ht="12.75">
      <c r="A23" s="343">
        <v>1</v>
      </c>
      <c r="B23" s="353" t="str">
        <f>VLOOKUP(A23,'пр.взвешивания'!B2:H186,2,FALSE)</f>
        <v>МИРАСОВА Виолетта Вадимовна</v>
      </c>
      <c r="C23" s="354" t="str">
        <f>VLOOKUP(A23,'пр.взвешивания'!B2:H163,3,FALSE)</f>
        <v>19.07.1994 КМС</v>
      </c>
      <c r="D23" s="354" t="str">
        <f>VLOOKUP(A23,'пр.взвешивания'!B2:H134,4,FALSE)</f>
        <v>УФО</v>
      </c>
      <c r="E23" s="343" t="s">
        <v>28</v>
      </c>
      <c r="F23" s="344"/>
      <c r="G23" s="343"/>
      <c r="H23" s="352"/>
      <c r="I23" s="343">
        <v>13</v>
      </c>
      <c r="J23" s="353" t="str">
        <f>VLOOKUP(I23,'пр.взвешивания'!B24:H169,2,FALSE)</f>
        <v>ЦУВАРЕВА Надежда Михайловна</v>
      </c>
      <c r="K23" s="354" t="str">
        <f>VLOOKUP(I23,'пр.взвешивания'!B24:H181,3,FALSE)</f>
        <v>19.12.1995 КМС</v>
      </c>
      <c r="L23" s="354" t="str">
        <f>VLOOKUP(I23,'пр.взвешивания'!B24:H200,4,FALSE)</f>
        <v>МОС</v>
      </c>
      <c r="M23" s="343" t="s">
        <v>28</v>
      </c>
      <c r="N23" s="344"/>
      <c r="O23" s="343"/>
      <c r="P23" s="352"/>
      <c r="Q23" s="1"/>
      <c r="R23" s="1"/>
      <c r="S23" s="1"/>
      <c r="T23" s="1"/>
    </row>
    <row r="24" spans="1:20" ht="12.75">
      <c r="A24" s="197"/>
      <c r="B24" s="351"/>
      <c r="C24" s="306"/>
      <c r="D24" s="306"/>
      <c r="E24" s="197"/>
      <c r="F24" s="345"/>
      <c r="G24" s="197"/>
      <c r="H24" s="312"/>
      <c r="I24" s="197"/>
      <c r="J24" s="351"/>
      <c r="K24" s="306"/>
      <c r="L24" s="306"/>
      <c r="M24" s="197"/>
      <c r="N24" s="345"/>
      <c r="O24" s="197"/>
      <c r="P24" s="312"/>
      <c r="Q24" s="1"/>
      <c r="R24" s="1"/>
      <c r="S24" s="1"/>
      <c r="T24" s="1"/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</row>
    <row r="26" spans="1:20" ht="18" customHeight="1">
      <c r="A26" s="17" t="s">
        <v>36</v>
      </c>
      <c r="B26" s="2" t="s">
        <v>13</v>
      </c>
      <c r="C26" s="6"/>
      <c r="D26" s="6"/>
      <c r="E26" s="76" t="str">
        <f>HYPERLINK('пр.взвешивания'!F3)</f>
        <v>в.к.  56  кг.</v>
      </c>
      <c r="F26" s="3"/>
      <c r="G26" s="3"/>
      <c r="H26" s="3"/>
      <c r="I26" s="17" t="s">
        <v>40</v>
      </c>
      <c r="J26" s="2" t="s">
        <v>13</v>
      </c>
      <c r="K26" s="2"/>
      <c r="L26" s="2"/>
      <c r="M26" s="155" t="str">
        <f>HYPERLINK('пр.взвешивания'!F3)</f>
        <v>в.к.  56  кг.</v>
      </c>
      <c r="N26" s="2"/>
      <c r="O26" s="2"/>
      <c r="P26" s="2"/>
      <c r="Q26" s="1"/>
      <c r="R26" s="1"/>
      <c r="S26" s="1"/>
      <c r="T26" s="1"/>
    </row>
    <row r="27" spans="1:20" ht="12.75" customHeight="1">
      <c r="A27" s="301">
        <v>4</v>
      </c>
      <c r="B27" s="347" t="str">
        <f>VLOOKUP(A27,'пр.взвешивания'!B3:H197,2,FALSE)</f>
        <v>ШКВАРУНЕЦ Мария Александровна</v>
      </c>
      <c r="C27" s="349" t="str">
        <f>VLOOKUP(A27,'пр.взвешивания'!B3:H174,3,FALSE)</f>
        <v>20.03.1993 МС</v>
      </c>
      <c r="D27" s="349" t="str">
        <f>VLOOKUP(A27,'пр.взвешивания'!B3:H145,4,FALSE)</f>
        <v>МОС</v>
      </c>
      <c r="E27" s="306"/>
      <c r="F27" s="306"/>
      <c r="G27" s="301"/>
      <c r="H27" s="338"/>
      <c r="I27" s="301">
        <v>16</v>
      </c>
      <c r="J27" s="347" t="str">
        <f>VLOOKUP(I27,'пр.взвешивания'!B30:H175,2,FALSE)</f>
        <v>ЖУРАВЛЕВА  Анна Владимировна</v>
      </c>
      <c r="K27" s="349" t="str">
        <f>VLOOKUP(I27,'пр.взвешивания'!B30:H187,3,FALSE)</f>
        <v>20.03.1993 КМС</v>
      </c>
      <c r="L27" s="349" t="str">
        <f>VLOOKUP(I27,'пр.взвешивания'!B30:H206,4,FALSE)</f>
        <v>УФО</v>
      </c>
      <c r="M27" s="306"/>
      <c r="N27" s="306"/>
      <c r="O27" s="301"/>
      <c r="P27" s="338"/>
      <c r="Q27" s="1"/>
      <c r="R27" s="1"/>
      <c r="S27" s="1"/>
      <c r="T27" s="1"/>
    </row>
    <row r="28" spans="1:20" ht="12.75">
      <c r="A28" s="301"/>
      <c r="B28" s="351"/>
      <c r="C28" s="306"/>
      <c r="D28" s="306"/>
      <c r="E28" s="306"/>
      <c r="F28" s="306"/>
      <c r="G28" s="301"/>
      <c r="H28" s="338"/>
      <c r="I28" s="301"/>
      <c r="J28" s="351"/>
      <c r="K28" s="306"/>
      <c r="L28" s="306"/>
      <c r="M28" s="306"/>
      <c r="N28" s="306"/>
      <c r="O28" s="301"/>
      <c r="P28" s="338"/>
      <c r="Q28" s="1"/>
      <c r="R28" s="1"/>
      <c r="S28" s="1"/>
      <c r="T28" s="1"/>
    </row>
    <row r="29" spans="1:20" ht="12.75">
      <c r="A29" s="196">
        <v>5</v>
      </c>
      <c r="B29" s="347" t="str">
        <f>VLOOKUP(A29,'пр.взвешивания'!B3:H199,2,FALSE)</f>
        <v>ВАСИЛЬЕВА Маргарита Евгеньевна</v>
      </c>
      <c r="C29" s="349" t="str">
        <f>VLOOKUP(A29,'пр.взвешивания'!B3:H176,3,FALSE)</f>
        <v>22.12.1993, КМС</v>
      </c>
      <c r="D29" s="349" t="str">
        <f>VLOOKUP(A29,'пр.взвешивания'!B3:H147,4,FALSE)</f>
        <v>СФО</v>
      </c>
      <c r="E29" s="339"/>
      <c r="F29" s="339"/>
      <c r="G29" s="196"/>
      <c r="H29" s="311"/>
      <c r="I29" s="196">
        <v>17</v>
      </c>
      <c r="J29" s="347" t="str">
        <f>VLOOKUP(I29,'пр.взвешивания'!B32:H177,2,FALSE)</f>
        <v>КОНКИНА Анастасия Александровна</v>
      </c>
      <c r="K29" s="349" t="str">
        <f>VLOOKUP(I29,'пр.взвешивания'!B32:H189,3,FALSE)</f>
        <v>01.12.93 кмс</v>
      </c>
      <c r="L29" s="349" t="str">
        <f>VLOOKUP(I29,'пр.взвешивания'!B32:H208,4,FALSE)</f>
        <v>ПФО</v>
      </c>
      <c r="M29" s="339"/>
      <c r="N29" s="339"/>
      <c r="O29" s="196"/>
      <c r="P29" s="311"/>
      <c r="Q29" s="1"/>
      <c r="R29" s="1"/>
      <c r="S29" s="1"/>
      <c r="T29" s="1"/>
    </row>
    <row r="30" spans="1:20" ht="13.5" thickBot="1">
      <c r="A30" s="341"/>
      <c r="B30" s="348"/>
      <c r="C30" s="350"/>
      <c r="D30" s="350"/>
      <c r="E30" s="340"/>
      <c r="F30" s="340"/>
      <c r="G30" s="341"/>
      <c r="H30" s="346"/>
      <c r="I30" s="341"/>
      <c r="J30" s="348"/>
      <c r="K30" s="350"/>
      <c r="L30" s="350"/>
      <c r="M30" s="340"/>
      <c r="N30" s="340"/>
      <c r="O30" s="341"/>
      <c r="P30" s="346"/>
      <c r="Q30" s="1"/>
      <c r="R30" s="1"/>
      <c r="S30" s="1"/>
      <c r="T30" s="1"/>
    </row>
    <row r="31" spans="1:20" ht="12.75">
      <c r="A31" s="343">
        <v>6</v>
      </c>
      <c r="B31" s="353" t="str">
        <f>VLOOKUP(A31,'пр.взвешивания'!B3:H201,2,FALSE)</f>
        <v>ТУРЧАКОВА Елена Сергеевна</v>
      </c>
      <c r="C31" s="354" t="str">
        <f>VLOOKUP(A31,'пр.взвешивания'!B3:H178,3,FALSE)</f>
        <v>19.11.1994 1р</v>
      </c>
      <c r="D31" s="354" t="str">
        <f>VLOOKUP(A31,'пр.взвешивания'!B3:H149,4,FALSE)</f>
        <v>СЗФО</v>
      </c>
      <c r="E31" s="343" t="s">
        <v>28</v>
      </c>
      <c r="F31" s="344"/>
      <c r="G31" s="343"/>
      <c r="H31" s="352"/>
      <c r="I31" s="343">
        <v>18</v>
      </c>
      <c r="J31" s="353" t="str">
        <f>VLOOKUP(I31,'пр.взвешивания'!B34:H179,2,FALSE)</f>
        <v>КОРЕКОВА Валерия Андреевна</v>
      </c>
      <c r="K31" s="354" t="str">
        <f>VLOOKUP(I31,'пр.взвешивания'!B34:H191,3,FALSE)</f>
        <v>04.09.1995 1р</v>
      </c>
      <c r="L31" s="354" t="str">
        <f>VLOOKUP(I31,'пр.взвешивания'!B34:H210,4,FALSE)</f>
        <v>ПФО</v>
      </c>
      <c r="M31" s="343" t="s">
        <v>28</v>
      </c>
      <c r="N31" s="344"/>
      <c r="O31" s="343"/>
      <c r="P31" s="352"/>
      <c r="Q31" s="1"/>
      <c r="R31" s="1"/>
      <c r="S31" s="1"/>
      <c r="T31" s="1"/>
    </row>
    <row r="32" spans="1:20" ht="12.75">
      <c r="A32" s="197"/>
      <c r="B32" s="351"/>
      <c r="C32" s="306"/>
      <c r="D32" s="306"/>
      <c r="E32" s="197"/>
      <c r="F32" s="345"/>
      <c r="G32" s="197"/>
      <c r="H32" s="312"/>
      <c r="I32" s="197"/>
      <c r="J32" s="351"/>
      <c r="K32" s="306"/>
      <c r="L32" s="306"/>
      <c r="M32" s="197"/>
      <c r="N32" s="345"/>
      <c r="O32" s="197"/>
      <c r="P32" s="312"/>
      <c r="Q32" s="1"/>
      <c r="R32" s="1"/>
      <c r="S32" s="1"/>
      <c r="T32" s="1"/>
    </row>
    <row r="33" spans="1:20" ht="15.75" customHeight="1">
      <c r="A33" s="17" t="s">
        <v>36</v>
      </c>
      <c r="B33" s="2" t="s">
        <v>14</v>
      </c>
      <c r="C33" s="6"/>
      <c r="D33" s="6"/>
      <c r="E33" s="76" t="str">
        <f>HYPERLINK('пр.взвешивания'!F3)</f>
        <v>в.к.  56  кг.</v>
      </c>
      <c r="F33" s="3"/>
      <c r="G33" s="3"/>
      <c r="H33" s="3"/>
      <c r="I33" s="17" t="s">
        <v>40</v>
      </c>
      <c r="J33" s="2" t="s">
        <v>14</v>
      </c>
      <c r="K33" s="2"/>
      <c r="L33" s="2"/>
      <c r="M33" s="155" t="str">
        <f>HYPERLINK('пр.взвешивания'!F3)</f>
        <v>в.к.  56  кг.</v>
      </c>
      <c r="N33" s="2"/>
      <c r="O33" s="2"/>
      <c r="P33" s="2"/>
      <c r="Q33" s="1"/>
      <c r="R33" s="1"/>
      <c r="S33" s="1"/>
      <c r="T33" s="1"/>
    </row>
    <row r="34" spans="1:20" ht="12.75">
      <c r="A34" s="301">
        <v>4</v>
      </c>
      <c r="B34" s="347" t="str">
        <f>VLOOKUP(A34,'пр.взвешивания'!B4:H204,2,FALSE)</f>
        <v>ШКВАРУНЕЦ Мария Александровна</v>
      </c>
      <c r="C34" s="349" t="str">
        <f>VLOOKUP(A34,'пр.взвешивания'!B4:H181,3,FALSE)</f>
        <v>20.03.1993 МС</v>
      </c>
      <c r="D34" s="349" t="str">
        <f>VLOOKUP(A34,'пр.взвешивания'!B4:H152,4,FALSE)</f>
        <v>МОС</v>
      </c>
      <c r="E34" s="306"/>
      <c r="F34" s="306"/>
      <c r="G34" s="301"/>
      <c r="H34" s="338"/>
      <c r="I34" s="301">
        <v>16</v>
      </c>
      <c r="J34" s="347" t="str">
        <f>VLOOKUP(I34,'пр.взвешивания'!B3:H182,2,FALSE)</f>
        <v>ЖУРАВЛЕВА  Анна Владимировна</v>
      </c>
      <c r="K34" s="349" t="str">
        <f>VLOOKUP(I34,'пр.взвешивания'!B3:H194,3,FALSE)</f>
        <v>20.03.1993 КМС</v>
      </c>
      <c r="L34" s="349" t="str">
        <f>VLOOKUP(I34,'пр.взвешивания'!B3:H213,4,FALSE)</f>
        <v>УФО</v>
      </c>
      <c r="M34" s="306"/>
      <c r="N34" s="306"/>
      <c r="O34" s="301"/>
      <c r="P34" s="338"/>
      <c r="Q34" s="1"/>
      <c r="R34" s="1"/>
      <c r="S34" s="1"/>
      <c r="T34" s="1"/>
    </row>
    <row r="35" spans="1:20" ht="12.75">
      <c r="A35" s="301"/>
      <c r="B35" s="351"/>
      <c r="C35" s="306"/>
      <c r="D35" s="306"/>
      <c r="E35" s="306"/>
      <c r="F35" s="306"/>
      <c r="G35" s="301"/>
      <c r="H35" s="338"/>
      <c r="I35" s="301"/>
      <c r="J35" s="351"/>
      <c r="K35" s="306"/>
      <c r="L35" s="306"/>
      <c r="M35" s="306"/>
      <c r="N35" s="306"/>
      <c r="O35" s="301"/>
      <c r="P35" s="338"/>
      <c r="Q35" s="1"/>
      <c r="R35" s="1"/>
      <c r="S35" s="1"/>
      <c r="T35" s="1"/>
    </row>
    <row r="36" spans="1:20" ht="12.75">
      <c r="A36" s="196">
        <v>6</v>
      </c>
      <c r="B36" s="347" t="str">
        <f>VLOOKUP(A36,'пр.взвешивания'!B4:H206,2,FALSE)</f>
        <v>ТУРЧАКОВА Елена Сергеевна</v>
      </c>
      <c r="C36" s="349" t="str">
        <f>VLOOKUP(A36,'пр.взвешивания'!B4:H183,3,FALSE)</f>
        <v>19.11.1994 1р</v>
      </c>
      <c r="D36" s="349" t="str">
        <f>VLOOKUP(A36,'пр.взвешивания'!B4:H154,4,FALSE)</f>
        <v>СЗФО</v>
      </c>
      <c r="E36" s="339"/>
      <c r="F36" s="339"/>
      <c r="G36" s="196"/>
      <c r="H36" s="311"/>
      <c r="I36" s="196">
        <v>18</v>
      </c>
      <c r="J36" s="347" t="str">
        <f>VLOOKUP(I36,'пр.взвешивания'!B39:H184,2,FALSE)</f>
        <v>КОРЕКОВА Валерия Андреевна</v>
      </c>
      <c r="K36" s="349" t="str">
        <f>VLOOKUP(I36,'пр.взвешивания'!B39:H196,3,FALSE)</f>
        <v>04.09.1995 1р</v>
      </c>
      <c r="L36" s="349" t="str">
        <f>VLOOKUP(I36,'пр.взвешивания'!B39:H215,4,FALSE)</f>
        <v>ПФО</v>
      </c>
      <c r="M36" s="339"/>
      <c r="N36" s="339"/>
      <c r="O36" s="196"/>
      <c r="P36" s="311"/>
      <c r="Q36" s="1"/>
      <c r="R36" s="1"/>
      <c r="S36" s="1"/>
      <c r="T36" s="1"/>
    </row>
    <row r="37" spans="1:20" ht="13.5" thickBot="1">
      <c r="A37" s="341"/>
      <c r="B37" s="348"/>
      <c r="C37" s="350"/>
      <c r="D37" s="350"/>
      <c r="E37" s="340"/>
      <c r="F37" s="340"/>
      <c r="G37" s="341"/>
      <c r="H37" s="346"/>
      <c r="I37" s="341"/>
      <c r="J37" s="348"/>
      <c r="K37" s="350"/>
      <c r="L37" s="350"/>
      <c r="M37" s="340"/>
      <c r="N37" s="340"/>
      <c r="O37" s="341"/>
      <c r="P37" s="346"/>
      <c r="Q37" s="1"/>
      <c r="R37" s="1"/>
      <c r="S37" s="1"/>
      <c r="T37" s="1"/>
    </row>
    <row r="38" spans="1:20" ht="12.75">
      <c r="A38" s="343">
        <v>5</v>
      </c>
      <c r="B38" s="353" t="str">
        <f>VLOOKUP(A38,'пр.взвешивания'!B4:H208,2,FALSE)</f>
        <v>ВАСИЛЬЕВА Маргарита Евгеньевна</v>
      </c>
      <c r="C38" s="354" t="str">
        <f>VLOOKUP(A38,'пр.взвешивания'!B4:H185,3,FALSE)</f>
        <v>22.12.1993, КМС</v>
      </c>
      <c r="D38" s="354" t="str">
        <f>VLOOKUP(A38,'пр.взвешивания'!B4:H156,4,FALSE)</f>
        <v>СФО</v>
      </c>
      <c r="E38" s="343" t="s">
        <v>28</v>
      </c>
      <c r="F38" s="344"/>
      <c r="G38" s="343"/>
      <c r="H38" s="352"/>
      <c r="I38" s="343">
        <v>17</v>
      </c>
      <c r="J38" s="353" t="str">
        <f>VLOOKUP(I38,'пр.взвешивания'!B1:H186,2,FALSE)</f>
        <v>КОНКИНА Анастасия Александровна</v>
      </c>
      <c r="K38" s="354" t="str">
        <f>VLOOKUP(I38,'пр.взвешивания'!B1:H198,3,FALSE)</f>
        <v>01.12.93 кмс</v>
      </c>
      <c r="L38" s="354" t="str">
        <f>VLOOKUP(I38,'пр.взвешивания'!B1:H217,4,FALSE)</f>
        <v>ПФО</v>
      </c>
      <c r="M38" s="343" t="s">
        <v>28</v>
      </c>
      <c r="N38" s="344"/>
      <c r="O38" s="343"/>
      <c r="P38" s="352"/>
      <c r="Q38" s="1"/>
      <c r="R38" s="1"/>
      <c r="S38" s="1"/>
      <c r="T38" s="1"/>
    </row>
    <row r="39" spans="1:20" ht="12.75">
      <c r="A39" s="197"/>
      <c r="B39" s="351"/>
      <c r="C39" s="306"/>
      <c r="D39" s="306"/>
      <c r="E39" s="197"/>
      <c r="F39" s="345"/>
      <c r="G39" s="197"/>
      <c r="H39" s="312"/>
      <c r="I39" s="197"/>
      <c r="J39" s="351"/>
      <c r="K39" s="306"/>
      <c r="L39" s="306"/>
      <c r="M39" s="197"/>
      <c r="N39" s="345"/>
      <c r="O39" s="197"/>
      <c r="P39" s="312"/>
      <c r="Q39" s="1"/>
      <c r="R39" s="1"/>
      <c r="S39" s="1"/>
      <c r="T39" s="1"/>
    </row>
    <row r="40" spans="1:20" ht="20.25" customHeight="1">
      <c r="A40" s="17" t="s">
        <v>36</v>
      </c>
      <c r="B40" s="2" t="s">
        <v>15</v>
      </c>
      <c r="C40" s="6"/>
      <c r="D40" s="6"/>
      <c r="E40" s="76" t="str">
        <f>HYPERLINK('пр.взвешивания'!F3)</f>
        <v>в.к.  56  кг.</v>
      </c>
      <c r="F40" s="3"/>
      <c r="G40" s="3"/>
      <c r="H40" s="3"/>
      <c r="I40" s="17" t="s">
        <v>40</v>
      </c>
      <c r="J40" s="2" t="s">
        <v>15</v>
      </c>
      <c r="K40" s="2"/>
      <c r="L40" s="2"/>
      <c r="M40" s="155" t="str">
        <f>HYPERLINK('пр.взвешивания'!F3)</f>
        <v>в.к.  56  кг.</v>
      </c>
      <c r="N40" s="2"/>
      <c r="O40" s="2"/>
      <c r="P40" s="2"/>
      <c r="Q40" s="1"/>
      <c r="R40" s="1"/>
      <c r="S40" s="1"/>
      <c r="T40" s="1"/>
    </row>
    <row r="41" spans="1:20" ht="12.75">
      <c r="A41" s="301">
        <v>6</v>
      </c>
      <c r="B41" s="347" t="str">
        <f>VLOOKUP(A41,'пр.взвешивания'!B4:H211,2,FALSE)</f>
        <v>ТУРЧАКОВА Елена Сергеевна</v>
      </c>
      <c r="C41" s="349" t="str">
        <f>VLOOKUP(A41,'пр.взвешивания'!B4:H188,3,FALSE)</f>
        <v>19.11.1994 1р</v>
      </c>
      <c r="D41" s="349" t="str">
        <f>VLOOKUP(A41,'пр.взвешивания'!B4:H159,4,FALSE)</f>
        <v>СЗФО</v>
      </c>
      <c r="E41" s="306"/>
      <c r="F41" s="306"/>
      <c r="G41" s="301"/>
      <c r="H41" s="338"/>
      <c r="I41" s="301">
        <v>18</v>
      </c>
      <c r="J41" s="347" t="str">
        <f>VLOOKUP(I41,'пр.взвешивания'!B4:H189,2,FALSE)</f>
        <v>КОРЕКОВА Валерия Андреевна</v>
      </c>
      <c r="K41" s="349" t="str">
        <f>VLOOKUP(I41,'пр.взвешивания'!B4:H201,3,FALSE)</f>
        <v>04.09.1995 1р</v>
      </c>
      <c r="L41" s="349" t="str">
        <f>VLOOKUP(I41,'пр.взвешивания'!B4:H220,4,FALSE)</f>
        <v>ПФО</v>
      </c>
      <c r="M41" s="306"/>
      <c r="N41" s="306"/>
      <c r="O41" s="301"/>
      <c r="P41" s="301"/>
      <c r="Q41" s="1"/>
      <c r="R41" s="1"/>
      <c r="S41" s="1"/>
      <c r="T41" s="1"/>
    </row>
    <row r="42" spans="1:20" ht="12.75">
      <c r="A42" s="301"/>
      <c r="B42" s="351"/>
      <c r="C42" s="306"/>
      <c r="D42" s="306"/>
      <c r="E42" s="306"/>
      <c r="F42" s="306"/>
      <c r="G42" s="301"/>
      <c r="H42" s="338"/>
      <c r="I42" s="301"/>
      <c r="J42" s="351"/>
      <c r="K42" s="306"/>
      <c r="L42" s="306"/>
      <c r="M42" s="306"/>
      <c r="N42" s="306"/>
      <c r="O42" s="301"/>
      <c r="P42" s="301"/>
      <c r="Q42" s="1"/>
      <c r="R42" s="1"/>
      <c r="S42" s="1"/>
      <c r="T42" s="1"/>
    </row>
    <row r="43" spans="1:20" ht="12.75">
      <c r="A43" s="196">
        <v>5</v>
      </c>
      <c r="B43" s="347" t="str">
        <f>VLOOKUP(A43,'пр.взвешивания'!B4:H213,2,FALSE)</f>
        <v>ВАСИЛЬЕВА Маргарита Евгеньевна</v>
      </c>
      <c r="C43" s="349" t="str">
        <f>VLOOKUP(A43,'пр.взвешивания'!B4:H190,3,FALSE)</f>
        <v>22.12.1993, КМС</v>
      </c>
      <c r="D43" s="349" t="str">
        <f>VLOOKUP(A43,'пр.взвешивания'!B4:H161,4,FALSE)</f>
        <v>СФО</v>
      </c>
      <c r="E43" s="339"/>
      <c r="F43" s="339"/>
      <c r="G43" s="196"/>
      <c r="H43" s="311"/>
      <c r="I43" s="196">
        <v>17</v>
      </c>
      <c r="J43" s="347" t="str">
        <f>VLOOKUP(I43,'пр.взвешивания'!B6:H191,2,FALSE)</f>
        <v>КОНКИНА Анастасия Александровна</v>
      </c>
      <c r="K43" s="349" t="str">
        <f>VLOOKUP(I43,'пр.взвешивания'!B4:H203,3,FALSE)</f>
        <v>01.12.93 кмс</v>
      </c>
      <c r="L43" s="349" t="str">
        <f>VLOOKUP(I43,'пр.взвешивания'!B4:H222,4,FALSE)</f>
        <v>ПФО</v>
      </c>
      <c r="M43" s="339"/>
      <c r="N43" s="339"/>
      <c r="O43" s="196"/>
      <c r="P43" s="196"/>
      <c r="Q43" s="1"/>
      <c r="R43" s="1"/>
      <c r="S43" s="1"/>
      <c r="T43" s="1"/>
    </row>
    <row r="44" spans="1:20" ht="13.5" thickBot="1">
      <c r="A44" s="341"/>
      <c r="B44" s="348"/>
      <c r="C44" s="350"/>
      <c r="D44" s="350"/>
      <c r="E44" s="340"/>
      <c r="F44" s="340"/>
      <c r="G44" s="341"/>
      <c r="H44" s="346"/>
      <c r="I44" s="341"/>
      <c r="J44" s="348"/>
      <c r="K44" s="350"/>
      <c r="L44" s="350"/>
      <c r="M44" s="340"/>
      <c r="N44" s="340"/>
      <c r="O44" s="341"/>
      <c r="P44" s="341"/>
      <c r="Q44" s="1"/>
      <c r="R44" s="1"/>
      <c r="S44" s="1"/>
      <c r="T44" s="1"/>
    </row>
    <row r="45" spans="1:20" ht="12.75">
      <c r="A45" s="343">
        <v>4</v>
      </c>
      <c r="B45" s="353" t="str">
        <f>VLOOKUP(A45,'пр.взвешивания'!B4:H215,2,FALSE)</f>
        <v>ШКВАРУНЕЦ Мария Александровна</v>
      </c>
      <c r="C45" s="354" t="str">
        <f>VLOOKUP(A45,'пр.взвешивания'!B4:H192,3,FALSE)</f>
        <v>20.03.1993 МС</v>
      </c>
      <c r="D45" s="354" t="str">
        <f>VLOOKUP(A45,'пр.взвешивания'!B4:H163,4,FALSE)</f>
        <v>МОС</v>
      </c>
      <c r="E45" s="343" t="s">
        <v>28</v>
      </c>
      <c r="F45" s="344"/>
      <c r="G45" s="343"/>
      <c r="H45" s="352"/>
      <c r="I45" s="343">
        <v>16</v>
      </c>
      <c r="J45" s="353" t="str">
        <f>VLOOKUP(I45,'пр.взвешивания'!B4:H193,2,FALSE)</f>
        <v>ЖУРАВЛЕВА  Анна Владимировна</v>
      </c>
      <c r="K45" s="354" t="str">
        <f>VLOOKUP(I45,'пр.взвешивания'!B4:H205,3,FALSE)</f>
        <v>20.03.1993 КМС</v>
      </c>
      <c r="L45" s="354" t="str">
        <f>VLOOKUP(I45,'пр.взвешивания'!B4:H224,4,FALSE)</f>
        <v>УФО</v>
      </c>
      <c r="M45" s="343" t="s">
        <v>28</v>
      </c>
      <c r="N45" s="344"/>
      <c r="O45" s="343"/>
      <c r="P45" s="343"/>
      <c r="Q45" s="1"/>
      <c r="R45" s="1"/>
      <c r="S45" s="1"/>
      <c r="T45" s="1"/>
    </row>
    <row r="46" spans="1:20" ht="12.75">
      <c r="A46" s="197"/>
      <c r="B46" s="351"/>
      <c r="C46" s="306"/>
      <c r="D46" s="306"/>
      <c r="E46" s="197"/>
      <c r="F46" s="345"/>
      <c r="G46" s="197"/>
      <c r="H46" s="312"/>
      <c r="I46" s="197"/>
      <c r="J46" s="351"/>
      <c r="K46" s="306"/>
      <c r="L46" s="306"/>
      <c r="M46" s="197"/>
      <c r="N46" s="345"/>
      <c r="O46" s="197"/>
      <c r="P46" s="197"/>
      <c r="Q46" s="1"/>
      <c r="R46" s="1"/>
      <c r="S46" s="1"/>
      <c r="T46" s="1"/>
    </row>
    <row r="47" spans="1:20" ht="24" customHeight="1">
      <c r="A47" s="17" t="s">
        <v>37</v>
      </c>
      <c r="B47" s="2" t="s">
        <v>13</v>
      </c>
      <c r="C47" s="6"/>
      <c r="D47" s="6"/>
      <c r="E47" s="156" t="str">
        <f>HYPERLINK('пр.взвешивания'!F3)</f>
        <v>в.к.  56  кг.</v>
      </c>
      <c r="F47" s="3"/>
      <c r="G47" s="3"/>
      <c r="H47" s="3"/>
      <c r="I47" s="17" t="s">
        <v>41</v>
      </c>
      <c r="J47" s="2" t="s">
        <v>13</v>
      </c>
      <c r="K47" s="6"/>
      <c r="L47" s="6"/>
      <c r="M47" s="76" t="str">
        <f>HYPERLINK('пр.взвешивания'!F3)</f>
        <v>в.к.  56  кг.</v>
      </c>
      <c r="N47" s="3"/>
      <c r="O47" s="3"/>
      <c r="P47" s="3"/>
      <c r="Q47" s="1"/>
      <c r="R47" s="1"/>
      <c r="S47" s="1"/>
      <c r="T47" s="1"/>
    </row>
    <row r="48" spans="1:20" ht="12" customHeight="1">
      <c r="A48" s="301">
        <v>7</v>
      </c>
      <c r="B48" s="347" t="str">
        <f>VLOOKUP(A48,'пр.взвешивания'!B2:H218,2,FALSE)</f>
        <v>ЛУКЪЯНЧУК Оксана Юрьевна</v>
      </c>
      <c r="C48" s="349" t="str">
        <f>VLOOKUP(A48,'пр.взвешивания'!B4:H195,3,FALSE)</f>
        <v>14.09.1993 МС</v>
      </c>
      <c r="D48" s="349" t="str">
        <f>VLOOKUP(A48,'пр.взвешивания'!B4:H166,4,FALSE)</f>
        <v>ДВФО</v>
      </c>
      <c r="E48" s="306"/>
      <c r="F48" s="306"/>
      <c r="G48" s="301"/>
      <c r="H48" s="338"/>
      <c r="I48" s="301">
        <v>19</v>
      </c>
      <c r="J48" s="347" t="str">
        <f>VLOOKUP(I48,'пр.взвешивания'!B2:H187,2,FALSE)</f>
        <v>РОМАЗАНОВА Анна Вячеславовна</v>
      </c>
      <c r="K48" s="349" t="str">
        <f>VLOOKUP(I48,'пр.взвешивания'!B2:H199,3,FALSE)</f>
        <v>16.12.1993 КМС</v>
      </c>
      <c r="L48" s="349" t="str">
        <f>VLOOKUP(I48,'пр.взвешивания'!B2:H218,4,FALSE)</f>
        <v>МОС</v>
      </c>
      <c r="M48" s="306"/>
      <c r="N48" s="306"/>
      <c r="O48" s="301"/>
      <c r="P48" s="301"/>
      <c r="Q48" s="1"/>
      <c r="R48" s="1"/>
      <c r="S48" s="1"/>
      <c r="T48" s="1"/>
    </row>
    <row r="49" spans="1:20" ht="12" customHeight="1">
      <c r="A49" s="301"/>
      <c r="B49" s="351"/>
      <c r="C49" s="306"/>
      <c r="D49" s="306"/>
      <c r="E49" s="306"/>
      <c r="F49" s="306"/>
      <c r="G49" s="301"/>
      <c r="H49" s="338"/>
      <c r="I49" s="301"/>
      <c r="J49" s="351"/>
      <c r="K49" s="306"/>
      <c r="L49" s="306"/>
      <c r="M49" s="306"/>
      <c r="N49" s="306"/>
      <c r="O49" s="301"/>
      <c r="P49" s="301"/>
      <c r="Q49" s="1"/>
      <c r="R49" s="1"/>
      <c r="S49" s="1"/>
      <c r="T49" s="1"/>
    </row>
    <row r="50" spans="1:20" ht="12" customHeight="1">
      <c r="A50" s="196">
        <v>8</v>
      </c>
      <c r="B50" s="347" t="str">
        <f>VLOOKUP(A50,'пр.взвешивания'!B4:H220,2,FALSE)</f>
        <v>ХАЛИКОВА Анжелика Ринатовна</v>
      </c>
      <c r="C50" s="349" t="str">
        <f>VLOOKUP(A50,'пр.взвешивания'!B4:H197,3,FALSE)</f>
        <v>23.05.1993 КМС</v>
      </c>
      <c r="D50" s="349" t="str">
        <f>VLOOKUP(A50,'пр.взвешивания'!B4:H168,4,FALSE)</f>
        <v>ПФО</v>
      </c>
      <c r="E50" s="339"/>
      <c r="F50" s="339"/>
      <c r="G50" s="196"/>
      <c r="H50" s="311"/>
      <c r="I50" s="196">
        <v>20</v>
      </c>
      <c r="J50" s="347" t="str">
        <f>VLOOKUP(I50,'пр.взвешивания'!B4:H189,2,FALSE)</f>
        <v>МИТИНА Ольга Александровна</v>
      </c>
      <c r="K50" s="349" t="str">
        <f>VLOOKUP(I50,'пр.взвешивания'!B4:H201,3,FALSE)</f>
        <v>08.07.1994 МС</v>
      </c>
      <c r="L50" s="349" t="str">
        <f>VLOOKUP(I50,'пр.взвешивания'!B4:H220,4,FALSE)</f>
        <v>ДВФО</v>
      </c>
      <c r="M50" s="339"/>
      <c r="N50" s="339"/>
      <c r="O50" s="196"/>
      <c r="P50" s="196"/>
      <c r="Q50" s="1"/>
      <c r="R50" s="1"/>
      <c r="S50" s="1"/>
      <c r="T50" s="1"/>
    </row>
    <row r="51" spans="1:20" ht="12" customHeight="1" thickBot="1">
      <c r="A51" s="341"/>
      <c r="B51" s="348"/>
      <c r="C51" s="350"/>
      <c r="D51" s="350"/>
      <c r="E51" s="340"/>
      <c r="F51" s="340"/>
      <c r="G51" s="341"/>
      <c r="H51" s="346"/>
      <c r="I51" s="341"/>
      <c r="J51" s="348"/>
      <c r="K51" s="350"/>
      <c r="L51" s="350"/>
      <c r="M51" s="340"/>
      <c r="N51" s="340"/>
      <c r="O51" s="341"/>
      <c r="P51" s="341"/>
      <c r="Q51" s="1"/>
      <c r="R51" s="1"/>
      <c r="S51" s="1"/>
      <c r="T51" s="1"/>
    </row>
    <row r="52" spans="1:20" ht="12" customHeight="1">
      <c r="A52" s="343">
        <v>9</v>
      </c>
      <c r="B52" s="353" t="str">
        <f>VLOOKUP(A52,'пр.взвешивания'!B4:H222,2,FALSE)</f>
        <v>ХРУНИНА Екатерина Александровна</v>
      </c>
      <c r="C52" s="354" t="str">
        <f>VLOOKUP(A52,'пр.взвешивания'!B4:H199,3,FALSE)</f>
        <v>18.03.1994 КМС</v>
      </c>
      <c r="D52" s="354" t="str">
        <f>VLOOKUP(A52,'пр.взвешивания'!B4:H170,4,FALSE)</f>
        <v>ЦФО</v>
      </c>
      <c r="E52" s="343" t="s">
        <v>28</v>
      </c>
      <c r="F52" s="344"/>
      <c r="G52" s="343"/>
      <c r="H52" s="352"/>
      <c r="I52" s="343">
        <v>21</v>
      </c>
      <c r="J52" s="353" t="str">
        <f>VLOOKUP(I52,'пр.взвешивания'!B6:H191,2,FALSE)</f>
        <v>ИЛЬИЧЕВА Яна Сергеевна</v>
      </c>
      <c r="K52" s="354" t="str">
        <f>VLOOKUP(I52,'пр.взвешивания'!B6:H203,3,FALSE)</f>
        <v>31.12.1995 КМС</v>
      </c>
      <c r="L52" s="354" t="str">
        <f>VLOOKUP(I52,'пр.взвешивания'!B4:H222,4,FALSE)</f>
        <v>ЦФО</v>
      </c>
      <c r="M52" s="343" t="s">
        <v>28</v>
      </c>
      <c r="N52" s="344"/>
      <c r="O52" s="343"/>
      <c r="P52" s="343"/>
      <c r="Q52" s="1"/>
      <c r="R52" s="1"/>
      <c r="S52" s="1"/>
      <c r="T52" s="1"/>
    </row>
    <row r="53" spans="1:20" ht="12" customHeight="1">
      <c r="A53" s="197"/>
      <c r="B53" s="351"/>
      <c r="C53" s="306"/>
      <c r="D53" s="306"/>
      <c r="E53" s="197"/>
      <c r="F53" s="345"/>
      <c r="G53" s="197"/>
      <c r="H53" s="312"/>
      <c r="I53" s="197"/>
      <c r="J53" s="351"/>
      <c r="K53" s="306"/>
      <c r="L53" s="306"/>
      <c r="M53" s="197"/>
      <c r="N53" s="345"/>
      <c r="O53" s="197"/>
      <c r="P53" s="197"/>
      <c r="Q53" s="1"/>
      <c r="R53" s="1"/>
      <c r="S53" s="1"/>
      <c r="T53" s="1"/>
    </row>
    <row r="54" spans="1:20" ht="19.5" customHeight="1">
      <c r="A54" s="17" t="s">
        <v>37</v>
      </c>
      <c r="B54" s="2" t="s">
        <v>14</v>
      </c>
      <c r="C54" s="6"/>
      <c r="D54" s="6"/>
      <c r="E54" s="157" t="str">
        <f>HYPERLINK('пр.взвешивания'!F3)</f>
        <v>в.к.  56  кг.</v>
      </c>
      <c r="F54" s="3"/>
      <c r="G54" s="3"/>
      <c r="H54" s="3"/>
      <c r="I54" s="17" t="s">
        <v>41</v>
      </c>
      <c r="J54" s="2" t="s">
        <v>14</v>
      </c>
      <c r="K54" s="6"/>
      <c r="L54" s="6"/>
      <c r="M54" s="76" t="str">
        <f>HYPERLINK('пр.взвешивания'!F3)</f>
        <v>в.к.  56  кг.</v>
      </c>
      <c r="N54" s="3"/>
      <c r="O54" s="3"/>
      <c r="P54" s="3"/>
      <c r="Q54" s="1"/>
      <c r="R54" s="1"/>
      <c r="S54" s="1"/>
      <c r="T54" s="1"/>
    </row>
    <row r="55" spans="1:20" ht="22.5" customHeight="1">
      <c r="A55" s="301">
        <v>7</v>
      </c>
      <c r="B55" s="347" t="str">
        <f>VLOOKUP(A55,'пр.взвешивания'!B2:H225,2,FALSE)</f>
        <v>ЛУКЪЯНЧУК Оксана Юрьевна</v>
      </c>
      <c r="C55" s="349" t="str">
        <f>VLOOKUP(A55,'пр.взвешивания'!B5:H202,3,FALSE)</f>
        <v>14.09.1993 МС</v>
      </c>
      <c r="D55" s="349" t="str">
        <f>VLOOKUP(A55,'пр.взвешивания'!B5:H173,4,FALSE)</f>
        <v>ДВФО</v>
      </c>
      <c r="E55" s="306"/>
      <c r="F55" s="306"/>
      <c r="G55" s="301"/>
      <c r="H55" s="338"/>
      <c r="I55" s="301">
        <v>19</v>
      </c>
      <c r="J55" s="347" t="str">
        <f>VLOOKUP(I55,'пр.взвешивания'!B4:H194,2,FALSE)</f>
        <v>РОМАЗАНОВА Анна Вячеславовна</v>
      </c>
      <c r="K55" s="349" t="str">
        <f>VLOOKUP(I55,'пр.взвешивания'!B4:H206,3,FALSE)</f>
        <v>16.12.1993 КМС</v>
      </c>
      <c r="L55" s="349" t="str">
        <f>VLOOKUP(I55,'пр.взвешивания'!B4:H225,4,FALSE)</f>
        <v>МОС</v>
      </c>
      <c r="M55" s="306"/>
      <c r="N55" s="306"/>
      <c r="O55" s="301"/>
      <c r="P55" s="301"/>
      <c r="Q55" s="1"/>
      <c r="R55" s="1"/>
      <c r="S55" s="1"/>
      <c r="T55" s="1"/>
    </row>
    <row r="56" spans="1:20" ht="12" customHeight="1">
      <c r="A56" s="301"/>
      <c r="B56" s="351"/>
      <c r="C56" s="306"/>
      <c r="D56" s="306"/>
      <c r="E56" s="306"/>
      <c r="F56" s="306"/>
      <c r="G56" s="301"/>
      <c r="H56" s="338"/>
      <c r="I56" s="301"/>
      <c r="J56" s="351"/>
      <c r="K56" s="306"/>
      <c r="L56" s="306"/>
      <c r="M56" s="306"/>
      <c r="N56" s="306"/>
      <c r="O56" s="301"/>
      <c r="P56" s="301"/>
      <c r="Q56" s="1"/>
      <c r="R56" s="1"/>
      <c r="S56" s="1"/>
      <c r="T56" s="1"/>
    </row>
    <row r="57" spans="1:20" ht="12" customHeight="1">
      <c r="A57" s="196">
        <v>9</v>
      </c>
      <c r="B57" s="347" t="str">
        <f>VLOOKUP(A57,'пр.взвешивания'!B2:H227,2,FALSE)</f>
        <v>ХРУНИНА Екатерина Александровна</v>
      </c>
      <c r="C57" s="349" t="str">
        <f>VLOOKUP(A57,'пр.взвешивания'!B5:H204,3,FALSE)</f>
        <v>18.03.1994 КМС</v>
      </c>
      <c r="D57" s="349" t="str">
        <f>VLOOKUP(A57,'пр.взвешивания'!B5:H175,4,FALSE)</f>
        <v>ЦФО</v>
      </c>
      <c r="E57" s="339"/>
      <c r="F57" s="339"/>
      <c r="G57" s="196"/>
      <c r="H57" s="311"/>
      <c r="I57" s="196">
        <v>21</v>
      </c>
      <c r="J57" s="347" t="str">
        <f>VLOOKUP(I57,'пр.взвешивания'!B5:H196,2,FALSE)</f>
        <v>ИЛЬИЧЕВА Яна Сергеевна</v>
      </c>
      <c r="K57" s="349" t="str">
        <f>VLOOKUP(I57,'пр.взвешивания'!B1:H208,3,FALSE)</f>
        <v>31.12.1995 КМС</v>
      </c>
      <c r="L57" s="349" t="str">
        <f>VLOOKUP(I57,'пр.взвешивания'!B5:H227,4,FALSE)</f>
        <v>ЦФО</v>
      </c>
      <c r="M57" s="339"/>
      <c r="N57" s="339"/>
      <c r="O57" s="196"/>
      <c r="P57" s="196"/>
      <c r="Q57" s="1"/>
      <c r="R57" s="1"/>
      <c r="S57" s="1"/>
      <c r="T57" s="1"/>
    </row>
    <row r="58" spans="1:20" ht="12" customHeight="1" thickBot="1">
      <c r="A58" s="341"/>
      <c r="B58" s="348"/>
      <c r="C58" s="350"/>
      <c r="D58" s="350"/>
      <c r="E58" s="340"/>
      <c r="F58" s="340"/>
      <c r="G58" s="341"/>
      <c r="H58" s="346"/>
      <c r="I58" s="341"/>
      <c r="J58" s="348"/>
      <c r="K58" s="350"/>
      <c r="L58" s="350"/>
      <c r="M58" s="340"/>
      <c r="N58" s="340"/>
      <c r="O58" s="341"/>
      <c r="P58" s="341"/>
      <c r="Q58" s="1"/>
      <c r="R58" s="1"/>
      <c r="S58" s="1"/>
      <c r="T58" s="1"/>
    </row>
    <row r="59" spans="1:20" ht="12" customHeight="1">
      <c r="A59" s="343">
        <v>8</v>
      </c>
      <c r="B59" s="353" t="str">
        <f>VLOOKUP(A59,'пр.взвешивания'!B2:H229,2,FALSE)</f>
        <v>ХАЛИКОВА Анжелика Ринатовна</v>
      </c>
      <c r="C59" s="354" t="str">
        <f>VLOOKUP(A59,'пр.взвешивания'!B5:H206,3,FALSE)</f>
        <v>23.05.1993 КМС</v>
      </c>
      <c r="D59" s="354" t="str">
        <f>VLOOKUP(A59,'пр.взвешивания'!B5:H177,4,FALSE)</f>
        <v>ПФО</v>
      </c>
      <c r="E59" s="343" t="s">
        <v>28</v>
      </c>
      <c r="F59" s="344"/>
      <c r="G59" s="343"/>
      <c r="H59" s="352"/>
      <c r="I59" s="343">
        <v>20</v>
      </c>
      <c r="J59" s="353" t="str">
        <f>VLOOKUP(I59,'пр.взвешивания'!B5:H198,2,FALSE)</f>
        <v>МИТИНА Ольга Александровна</v>
      </c>
      <c r="K59" s="354" t="str">
        <f>VLOOKUP(I59,'пр.взвешивания'!B5:H210,3,FALSE)</f>
        <v>08.07.1994 МС</v>
      </c>
      <c r="L59" s="354" t="str">
        <f>VLOOKUP(I59,'пр.взвешивания'!B5:H229,4,FALSE)</f>
        <v>ДВФО</v>
      </c>
      <c r="M59" s="343" t="s">
        <v>28</v>
      </c>
      <c r="N59" s="344"/>
      <c r="O59" s="343"/>
      <c r="P59" s="343"/>
      <c r="Q59" s="1"/>
      <c r="R59" s="1"/>
      <c r="S59" s="1"/>
      <c r="T59" s="1"/>
    </row>
    <row r="60" spans="1:20" ht="12" customHeight="1">
      <c r="A60" s="197"/>
      <c r="B60" s="351"/>
      <c r="C60" s="306"/>
      <c r="D60" s="306"/>
      <c r="E60" s="197"/>
      <c r="F60" s="345"/>
      <c r="G60" s="197"/>
      <c r="H60" s="312"/>
      <c r="I60" s="197"/>
      <c r="J60" s="351"/>
      <c r="K60" s="306"/>
      <c r="L60" s="306"/>
      <c r="M60" s="197"/>
      <c r="N60" s="345"/>
      <c r="O60" s="197"/>
      <c r="P60" s="197"/>
      <c r="Q60" s="1"/>
      <c r="R60" s="1"/>
      <c r="S60" s="1"/>
      <c r="T60" s="1"/>
    </row>
    <row r="61" spans="1:20" ht="12" customHeight="1">
      <c r="A61" s="17" t="s">
        <v>37</v>
      </c>
      <c r="B61" s="2" t="s">
        <v>15</v>
      </c>
      <c r="C61" s="6"/>
      <c r="D61" s="6"/>
      <c r="E61" s="157" t="str">
        <f>HYPERLINK('пр.взвешивания'!F3)</f>
        <v>в.к.  56  кг.</v>
      </c>
      <c r="F61" s="3"/>
      <c r="G61" s="3"/>
      <c r="H61" s="3"/>
      <c r="I61" s="17" t="s">
        <v>41</v>
      </c>
      <c r="J61" s="2" t="s">
        <v>15</v>
      </c>
      <c r="K61" s="6"/>
      <c r="L61" s="6"/>
      <c r="M61" s="155" t="str">
        <f>HYPERLINK('пр.взвешивания'!F3)</f>
        <v>в.к.  56  кг.</v>
      </c>
      <c r="N61" s="3"/>
      <c r="O61" s="3"/>
      <c r="P61" s="3"/>
      <c r="Q61" s="1"/>
      <c r="R61" s="1"/>
      <c r="S61" s="1"/>
      <c r="T61" s="1"/>
    </row>
    <row r="62" spans="1:20" ht="12" customHeight="1">
      <c r="A62" s="301">
        <v>9</v>
      </c>
      <c r="B62" s="347" t="str">
        <f>VLOOKUP(A62,'пр.взвешивания'!B5:H232,2,FALSE)</f>
        <v>ХРУНИНА Екатерина Александровна</v>
      </c>
      <c r="C62" s="349" t="str">
        <f>VLOOKUP(A62,'пр.взвешивания'!B5:H209,3,FALSE)</f>
        <v>18.03.1994 КМС</v>
      </c>
      <c r="D62" s="349" t="str">
        <f>VLOOKUP(A62,'пр.взвешивания'!B5:H180,4,FALSE)</f>
        <v>ЦФО</v>
      </c>
      <c r="E62" s="306"/>
      <c r="F62" s="306"/>
      <c r="G62" s="301"/>
      <c r="H62" s="338"/>
      <c r="I62" s="301">
        <v>21</v>
      </c>
      <c r="J62" s="347" t="str">
        <f>VLOOKUP(I62,'пр.взвешивания'!B11:H201,2,FALSE)</f>
        <v>ИЛЬИЧЕВА Яна Сергеевна</v>
      </c>
      <c r="K62" s="349" t="str">
        <f>VLOOKUP(I62,'пр.взвешивания'!B11:H213,3,FALSE)</f>
        <v>31.12.1995 КМС</v>
      </c>
      <c r="L62" s="349" t="str">
        <f>VLOOKUP(I62,'пр.взвешивания'!B11:H232,4,FALSE)</f>
        <v>ЦФО</v>
      </c>
      <c r="M62" s="306"/>
      <c r="N62" s="306"/>
      <c r="O62" s="301"/>
      <c r="P62" s="301"/>
      <c r="Q62" s="1"/>
      <c r="R62" s="1"/>
      <c r="S62" s="1"/>
      <c r="T62" s="1"/>
    </row>
    <row r="63" spans="1:20" ht="12" customHeight="1">
      <c r="A63" s="301"/>
      <c r="B63" s="351"/>
      <c r="C63" s="306"/>
      <c r="D63" s="306"/>
      <c r="E63" s="306"/>
      <c r="F63" s="306"/>
      <c r="G63" s="301"/>
      <c r="H63" s="338"/>
      <c r="I63" s="301"/>
      <c r="J63" s="351"/>
      <c r="K63" s="306"/>
      <c r="L63" s="306"/>
      <c r="M63" s="306"/>
      <c r="N63" s="306"/>
      <c r="O63" s="301"/>
      <c r="P63" s="301"/>
      <c r="Q63" s="1"/>
      <c r="R63" s="1"/>
      <c r="S63" s="1"/>
      <c r="T63" s="1"/>
    </row>
    <row r="64" spans="1:20" ht="12" customHeight="1">
      <c r="A64" s="196">
        <v>8</v>
      </c>
      <c r="B64" s="347" t="str">
        <f>VLOOKUP(A64,'пр.взвешивания'!B5:H234,2,FALSE)</f>
        <v>ХАЛИКОВА Анжелика Ринатовна</v>
      </c>
      <c r="C64" s="349" t="str">
        <f>VLOOKUP(A64,'пр.взвешивания'!B5:H211,3,FALSE)</f>
        <v>23.05.1993 КМС</v>
      </c>
      <c r="D64" s="349" t="str">
        <f>VLOOKUP(A64,'пр.взвешивания'!B5:H182,4,FALSE)</f>
        <v>ПФО</v>
      </c>
      <c r="E64" s="339"/>
      <c r="F64" s="339"/>
      <c r="G64" s="196"/>
      <c r="H64" s="311"/>
      <c r="I64" s="196">
        <v>20</v>
      </c>
      <c r="J64" s="347" t="str">
        <f>VLOOKUP(I64,'пр.взвешивания'!B12:H203,2,FALSE)</f>
        <v>МИТИНА Ольга Александровна</v>
      </c>
      <c r="K64" s="349" t="str">
        <f>VLOOKUP(I64,'пр.взвешивания'!B8:H215,3,FALSE)</f>
        <v>08.07.1994 МС</v>
      </c>
      <c r="L64" s="349" t="str">
        <f>VLOOKUP(I64,'пр.взвешивания'!B12:H234,4,FALSE)</f>
        <v>ДВФО</v>
      </c>
      <c r="M64" s="339"/>
      <c r="N64" s="339"/>
      <c r="O64" s="196"/>
      <c r="P64" s="196"/>
      <c r="Q64" s="1"/>
      <c r="R64" s="1"/>
      <c r="S64" s="1"/>
      <c r="T64" s="1"/>
    </row>
    <row r="65" spans="1:20" ht="12" customHeight="1" thickBot="1">
      <c r="A65" s="341"/>
      <c r="B65" s="348"/>
      <c r="C65" s="350"/>
      <c r="D65" s="350"/>
      <c r="E65" s="340"/>
      <c r="F65" s="340"/>
      <c r="G65" s="341"/>
      <c r="H65" s="346"/>
      <c r="I65" s="341"/>
      <c r="J65" s="348"/>
      <c r="K65" s="350"/>
      <c r="L65" s="350"/>
      <c r="M65" s="340"/>
      <c r="N65" s="340"/>
      <c r="O65" s="341"/>
      <c r="P65" s="341"/>
      <c r="Q65" s="1"/>
      <c r="R65" s="1"/>
      <c r="S65" s="1"/>
      <c r="T65" s="1"/>
    </row>
    <row r="66" spans="1:20" ht="13.5" customHeight="1">
      <c r="A66" s="343">
        <v>7</v>
      </c>
      <c r="B66" s="353" t="str">
        <f>VLOOKUP(A66,'пр.взвешивания'!B5:H236,2,FALSE)</f>
        <v>ЛУКЪЯНЧУК Оксана Юрьевна</v>
      </c>
      <c r="C66" s="354" t="str">
        <f>VLOOKUP(A66,'пр.взвешивания'!B5:H213,3,FALSE)</f>
        <v>14.09.1993 МС</v>
      </c>
      <c r="D66" s="354" t="str">
        <f>VLOOKUP(A66,'пр.взвешивания'!B5:H184,4,FALSE)</f>
        <v>ДВФО</v>
      </c>
      <c r="E66" s="343" t="s">
        <v>28</v>
      </c>
      <c r="F66" s="344"/>
      <c r="G66" s="343"/>
      <c r="H66" s="352"/>
      <c r="I66" s="343">
        <v>10</v>
      </c>
      <c r="J66" s="353" t="str">
        <f>VLOOKUP(I66,'пр.взвешивания'!B12:H205,2,FALSE)</f>
        <v>МЕЖЕЦКАЯ Дарья Евгеньевна</v>
      </c>
      <c r="K66" s="354" t="str">
        <f>VLOOKUP(I66,'пр.взвешивания'!B12:H217,3,FALSE)</f>
        <v>24.06.1994 КМС</v>
      </c>
      <c r="L66" s="354" t="str">
        <f>VLOOKUP(I66,'пр.взвешивания'!B12:H236,4,FALSE)</f>
        <v>ПФО</v>
      </c>
      <c r="M66" s="343" t="s">
        <v>28</v>
      </c>
      <c r="N66" s="344"/>
      <c r="O66" s="343"/>
      <c r="P66" s="343"/>
      <c r="Q66" s="1"/>
      <c r="R66" s="1"/>
      <c r="S66" s="1"/>
      <c r="T66" s="1"/>
    </row>
    <row r="67" spans="1:20" ht="12" customHeight="1">
      <c r="A67" s="197"/>
      <c r="B67" s="351"/>
      <c r="C67" s="306"/>
      <c r="D67" s="306"/>
      <c r="E67" s="197"/>
      <c r="F67" s="345"/>
      <c r="G67" s="197"/>
      <c r="H67" s="312"/>
      <c r="I67" s="197"/>
      <c r="J67" s="351"/>
      <c r="K67" s="306"/>
      <c r="L67" s="306"/>
      <c r="M67" s="197"/>
      <c r="N67" s="345"/>
      <c r="O67" s="197"/>
      <c r="P67" s="197"/>
      <c r="Q67" s="1"/>
      <c r="R67" s="1"/>
      <c r="S67" s="1"/>
      <c r="T67" s="1"/>
    </row>
    <row r="68" spans="1:20" ht="20.25" customHeight="1">
      <c r="A68" s="17" t="s">
        <v>38</v>
      </c>
      <c r="B68" s="2" t="s">
        <v>13</v>
      </c>
      <c r="C68" s="2"/>
      <c r="D68" s="2"/>
      <c r="E68" s="76" t="str">
        <f>HYPERLINK('пр.взвешивания'!F3)</f>
        <v>в.к.  56  кг.</v>
      </c>
      <c r="F68" s="2"/>
      <c r="G68" s="2"/>
      <c r="H68" s="2"/>
      <c r="I68" s="17" t="s">
        <v>42</v>
      </c>
      <c r="J68" s="2" t="s">
        <v>13</v>
      </c>
      <c r="K68" s="2"/>
      <c r="L68" s="2"/>
      <c r="M68" s="76" t="str">
        <f>HYPERLINK('пр.взвешивания'!F3)</f>
        <v>в.к.  56  кг.</v>
      </c>
      <c r="N68" s="2"/>
      <c r="O68" s="2"/>
      <c r="P68" s="2"/>
      <c r="Q68" s="1"/>
      <c r="R68" s="1"/>
      <c r="S68" s="1"/>
      <c r="T68" s="1"/>
    </row>
    <row r="69" spans="1:20" ht="12" customHeight="1">
      <c r="A69" s="301" t="s">
        <v>0</v>
      </c>
      <c r="B69" s="301" t="s">
        <v>1</v>
      </c>
      <c r="C69" s="301" t="s">
        <v>2</v>
      </c>
      <c r="D69" s="301" t="s">
        <v>3</v>
      </c>
      <c r="E69" s="301" t="s">
        <v>9</v>
      </c>
      <c r="F69" s="301" t="s">
        <v>10</v>
      </c>
      <c r="G69" s="301" t="s">
        <v>11</v>
      </c>
      <c r="H69" s="338" t="s">
        <v>12</v>
      </c>
      <c r="I69" s="196" t="s">
        <v>0</v>
      </c>
      <c r="J69" s="196" t="s">
        <v>1</v>
      </c>
      <c r="K69" s="196" t="s">
        <v>2</v>
      </c>
      <c r="L69" s="196" t="s">
        <v>3</v>
      </c>
      <c r="M69" s="196" t="s">
        <v>9</v>
      </c>
      <c r="N69" s="196" t="s">
        <v>10</v>
      </c>
      <c r="O69" s="196" t="s">
        <v>11</v>
      </c>
      <c r="P69" s="196" t="s">
        <v>12</v>
      </c>
      <c r="Q69" s="1"/>
      <c r="R69" s="1"/>
      <c r="S69" s="1"/>
      <c r="T69" s="1"/>
    </row>
    <row r="70" spans="1:20" ht="12" customHeight="1">
      <c r="A70" s="196"/>
      <c r="B70" s="196"/>
      <c r="C70" s="196"/>
      <c r="D70" s="196"/>
      <c r="E70" s="196"/>
      <c r="F70" s="196"/>
      <c r="G70" s="196"/>
      <c r="H70" s="311"/>
      <c r="I70" s="197"/>
      <c r="J70" s="197"/>
      <c r="K70" s="197"/>
      <c r="L70" s="197"/>
      <c r="M70" s="197"/>
      <c r="N70" s="197"/>
      <c r="O70" s="197"/>
      <c r="P70" s="197"/>
      <c r="Q70" s="1"/>
      <c r="R70" s="1"/>
      <c r="S70" s="1"/>
      <c r="T70" s="1"/>
    </row>
    <row r="71" spans="1:20" ht="12" customHeight="1">
      <c r="A71" s="301">
        <v>10</v>
      </c>
      <c r="B71" s="347" t="str">
        <f>VLOOKUP(A71,'пр.взвешивания'!B5:H220,2,FALSE)</f>
        <v>МЕЖЕЦКАЯ Дарья Евгеньевна</v>
      </c>
      <c r="C71" s="349" t="str">
        <f>VLOOKUP(A71,'пр.взвешивания'!B5:H197,3,FALSE)</f>
        <v>24.06.1994 КМС</v>
      </c>
      <c r="D71" s="349" t="str">
        <f>VLOOKUP(A71,'пр.взвешивания'!B5:H168,4,FALSE)</f>
        <v>ПФО</v>
      </c>
      <c r="E71" s="306"/>
      <c r="F71" s="306"/>
      <c r="G71" s="301"/>
      <c r="H71" s="338"/>
      <c r="I71" s="301">
        <v>22</v>
      </c>
      <c r="J71" s="347" t="str">
        <f>VLOOKUP(I71,'пр.взвешивания'!B5:H203,2,FALSE)</f>
        <v>БРЫЛЯКОВА Елена Витальевна</v>
      </c>
      <c r="K71" s="349" t="str">
        <f>VLOOKUP(I71,'пр.взвешивания'!B5:H215,3,FALSE)</f>
        <v>05.09.1994 КМС</v>
      </c>
      <c r="L71" s="349" t="str">
        <f>VLOOKUP(I71,'пр.взвешивания'!B5:H234,4,FALSE)</f>
        <v>ЮФО</v>
      </c>
      <c r="M71" s="306"/>
      <c r="N71" s="306"/>
      <c r="O71" s="301"/>
      <c r="P71" s="301"/>
      <c r="Q71" s="1"/>
      <c r="R71" s="1"/>
      <c r="S71" s="1"/>
      <c r="T71" s="1"/>
    </row>
    <row r="72" spans="1:20" ht="12" customHeight="1">
      <c r="A72" s="301"/>
      <c r="B72" s="351"/>
      <c r="C72" s="306"/>
      <c r="D72" s="306"/>
      <c r="E72" s="306"/>
      <c r="F72" s="306"/>
      <c r="G72" s="301"/>
      <c r="H72" s="338"/>
      <c r="I72" s="301"/>
      <c r="J72" s="351"/>
      <c r="K72" s="306"/>
      <c r="L72" s="306"/>
      <c r="M72" s="306"/>
      <c r="N72" s="306"/>
      <c r="O72" s="301"/>
      <c r="P72" s="301"/>
      <c r="Q72" s="1"/>
      <c r="R72" s="1"/>
      <c r="S72" s="1"/>
      <c r="T72" s="1"/>
    </row>
    <row r="73" spans="1:20" ht="12.75">
      <c r="A73" s="196">
        <v>11</v>
      </c>
      <c r="B73" s="347" t="str">
        <f>VLOOKUP(A73,'пр.взвешивания'!B5:H222,2,FALSE)</f>
        <v>КОСОВАН Валентина Николаевна</v>
      </c>
      <c r="C73" s="349" t="str">
        <f>VLOOKUP(A73,'пр.взвешивания'!B5:H199,3,FALSE)</f>
        <v>25.11.1995  1р</v>
      </c>
      <c r="D73" s="349" t="str">
        <f>VLOOKUP(A73,'пр.взвешивания'!B5:H170,4,FALSE)</f>
        <v>УФО</v>
      </c>
      <c r="E73" s="339"/>
      <c r="F73" s="339"/>
      <c r="G73" s="196"/>
      <c r="H73" s="311"/>
      <c r="I73" s="196">
        <v>23</v>
      </c>
      <c r="J73" s="347" t="str">
        <f>VLOOKUP(I73,'пр.взвешивания'!B6:H205,2,FALSE)</f>
        <v>КИТУНИНА Светлана Александровна</v>
      </c>
      <c r="K73" s="349" t="str">
        <f>VLOOKUP(I73,'пр.взвешивания'!B6:H217,3,FALSE)</f>
        <v>15.07.1994 КМС</v>
      </c>
      <c r="L73" s="349" t="str">
        <f>VLOOKUP(I73,'пр.взвешивания'!B6:H236,4,FALSE)</f>
        <v>УФО</v>
      </c>
      <c r="M73" s="339"/>
      <c r="N73" s="339"/>
      <c r="O73" s="196"/>
      <c r="P73" s="196"/>
      <c r="Q73" s="1"/>
      <c r="R73" s="1"/>
      <c r="S73" s="1"/>
      <c r="T73" s="1"/>
    </row>
    <row r="74" spans="1:20" ht="13.5" thickBot="1">
      <c r="A74" s="341"/>
      <c r="B74" s="348"/>
      <c r="C74" s="350"/>
      <c r="D74" s="350"/>
      <c r="E74" s="340"/>
      <c r="F74" s="340"/>
      <c r="G74" s="341"/>
      <c r="H74" s="346"/>
      <c r="I74" s="197"/>
      <c r="J74" s="351"/>
      <c r="K74" s="306"/>
      <c r="L74" s="306"/>
      <c r="M74" s="345"/>
      <c r="N74" s="345"/>
      <c r="O74" s="197"/>
      <c r="P74" s="197"/>
      <c r="Q74" s="1"/>
      <c r="R74" s="1"/>
      <c r="S74" s="1"/>
      <c r="T74" s="1"/>
    </row>
    <row r="75" spans="1:20" ht="21.75" customHeight="1">
      <c r="A75" s="343">
        <v>12</v>
      </c>
      <c r="B75" s="353" t="str">
        <f>VLOOKUP(A75,'пр.взвешивания'!B14:H245,2,FALSE)</f>
        <v>ВОТАНОВСКАЯ Виктория Олеговна</v>
      </c>
      <c r="C75" s="354" t="str">
        <f>VLOOKUP(A75,'пр.взвешивания'!B14:H222,3,FALSE)</f>
        <v>01.05.94 КМС</v>
      </c>
      <c r="D75" s="354" t="str">
        <f>VLOOKUP(A75,'пр.взвешивания'!B14:H193,4,FALSE)</f>
        <v>ЦФО</v>
      </c>
      <c r="E75" s="343" t="s">
        <v>28</v>
      </c>
      <c r="F75" s="344"/>
      <c r="G75" s="343"/>
      <c r="H75" s="352"/>
      <c r="I75" s="342" t="s">
        <v>27</v>
      </c>
      <c r="J75" s="342"/>
      <c r="K75" s="342"/>
      <c r="L75" s="342"/>
      <c r="M75" s="342"/>
      <c r="N75" s="342"/>
      <c r="O75" s="342"/>
      <c r="P75" s="342"/>
      <c r="Q75" s="1"/>
      <c r="R75" s="1"/>
      <c r="S75" s="1"/>
      <c r="T75" s="1"/>
    </row>
    <row r="76" spans="1:17" ht="15" customHeight="1">
      <c r="A76" s="197"/>
      <c r="B76" s="351"/>
      <c r="C76" s="306"/>
      <c r="D76" s="306"/>
      <c r="E76" s="197"/>
      <c r="F76" s="345"/>
      <c r="G76" s="197"/>
      <c r="H76" s="312"/>
      <c r="I76" s="17" t="s">
        <v>50</v>
      </c>
      <c r="J76" s="2" t="s">
        <v>53</v>
      </c>
      <c r="K76" s="2"/>
      <c r="L76" s="2"/>
      <c r="M76" s="155" t="str">
        <f>HYPERLINK('пр.взвешивания'!F3)</f>
        <v>в.к.  56  кг.</v>
      </c>
      <c r="N76" s="2"/>
      <c r="O76" s="2"/>
      <c r="P76" s="2"/>
      <c r="Q76" s="3"/>
    </row>
    <row r="77" spans="1:17" ht="12.75" customHeight="1">
      <c r="A77" s="17" t="s">
        <v>38</v>
      </c>
      <c r="B77" s="2" t="s">
        <v>14</v>
      </c>
      <c r="C77" s="2"/>
      <c r="D77" s="2"/>
      <c r="E77" s="157" t="str">
        <f>HYPERLINK('пр.взвешивания'!F3)</f>
        <v>в.к.  56  кг.</v>
      </c>
      <c r="F77" s="2"/>
      <c r="G77" s="2"/>
      <c r="H77" s="2"/>
      <c r="I77" s="301" t="s">
        <v>0</v>
      </c>
      <c r="J77" s="301" t="s">
        <v>1</v>
      </c>
      <c r="K77" s="301" t="s">
        <v>2</v>
      </c>
      <c r="L77" s="301" t="s">
        <v>3</v>
      </c>
      <c r="M77" s="301" t="s">
        <v>9</v>
      </c>
      <c r="N77" s="301" t="s">
        <v>10</v>
      </c>
      <c r="O77" s="301" t="s">
        <v>11</v>
      </c>
      <c r="P77" s="338" t="s">
        <v>12</v>
      </c>
      <c r="Q77" s="3"/>
    </row>
    <row r="78" spans="1:17" ht="12.75">
      <c r="A78" s="301" t="s">
        <v>0</v>
      </c>
      <c r="B78" s="301" t="s">
        <v>1</v>
      </c>
      <c r="C78" s="301" t="s">
        <v>2</v>
      </c>
      <c r="D78" s="301" t="s">
        <v>3</v>
      </c>
      <c r="E78" s="301" t="s">
        <v>9</v>
      </c>
      <c r="F78" s="301" t="s">
        <v>10</v>
      </c>
      <c r="G78" s="301" t="s">
        <v>11</v>
      </c>
      <c r="H78" s="338" t="s">
        <v>12</v>
      </c>
      <c r="I78" s="196"/>
      <c r="J78" s="196"/>
      <c r="K78" s="196"/>
      <c r="L78" s="196"/>
      <c r="M78" s="196"/>
      <c r="N78" s="196"/>
      <c r="O78" s="196"/>
      <c r="P78" s="311"/>
      <c r="Q78" s="3"/>
    </row>
    <row r="79" spans="1:17" ht="12.75">
      <c r="A79" s="196"/>
      <c r="B79" s="196"/>
      <c r="C79" s="196"/>
      <c r="D79" s="196"/>
      <c r="E79" s="196"/>
      <c r="F79" s="196"/>
      <c r="G79" s="196"/>
      <c r="H79" s="311"/>
      <c r="I79" s="301">
        <v>15</v>
      </c>
      <c r="J79" s="347" t="str">
        <f>VLOOKUP(I79,'пр.взвешивания'!B6:H211,2,FALSE)</f>
        <v>МУХТАРОВА Гульфия Рубиновна</v>
      </c>
      <c r="K79" s="349" t="str">
        <f>VLOOKUP(I79,'пр.взвешивания'!B6:H223,3,FALSE)</f>
        <v>26.10.1995 КМС</v>
      </c>
      <c r="L79" s="349" t="str">
        <f>VLOOKUP(I79,'пр.взвешивания'!B6:H242,4,FALSE)</f>
        <v>ЮФО</v>
      </c>
      <c r="M79" s="306"/>
      <c r="N79" s="306"/>
      <c r="O79" s="301"/>
      <c r="P79" s="338"/>
      <c r="Q79" s="3"/>
    </row>
    <row r="80" spans="1:17" ht="12.75">
      <c r="A80" s="301">
        <v>10</v>
      </c>
      <c r="B80" s="347" t="str">
        <f>VLOOKUP(A80,'пр.взвешивания'!B14:H229,2,FALSE)</f>
        <v>МЕЖЕЦКАЯ Дарья Евгеньевна</v>
      </c>
      <c r="C80" s="349" t="str">
        <f>VLOOKUP(A80,'пр.взвешивания'!B14:H206,3,FALSE)</f>
        <v>24.06.1994 КМС</v>
      </c>
      <c r="D80" s="349" t="str">
        <f>VLOOKUP(A80,'пр.взвешивания'!B14:H177,4,FALSE)</f>
        <v>ПФО</v>
      </c>
      <c r="E80" s="306"/>
      <c r="F80" s="306"/>
      <c r="G80" s="301"/>
      <c r="H80" s="338"/>
      <c r="I80" s="301"/>
      <c r="J80" s="351"/>
      <c r="K80" s="306"/>
      <c r="L80" s="306"/>
      <c r="M80" s="306"/>
      <c r="N80" s="306"/>
      <c r="O80" s="301"/>
      <c r="P80" s="338"/>
      <c r="Q80" s="3"/>
    </row>
    <row r="81" spans="1:17" ht="12.75">
      <c r="A81" s="301"/>
      <c r="B81" s="351"/>
      <c r="C81" s="306"/>
      <c r="D81" s="306"/>
      <c r="E81" s="306"/>
      <c r="F81" s="306"/>
      <c r="G81" s="301"/>
      <c r="H81" s="338"/>
      <c r="I81" s="196">
        <v>17</v>
      </c>
      <c r="J81" s="347" t="str">
        <f>VLOOKUP(I81,'пр.взвешивания'!B6:H213,2,FALSE)</f>
        <v>КОНКИНА Анастасия Александровна</v>
      </c>
      <c r="K81" s="349" t="str">
        <f>VLOOKUP(I81,'пр.взвешивания'!B6:H225,3,FALSE)</f>
        <v>01.12.93 кмс</v>
      </c>
      <c r="L81" s="349" t="str">
        <f>VLOOKUP(I81,'пр.взвешивания'!B6:H244,4,FALSE)</f>
        <v>ПФО</v>
      </c>
      <c r="M81" s="339"/>
      <c r="N81" s="339"/>
      <c r="O81" s="196"/>
      <c r="P81" s="311"/>
      <c r="Q81" s="3"/>
    </row>
    <row r="82" spans="1:17" ht="13.5" thickBot="1">
      <c r="A82" s="196">
        <v>12</v>
      </c>
      <c r="B82" s="347" t="str">
        <f>VLOOKUP(A82,'пр.взвешивания'!B14:H231,2,FALSE)</f>
        <v>ВОТАНОВСКАЯ Виктория Олеговна</v>
      </c>
      <c r="C82" s="349" t="str">
        <f>VLOOKUP(A82,'пр.взвешивания'!B14:H208,3,FALSE)</f>
        <v>01.05.94 КМС</v>
      </c>
      <c r="D82" s="349" t="str">
        <f>VLOOKUP(A82,'пр.взвешивания'!B14:H179,4,FALSE)</f>
        <v>ЦФО</v>
      </c>
      <c r="E82" s="339"/>
      <c r="F82" s="339"/>
      <c r="G82" s="196"/>
      <c r="H82" s="311"/>
      <c r="I82" s="341"/>
      <c r="J82" s="348"/>
      <c r="K82" s="350"/>
      <c r="L82" s="350"/>
      <c r="M82" s="340"/>
      <c r="N82" s="340"/>
      <c r="O82" s="341"/>
      <c r="P82" s="346"/>
      <c r="Q82" s="3"/>
    </row>
    <row r="83" spans="1:17" ht="13.5" thickBot="1">
      <c r="A83" s="341"/>
      <c r="B83" s="348"/>
      <c r="C83" s="350"/>
      <c r="D83" s="350"/>
      <c r="E83" s="340"/>
      <c r="F83" s="340"/>
      <c r="G83" s="341"/>
      <c r="H83" s="346"/>
      <c r="I83" s="343">
        <v>16</v>
      </c>
      <c r="J83" s="353" t="str">
        <f>VLOOKUP(I83,'пр.взвешивания'!B6:H215,2,FALSE)</f>
        <v>ЖУРАВЛЕВА  Анна Владимировна</v>
      </c>
      <c r="K83" s="354" t="str">
        <f>VLOOKUP(I83,'пр.взвешивания'!B6:H227,3,FALSE)</f>
        <v>20.03.1993 КМС</v>
      </c>
      <c r="L83" s="354" t="str">
        <f>VLOOKUP(I83,'пр.взвешивания'!B6:H246,4,FALSE)</f>
        <v>УФО</v>
      </c>
      <c r="M83" s="343"/>
      <c r="N83" s="344"/>
      <c r="O83" s="343"/>
      <c r="P83" s="352"/>
      <c r="Q83" s="3"/>
    </row>
    <row r="84" spans="1:17" ht="12.75">
      <c r="A84" s="343">
        <v>11</v>
      </c>
      <c r="B84" s="353" t="str">
        <f>VLOOKUP(A84,'пр.взвешивания'!B23:H254,2,FALSE)</f>
        <v>КОСОВАН Валентина Николаевна</v>
      </c>
      <c r="C84" s="354" t="str">
        <f>VLOOKUP(A84,'пр.взвешивания'!B23:H231,3,FALSE)</f>
        <v>25.11.1995  1р</v>
      </c>
      <c r="D84" s="354" t="str">
        <f>VLOOKUP(A84,'пр.взвешивания'!B23:H202,4,FALSE)</f>
        <v>УФО</v>
      </c>
      <c r="E84" s="343" t="s">
        <v>28</v>
      </c>
      <c r="F84" s="344"/>
      <c r="G84" s="343"/>
      <c r="H84" s="352"/>
      <c r="I84" s="197"/>
      <c r="J84" s="351"/>
      <c r="K84" s="306"/>
      <c r="L84" s="306"/>
      <c r="M84" s="197"/>
      <c r="N84" s="345"/>
      <c r="O84" s="197"/>
      <c r="P84" s="312"/>
      <c r="Q84" s="3"/>
    </row>
    <row r="85" spans="1:17" ht="12.75">
      <c r="A85" s="197"/>
      <c r="B85" s="351"/>
      <c r="C85" s="306"/>
      <c r="D85" s="306"/>
      <c r="E85" s="197"/>
      <c r="F85" s="345"/>
      <c r="G85" s="197"/>
      <c r="H85" s="312"/>
      <c r="I85" s="196">
        <v>14</v>
      </c>
      <c r="J85" s="347" t="str">
        <f>VLOOKUP(I85,'пр.взвешивания'!B2:H217,2,FALSE)</f>
        <v>САХАРОВА КаринА Александровна</v>
      </c>
      <c r="K85" s="349" t="str">
        <f>VLOOKUP(I85,'пр.взвешивания'!B2:H229,3,FALSE)</f>
        <v>21.08.1994 КМС</v>
      </c>
      <c r="L85" s="349" t="str">
        <f>VLOOKUP(I85,'пр.взвешивания'!B2:H248,4,FALSE)</f>
        <v>ДВФО</v>
      </c>
      <c r="M85" s="339"/>
      <c r="N85" s="339"/>
      <c r="O85" s="196"/>
      <c r="P85" s="311"/>
      <c r="Q85" s="3"/>
    </row>
    <row r="86" spans="1:17" ht="12.75">
      <c r="A86" s="17" t="s">
        <v>38</v>
      </c>
      <c r="B86" s="2" t="s">
        <v>15</v>
      </c>
      <c r="C86" s="2"/>
      <c r="D86" s="2"/>
      <c r="E86" s="157" t="str">
        <f>HYPERLINK('пр.взвешивания'!F3)</f>
        <v>в.к.  56  кг.</v>
      </c>
      <c r="F86" s="2"/>
      <c r="G86" s="2"/>
      <c r="H86" s="2"/>
      <c r="I86" s="197"/>
      <c r="J86" s="351"/>
      <c r="K86" s="306"/>
      <c r="L86" s="306"/>
      <c r="M86" s="345"/>
      <c r="N86" s="345"/>
      <c r="O86" s="197"/>
      <c r="P86" s="312"/>
      <c r="Q86" s="3"/>
    </row>
    <row r="87" spans="1:17" ht="12.75">
      <c r="A87" s="301" t="s">
        <v>0</v>
      </c>
      <c r="B87" s="301" t="s">
        <v>1</v>
      </c>
      <c r="C87" s="301" t="s">
        <v>2</v>
      </c>
      <c r="D87" s="301" t="s">
        <v>3</v>
      </c>
      <c r="E87" s="301" t="s">
        <v>9</v>
      </c>
      <c r="F87" s="301" t="s">
        <v>10</v>
      </c>
      <c r="G87" s="301" t="s">
        <v>11</v>
      </c>
      <c r="H87" s="338" t="s">
        <v>12</v>
      </c>
      <c r="I87" s="17" t="s">
        <v>51</v>
      </c>
      <c r="J87" s="2" t="s">
        <v>53</v>
      </c>
      <c r="M87" s="155" t="str">
        <f>HYPERLINK('пр.взвешивания'!F3)</f>
        <v>в.к.  56  кг.</v>
      </c>
      <c r="Q87" s="3"/>
    </row>
    <row r="88" spans="1:17" ht="12.75">
      <c r="A88" s="196"/>
      <c r="B88" s="196"/>
      <c r="C88" s="196"/>
      <c r="D88" s="196"/>
      <c r="E88" s="196"/>
      <c r="F88" s="196"/>
      <c r="G88" s="196"/>
      <c r="H88" s="311"/>
      <c r="I88" s="301">
        <v>21</v>
      </c>
      <c r="J88" s="347" t="str">
        <f>VLOOKUP(I88,'пр.взвешивания'!B5:H220,2,FALSE)</f>
        <v>ИЛЬИЧЕВА Яна Сергеевна</v>
      </c>
      <c r="K88" s="349" t="str">
        <f>VLOOKUP(I88,'пр.взвешивания'!B5:H232,3,FALSE)</f>
        <v>31.12.1995 КМС</v>
      </c>
      <c r="L88" s="349" t="str">
        <f>VLOOKUP(I88,'пр.взвешивания'!B5:H251,4,FALSE)</f>
        <v>ЦФО</v>
      </c>
      <c r="M88" s="306"/>
      <c r="N88" s="306"/>
      <c r="O88" s="301"/>
      <c r="P88" s="338"/>
      <c r="Q88" s="3"/>
    </row>
    <row r="89" spans="1:16" ht="12.75">
      <c r="A89" s="301">
        <v>12</v>
      </c>
      <c r="B89" s="347" t="str">
        <f>VLOOKUP(A89,'пр.взвешивания'!B23:H238,2,FALSE)</f>
        <v>ВОТАНОВСКАЯ Виктория Олеговна</v>
      </c>
      <c r="C89" s="349" t="str">
        <f>VLOOKUP(A89,'пр.взвешивания'!B23:H215,3,FALSE)</f>
        <v>01.05.94 КМС</v>
      </c>
      <c r="D89" s="349" t="str">
        <f>VLOOKUP(A89,'пр.взвешивания'!B23:H186,4,FALSE)</f>
        <v>ЦФО</v>
      </c>
      <c r="E89" s="306"/>
      <c r="F89" s="306"/>
      <c r="G89" s="301"/>
      <c r="H89" s="338"/>
      <c r="I89" s="301"/>
      <c r="J89" s="351"/>
      <c r="K89" s="306"/>
      <c r="L89" s="306"/>
      <c r="M89" s="306"/>
      <c r="N89" s="306"/>
      <c r="O89" s="301"/>
      <c r="P89" s="338"/>
    </row>
    <row r="90" spans="1:16" ht="12.75">
      <c r="A90" s="301"/>
      <c r="B90" s="351"/>
      <c r="C90" s="306"/>
      <c r="D90" s="306"/>
      <c r="E90" s="306"/>
      <c r="F90" s="306"/>
      <c r="G90" s="301"/>
      <c r="H90" s="338"/>
      <c r="I90" s="196">
        <v>23</v>
      </c>
      <c r="J90" s="347" t="str">
        <f>VLOOKUP(I90,'пр.взвешивания'!B6:H222,2,FALSE)</f>
        <v>КИТУНИНА Светлана Александровна</v>
      </c>
      <c r="K90" s="349" t="str">
        <f>VLOOKUP(I90,'пр.взвешивания'!B6:H234,3,FALSE)</f>
        <v>15.07.1994 КМС</v>
      </c>
      <c r="L90" s="349" t="str">
        <f>VLOOKUP(I90,'пр.взвешивания'!B6:H253,4,FALSE)</f>
        <v>УФО</v>
      </c>
      <c r="M90" s="339"/>
      <c r="N90" s="339"/>
      <c r="O90" s="196"/>
      <c r="P90" s="311"/>
    </row>
    <row r="91" spans="1:16" ht="13.5" thickBot="1">
      <c r="A91" s="196">
        <v>11</v>
      </c>
      <c r="B91" s="347" t="str">
        <f>VLOOKUP(A91,'пр.взвешивания'!B23:H240,2,FALSE)</f>
        <v>КОСОВАН Валентина Николаевна</v>
      </c>
      <c r="C91" s="349" t="str">
        <f>VLOOKUP(A91,'пр.взвешивания'!B23:H217,3,FALSE)</f>
        <v>25.11.1995  1р</v>
      </c>
      <c r="D91" s="349" t="str">
        <f>VLOOKUP(A91,'пр.взвешивания'!B23:H188,4,FALSE)</f>
        <v>УФО</v>
      </c>
      <c r="E91" s="339"/>
      <c r="F91" s="339"/>
      <c r="G91" s="196"/>
      <c r="H91" s="311"/>
      <c r="I91" s="341"/>
      <c r="J91" s="348"/>
      <c r="K91" s="350"/>
      <c r="L91" s="350"/>
      <c r="M91" s="340"/>
      <c r="N91" s="340"/>
      <c r="O91" s="341"/>
      <c r="P91" s="346"/>
    </row>
    <row r="92" spans="1:16" ht="13.5" thickBot="1">
      <c r="A92" s="341"/>
      <c r="B92" s="348"/>
      <c r="C92" s="350"/>
      <c r="D92" s="350"/>
      <c r="E92" s="340"/>
      <c r="F92" s="340"/>
      <c r="G92" s="341"/>
      <c r="H92" s="346"/>
      <c r="I92" s="343">
        <v>22</v>
      </c>
      <c r="J92" s="353" t="str">
        <f>VLOOKUP(I92,'пр.взвешивания'!B6:H224,2,FALSE)</f>
        <v>БРЫЛЯКОВА Елена Витальевна</v>
      </c>
      <c r="K92" s="354" t="str">
        <f>VLOOKUP(I92,'пр.взвешивания'!B6:H236,3,FALSE)</f>
        <v>05.09.1994 КМС</v>
      </c>
      <c r="L92" s="354" t="str">
        <f>VLOOKUP(I92,'пр.взвешивания'!B6:H255,4,FALSE)</f>
        <v>ЮФО</v>
      </c>
      <c r="M92" s="343"/>
      <c r="N92" s="344"/>
      <c r="O92" s="343"/>
      <c r="P92" s="352"/>
    </row>
    <row r="93" spans="1:16" ht="12.75" customHeight="1">
      <c r="A93" s="343">
        <v>10</v>
      </c>
      <c r="B93" s="353" t="str">
        <f>VLOOKUP(A93,'пр.взвешивания'!B2:H263,2,FALSE)</f>
        <v>МЕЖЕЦКАЯ Дарья Евгеньевна</v>
      </c>
      <c r="C93" s="354" t="str">
        <f>VLOOKUP(A93,'пр.взвешивания'!B2:H240,3,FALSE)</f>
        <v>24.06.1994 КМС</v>
      </c>
      <c r="D93" s="354" t="str">
        <f>VLOOKUP(A93,'пр.взвешивания'!B2:H211,4,FALSE)</f>
        <v>ПФО</v>
      </c>
      <c r="E93" s="343" t="s">
        <v>28</v>
      </c>
      <c r="F93" s="344"/>
      <c r="G93" s="343"/>
      <c r="H93" s="352"/>
      <c r="I93" s="197"/>
      <c r="J93" s="351"/>
      <c r="K93" s="306"/>
      <c r="L93" s="306"/>
      <c r="M93" s="197"/>
      <c r="N93" s="345"/>
      <c r="O93" s="197"/>
      <c r="P93" s="312"/>
    </row>
    <row r="94" spans="1:16" ht="12.75">
      <c r="A94" s="197"/>
      <c r="B94" s="351"/>
      <c r="C94" s="306"/>
      <c r="D94" s="306"/>
      <c r="E94" s="197"/>
      <c r="F94" s="345"/>
      <c r="G94" s="197"/>
      <c r="H94" s="312"/>
      <c r="I94" s="196">
        <v>20</v>
      </c>
      <c r="J94" s="347" t="str">
        <f>VLOOKUP(I94,'пр.взвешивания'!B1:H226,2,FALSE)</f>
        <v>МИТИНА Ольга Александровна</v>
      </c>
      <c r="K94" s="349" t="str">
        <f>VLOOKUP(I94,'пр.взвешивания'!B1:H238,3,FALSE)</f>
        <v>08.07.1994 МС</v>
      </c>
      <c r="L94" s="349" t="str">
        <f>VLOOKUP(I94,'пр.взвешивания'!B1:H257,4,FALSE)</f>
        <v>ДВФО</v>
      </c>
      <c r="M94" s="339"/>
      <c r="N94" s="339"/>
      <c r="O94" s="196"/>
      <c r="P94" s="311"/>
    </row>
    <row r="95" spans="1:16" ht="12.75">
      <c r="A95" s="77"/>
      <c r="B95" s="147"/>
      <c r="C95" s="8"/>
      <c r="D95" s="8"/>
      <c r="E95" s="77"/>
      <c r="F95" s="8"/>
      <c r="G95" s="77"/>
      <c r="H95" s="77"/>
      <c r="I95" s="197"/>
      <c r="J95" s="351"/>
      <c r="K95" s="306"/>
      <c r="L95" s="306"/>
      <c r="M95" s="345"/>
      <c r="N95" s="345"/>
      <c r="O95" s="197"/>
      <c r="P95" s="312"/>
    </row>
    <row r="96" spans="1:16" ht="12.75">
      <c r="A96" s="360" t="s">
        <v>27</v>
      </c>
      <c r="B96" s="360"/>
      <c r="C96" s="360"/>
      <c r="D96" s="360"/>
      <c r="E96" s="360"/>
      <c r="F96" s="360"/>
      <c r="G96" s="360"/>
      <c r="H96" s="360"/>
      <c r="I96" s="4"/>
      <c r="J96" s="4"/>
      <c r="K96" s="4"/>
      <c r="L96" s="4"/>
      <c r="M96" s="4"/>
      <c r="N96" s="4"/>
      <c r="O96" s="4"/>
      <c r="P96" s="4"/>
    </row>
    <row r="97" spans="1:16" ht="12.75">
      <c r="A97" s="17" t="s">
        <v>48</v>
      </c>
      <c r="B97" s="2" t="s">
        <v>53</v>
      </c>
      <c r="C97" s="2"/>
      <c r="D97" s="2"/>
      <c r="E97" s="157" t="str">
        <f>HYPERLINK('пр.взвешивания'!F3)</f>
        <v>в.к.  56  кг.</v>
      </c>
      <c r="F97" s="2"/>
      <c r="G97" s="2"/>
      <c r="H97" s="2"/>
      <c r="I97" s="17" t="s">
        <v>50</v>
      </c>
      <c r="J97" s="2" t="s">
        <v>54</v>
      </c>
      <c r="K97" s="2"/>
      <c r="L97" s="2"/>
      <c r="M97" s="155" t="str">
        <f>HYPERLINK('пр.взвешивания'!F3)</f>
        <v>в.к.  56  кг.</v>
      </c>
      <c r="N97" s="2"/>
      <c r="O97" s="2"/>
      <c r="P97" s="2"/>
    </row>
    <row r="98" spans="1:16" ht="12.75" customHeight="1">
      <c r="A98" s="301" t="s">
        <v>0</v>
      </c>
      <c r="B98" s="301" t="s">
        <v>1</v>
      </c>
      <c r="C98" s="301" t="s">
        <v>2</v>
      </c>
      <c r="D98" s="301" t="s">
        <v>3</v>
      </c>
      <c r="E98" s="301" t="s">
        <v>9</v>
      </c>
      <c r="F98" s="301" t="s">
        <v>10</v>
      </c>
      <c r="G98" s="301" t="s">
        <v>11</v>
      </c>
      <c r="H98" s="301" t="s">
        <v>12</v>
      </c>
      <c r="I98" s="196" t="s">
        <v>0</v>
      </c>
      <c r="J98" s="196" t="s">
        <v>1</v>
      </c>
      <c r="K98" s="196" t="s">
        <v>2</v>
      </c>
      <c r="L98" s="196" t="s">
        <v>3</v>
      </c>
      <c r="M98" s="196" t="s">
        <v>9</v>
      </c>
      <c r="N98" s="196" t="s">
        <v>10</v>
      </c>
      <c r="O98" s="196" t="s">
        <v>11</v>
      </c>
      <c r="P98" s="196" t="s">
        <v>12</v>
      </c>
    </row>
    <row r="99" spans="1:16" ht="12.75">
      <c r="A99" s="196"/>
      <c r="B99" s="196"/>
      <c r="C99" s="196"/>
      <c r="D99" s="196"/>
      <c r="E99" s="196"/>
      <c r="F99" s="196"/>
      <c r="G99" s="196"/>
      <c r="H99" s="196"/>
      <c r="I99" s="197"/>
      <c r="J99" s="197"/>
      <c r="K99" s="197"/>
      <c r="L99" s="197"/>
      <c r="M99" s="197"/>
      <c r="N99" s="197"/>
      <c r="O99" s="197"/>
      <c r="P99" s="197"/>
    </row>
    <row r="100" spans="1:16" ht="12.75">
      <c r="A100" s="361">
        <v>2</v>
      </c>
      <c r="B100" s="347" t="str">
        <f>VLOOKUP(A100,'пр.взвешивания'!B6:H228,2,FALSE)</f>
        <v>ПЕТРОВА Татьяна Викторовна</v>
      </c>
      <c r="C100" s="349" t="str">
        <f>VLOOKUP(A100,'пр.взвешивания'!B6:H205,3,FALSE)</f>
        <v>25.01.1995 КМС</v>
      </c>
      <c r="D100" s="349" t="str">
        <f>VLOOKUP(A100,'пр.взвешивания'!B6:H176,4,FALSE)</f>
        <v>ПФО</v>
      </c>
      <c r="E100" s="306"/>
      <c r="F100" s="307"/>
      <c r="G100" s="308"/>
      <c r="H100" s="301"/>
      <c r="I100" s="301">
        <v>15</v>
      </c>
      <c r="J100" s="347" t="str">
        <f>VLOOKUP(I100,'пр.взвешивания'!B6:H232,2,FALSE)</f>
        <v>МУХТАРОВА Гульфия Рубиновна</v>
      </c>
      <c r="K100" s="349" t="str">
        <f>VLOOKUP(I100,'пр.взвешивания'!B6:H244,3,FALSE)</f>
        <v>26.10.1995 КМС</v>
      </c>
      <c r="L100" s="349" t="str">
        <f>VLOOKUP(I100,'пр.взвешивания'!B6:H263,4,FALSE)</f>
        <v>ЮФО</v>
      </c>
      <c r="M100" s="306"/>
      <c r="N100" s="306"/>
      <c r="O100" s="301"/>
      <c r="P100" s="338"/>
    </row>
    <row r="101" spans="1:16" ht="12.75">
      <c r="A101" s="362"/>
      <c r="B101" s="351"/>
      <c r="C101" s="306"/>
      <c r="D101" s="306"/>
      <c r="E101" s="306"/>
      <c r="F101" s="306"/>
      <c r="G101" s="308"/>
      <c r="H101" s="301"/>
      <c r="I101" s="301"/>
      <c r="J101" s="351"/>
      <c r="K101" s="306"/>
      <c r="L101" s="306"/>
      <c r="M101" s="306"/>
      <c r="N101" s="306"/>
      <c r="O101" s="301"/>
      <c r="P101" s="338"/>
    </row>
    <row r="102" spans="1:16" ht="12.75">
      <c r="A102" s="196">
        <v>6</v>
      </c>
      <c r="B102" s="347" t="str">
        <f>VLOOKUP(A102,'пр.взвешивания'!B6:H230,2,FALSE)</f>
        <v>ТУРЧАКОВА Елена Сергеевна</v>
      </c>
      <c r="C102" s="349" t="str">
        <f>VLOOKUP(A102,'пр.взвешивания'!B6:H207,3,FALSE)</f>
        <v>19.11.1994 1р</v>
      </c>
      <c r="D102" s="349" t="str">
        <f>VLOOKUP(A102,'пр.взвешивания'!B6:H178,4,FALSE)</f>
        <v>СЗФО</v>
      </c>
      <c r="E102" s="339"/>
      <c r="F102" s="339"/>
      <c r="G102" s="196"/>
      <c r="H102" s="196"/>
      <c r="I102" s="196">
        <v>16</v>
      </c>
      <c r="J102" s="347" t="str">
        <f>VLOOKUP(I102,'пр.взвешивания'!B6:H234,2,FALSE)</f>
        <v>ЖУРАВЛЕВА  Анна Владимировна</v>
      </c>
      <c r="K102" s="349" t="str">
        <f>VLOOKUP(I102,'пр.взвешивания'!B6:H246,3,FALSE)</f>
        <v>20.03.1993 КМС</v>
      </c>
      <c r="L102" s="349" t="str">
        <f>VLOOKUP(I102,'пр.взвешивания'!B6:H265,4,FALSE)</f>
        <v>УФО</v>
      </c>
      <c r="M102" s="339"/>
      <c r="N102" s="339"/>
      <c r="O102" s="196"/>
      <c r="P102" s="311"/>
    </row>
    <row r="103" spans="1:16" ht="13.5" thickBot="1">
      <c r="A103" s="341"/>
      <c r="B103" s="348"/>
      <c r="C103" s="350"/>
      <c r="D103" s="350"/>
      <c r="E103" s="340"/>
      <c r="F103" s="340"/>
      <c r="G103" s="341"/>
      <c r="H103" s="341"/>
      <c r="I103" s="341"/>
      <c r="J103" s="348"/>
      <c r="K103" s="350"/>
      <c r="L103" s="350"/>
      <c r="M103" s="340"/>
      <c r="N103" s="340"/>
      <c r="O103" s="341"/>
      <c r="P103" s="346"/>
    </row>
    <row r="104" spans="1:16" ht="12.75">
      <c r="A104" s="355">
        <v>4</v>
      </c>
      <c r="B104" s="353" t="str">
        <f>VLOOKUP(A104,'пр.взвешивания'!B6:H232,2,FALSE)</f>
        <v>ШКВАРУНЕЦ Мария Александровна</v>
      </c>
      <c r="C104" s="354" t="str">
        <f>VLOOKUP(A104,'пр.взвешивания'!B6:H209,3,FALSE)</f>
        <v>20.03.1993 МС</v>
      </c>
      <c r="D104" s="354" t="str">
        <f>VLOOKUP(A104,'пр.взвешивания'!B6:H180,4,FALSE)</f>
        <v>МОС</v>
      </c>
      <c r="E104" s="356"/>
      <c r="F104" s="357"/>
      <c r="G104" s="358"/>
      <c r="H104" s="359"/>
      <c r="I104" s="343">
        <v>14</v>
      </c>
      <c r="J104" s="353" t="str">
        <f>VLOOKUP(I104,'пр.взвешивания'!B1:H236,2,FALSE)</f>
        <v>САХАРОВА КаринА Александровна</v>
      </c>
      <c r="K104" s="354" t="str">
        <f>VLOOKUP(I104,'пр.взвешивания'!B1:H248,3,FALSE)</f>
        <v>21.08.1994 КМС</v>
      </c>
      <c r="L104" s="354" t="str">
        <f>VLOOKUP(I104,'пр.взвешивания'!B1:H267,4,FALSE)</f>
        <v>ДВФО</v>
      </c>
      <c r="M104" s="343"/>
      <c r="N104" s="344"/>
      <c r="O104" s="343"/>
      <c r="P104" s="352"/>
    </row>
    <row r="105" spans="1:16" ht="12.75">
      <c r="A105" s="197"/>
      <c r="B105" s="351"/>
      <c r="C105" s="306"/>
      <c r="D105" s="306"/>
      <c r="E105" s="306"/>
      <c r="F105" s="306"/>
      <c r="G105" s="308"/>
      <c r="H105" s="301"/>
      <c r="I105" s="197"/>
      <c r="J105" s="351"/>
      <c r="K105" s="306"/>
      <c r="L105" s="306"/>
      <c r="M105" s="197"/>
      <c r="N105" s="345"/>
      <c r="O105" s="197"/>
      <c r="P105" s="312"/>
    </row>
    <row r="106" spans="1:16" ht="12.75">
      <c r="A106" s="196">
        <v>1</v>
      </c>
      <c r="B106" s="347" t="str">
        <f>VLOOKUP(A106,'пр.взвешивания'!B6:H234,2,FALSE)</f>
        <v>МИРАСОВА Виолетта Вадимовна</v>
      </c>
      <c r="C106" s="349" t="str">
        <f>VLOOKUP(A106,'пр.взвешивания'!B6:H211,3,FALSE)</f>
        <v>19.07.1994 КМС</v>
      </c>
      <c r="D106" s="349" t="str">
        <f>VLOOKUP(A106,'пр.взвешивания'!B6:H182,4,FALSE)</f>
        <v>УФО</v>
      </c>
      <c r="E106" s="339"/>
      <c r="F106" s="339"/>
      <c r="G106" s="196"/>
      <c r="H106" s="196"/>
      <c r="I106" s="196">
        <v>17</v>
      </c>
      <c r="J106" s="347" t="str">
        <f>VLOOKUP(I106,'пр.взвешивания'!B3:H238,2,FALSE)</f>
        <v>КОНКИНА Анастасия Александровна</v>
      </c>
      <c r="K106" s="349" t="str">
        <f>VLOOKUP(I106,'пр.взвешивания'!B3:H250,3,FALSE)</f>
        <v>01.12.93 кмс</v>
      </c>
      <c r="L106" s="349" t="str">
        <f>VLOOKUP(I106,'пр.взвешивания'!B3:H269,4,FALSE)</f>
        <v>ПФО</v>
      </c>
      <c r="M106" s="339"/>
      <c r="N106" s="339"/>
      <c r="O106" s="196"/>
      <c r="P106" s="311"/>
    </row>
    <row r="107" spans="1:16" ht="12.75">
      <c r="A107" s="197"/>
      <c r="B107" s="351"/>
      <c r="C107" s="306"/>
      <c r="D107" s="306"/>
      <c r="E107" s="345"/>
      <c r="F107" s="345"/>
      <c r="G107" s="197"/>
      <c r="H107" s="197"/>
      <c r="I107" s="197"/>
      <c r="J107" s="351"/>
      <c r="K107" s="306"/>
      <c r="L107" s="306"/>
      <c r="M107" s="345"/>
      <c r="N107" s="345"/>
      <c r="O107" s="197"/>
      <c r="P107" s="312"/>
    </row>
    <row r="108" spans="1:13" ht="12.75">
      <c r="A108" s="17" t="s">
        <v>49</v>
      </c>
      <c r="B108" s="2" t="s">
        <v>53</v>
      </c>
      <c r="C108" s="158"/>
      <c r="D108" s="158"/>
      <c r="E108" s="157" t="str">
        <f>HYPERLINK('пр.взвешивания'!F3)</f>
        <v>в.к.  56  кг.</v>
      </c>
      <c r="F108" s="159"/>
      <c r="G108" s="159"/>
      <c r="H108" s="159"/>
      <c r="I108" s="17" t="s">
        <v>51</v>
      </c>
      <c r="J108" s="2" t="s">
        <v>54</v>
      </c>
      <c r="M108" s="155" t="str">
        <f>HYPERLINK('пр.взвешивания'!F3)</f>
        <v>в.к.  56  кг.</v>
      </c>
    </row>
    <row r="109" spans="1:16" ht="12.75">
      <c r="A109" s="363">
        <v>7</v>
      </c>
      <c r="B109" s="347" t="str">
        <f>VLOOKUP(A109,'пр.взвешивания'!B5:H237,2,FALSE)</f>
        <v>ЛУКЪЯНЧУК Оксана Юрьевна</v>
      </c>
      <c r="C109" s="349" t="str">
        <f>VLOOKUP(A109,'пр.взвешивания'!B5:H214,3,FALSE)</f>
        <v>14.09.1993 МС</v>
      </c>
      <c r="D109" s="349" t="str">
        <f>VLOOKUP(A109,'пр.взвешивания'!B5:H185,4,FALSE)</f>
        <v>ДВФО</v>
      </c>
      <c r="E109" s="306"/>
      <c r="F109" s="307"/>
      <c r="G109" s="308"/>
      <c r="H109" s="301"/>
      <c r="I109" s="301">
        <v>21</v>
      </c>
      <c r="J109" s="347" t="str">
        <f>VLOOKUP(I109,'пр.взвешивания'!B6:H241,2,FALSE)</f>
        <v>ИЛЬИЧЕВА Яна Сергеевна</v>
      </c>
      <c r="K109" s="349" t="str">
        <f>VLOOKUP(I109,'пр.взвешивания'!B6:H253,3,FALSE)</f>
        <v>31.12.1995 КМС</v>
      </c>
      <c r="L109" s="349" t="str">
        <f>VLOOKUP(I109,'пр.взвешивания'!B6:H272,4,FALSE)</f>
        <v>ЦФО</v>
      </c>
      <c r="M109" s="306"/>
      <c r="N109" s="306"/>
      <c r="O109" s="301"/>
      <c r="P109" s="338"/>
    </row>
    <row r="110" spans="1:16" ht="12.75">
      <c r="A110" s="362"/>
      <c r="B110" s="351"/>
      <c r="C110" s="306"/>
      <c r="D110" s="306"/>
      <c r="E110" s="306"/>
      <c r="F110" s="306"/>
      <c r="G110" s="308"/>
      <c r="H110" s="301"/>
      <c r="I110" s="301"/>
      <c r="J110" s="351"/>
      <c r="K110" s="306"/>
      <c r="L110" s="306"/>
      <c r="M110" s="306"/>
      <c r="N110" s="306"/>
      <c r="O110" s="301"/>
      <c r="P110" s="338"/>
    </row>
    <row r="111" spans="1:16" ht="12.75">
      <c r="A111" s="196">
        <v>12</v>
      </c>
      <c r="B111" s="347" t="str">
        <f>VLOOKUP(A111,'пр.взвешивания'!B5:H239,2,FALSE)</f>
        <v>ВОТАНОВСКАЯ Виктория Олеговна</v>
      </c>
      <c r="C111" s="349" t="str">
        <f>VLOOKUP(A111,'пр.взвешивания'!B5:H216,3,FALSE)</f>
        <v>01.05.94 КМС</v>
      </c>
      <c r="D111" s="349" t="str">
        <f>VLOOKUP(A111,'пр.взвешивания'!B5:H187,4,FALSE)</f>
        <v>ЦФО</v>
      </c>
      <c r="E111" s="339"/>
      <c r="F111" s="339"/>
      <c r="G111" s="196"/>
      <c r="H111" s="196"/>
      <c r="I111" s="196">
        <v>22</v>
      </c>
      <c r="J111" s="347" t="str">
        <f>VLOOKUP(I111,'пр.взвешивания'!B8:H243,2,FALSE)</f>
        <v>БРЫЛЯКОВА Елена Витальевна</v>
      </c>
      <c r="K111" s="349" t="str">
        <f>VLOOKUP(I111,'пр.взвешивания'!B6:H255,3,FALSE)</f>
        <v>05.09.1994 КМС</v>
      </c>
      <c r="L111" s="349" t="str">
        <f>VLOOKUP(I111,'пр.взвешивания'!B6:H274,4,FALSE)</f>
        <v>ЮФО</v>
      </c>
      <c r="M111" s="339"/>
      <c r="N111" s="339"/>
      <c r="O111" s="196"/>
      <c r="P111" s="311"/>
    </row>
    <row r="112" spans="1:16" ht="13.5" customHeight="1" thickBot="1">
      <c r="A112" s="341"/>
      <c r="B112" s="348"/>
      <c r="C112" s="350"/>
      <c r="D112" s="350"/>
      <c r="E112" s="340"/>
      <c r="F112" s="340"/>
      <c r="G112" s="341"/>
      <c r="H112" s="341"/>
      <c r="I112" s="341"/>
      <c r="J112" s="348"/>
      <c r="K112" s="350"/>
      <c r="L112" s="350"/>
      <c r="M112" s="340"/>
      <c r="N112" s="340"/>
      <c r="O112" s="341"/>
      <c r="P112" s="346"/>
    </row>
    <row r="113" spans="1:16" ht="12.75">
      <c r="A113" s="355">
        <v>10</v>
      </c>
      <c r="B113" s="353" t="str">
        <f>VLOOKUP(A113,'пр.взвешивания'!B6:H241,2,FALSE)</f>
        <v>МЕЖЕЦКАЯ Дарья Евгеньевна</v>
      </c>
      <c r="C113" s="354" t="str">
        <f>VLOOKUP(A113,'пр.взвешивания'!B6:H218,3,FALSE)</f>
        <v>24.06.1994 КМС</v>
      </c>
      <c r="D113" s="354" t="str">
        <f>VLOOKUP(A113,'пр.взвешивания'!B6:H189,4,FALSE)</f>
        <v>ПФО</v>
      </c>
      <c r="E113" s="356"/>
      <c r="F113" s="357"/>
      <c r="G113" s="358"/>
      <c r="H113" s="359"/>
      <c r="I113" s="343">
        <v>20</v>
      </c>
      <c r="J113" s="353" t="str">
        <f>VLOOKUP(I113,'пр.взвешивания'!B1:H245,2,FALSE)</f>
        <v>МИТИНА Ольга Александровна</v>
      </c>
      <c r="K113" s="354" t="str">
        <f>VLOOKUP(I113,'пр.взвешивания'!B1:H257,3,FALSE)</f>
        <v>08.07.1994 МС</v>
      </c>
      <c r="L113" s="354" t="str">
        <f>VLOOKUP(I113,'пр.взвешивания'!B1:H276,4,FALSE)</f>
        <v>ДВФО</v>
      </c>
      <c r="M113" s="343"/>
      <c r="N113" s="344"/>
      <c r="O113" s="343"/>
      <c r="P113" s="352"/>
    </row>
    <row r="114" spans="1:16" ht="12.75" customHeight="1">
      <c r="A114" s="197"/>
      <c r="B114" s="351"/>
      <c r="C114" s="306"/>
      <c r="D114" s="306"/>
      <c r="E114" s="306"/>
      <c r="F114" s="306"/>
      <c r="G114" s="308"/>
      <c r="H114" s="301"/>
      <c r="I114" s="197"/>
      <c r="J114" s="351"/>
      <c r="K114" s="306"/>
      <c r="L114" s="306"/>
      <c r="M114" s="197"/>
      <c r="N114" s="345"/>
      <c r="O114" s="197"/>
      <c r="P114" s="312"/>
    </row>
    <row r="115" spans="1:16" ht="12.75">
      <c r="A115" s="196">
        <v>9</v>
      </c>
      <c r="B115" s="347" t="str">
        <f>VLOOKUP(A115,'пр.взвешивания'!B6:H243,2,FALSE)</f>
        <v>ХРУНИНА Екатерина Александровна</v>
      </c>
      <c r="C115" s="349" t="str">
        <f>VLOOKUP(A115,'пр.взвешивания'!B6:H220,3,FALSE)</f>
        <v>18.03.1994 КМС</v>
      </c>
      <c r="D115" s="349" t="str">
        <f>VLOOKUP(A115,'пр.взвешивания'!B6:H191,4,FALSE)</f>
        <v>ЦФО</v>
      </c>
      <c r="E115" s="339"/>
      <c r="F115" s="339"/>
      <c r="G115" s="196"/>
      <c r="H115" s="196"/>
      <c r="I115" s="196">
        <v>23</v>
      </c>
      <c r="J115" s="347" t="str">
        <f>VLOOKUP(I115,'пр.взвешивания'!B1:H247,2,FALSE)</f>
        <v>КИТУНИНА Светлана Александровна</v>
      </c>
      <c r="K115" s="349" t="str">
        <f>VLOOKUP(I115,'пр.взвешивания'!B1:H259,3,FALSE)</f>
        <v>15.07.1994 КМС</v>
      </c>
      <c r="L115" s="349" t="str">
        <f>VLOOKUP(I115,'пр.взвешивания'!B1:H278,4,FALSE)</f>
        <v>УФО</v>
      </c>
      <c r="M115" s="339"/>
      <c r="N115" s="339"/>
      <c r="O115" s="196"/>
      <c r="P115" s="311"/>
    </row>
    <row r="116" spans="1:16" ht="12.75">
      <c r="A116" s="197"/>
      <c r="B116" s="351"/>
      <c r="C116" s="306"/>
      <c r="D116" s="306"/>
      <c r="E116" s="345"/>
      <c r="F116" s="345"/>
      <c r="G116" s="197"/>
      <c r="H116" s="197"/>
      <c r="I116" s="197"/>
      <c r="J116" s="351"/>
      <c r="K116" s="306"/>
      <c r="L116" s="306"/>
      <c r="M116" s="345"/>
      <c r="N116" s="345"/>
      <c r="O116" s="197"/>
      <c r="P116" s="312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16" ht="15.75">
      <c r="A118" s="17" t="s">
        <v>48</v>
      </c>
      <c r="B118" s="2" t="s">
        <v>54</v>
      </c>
      <c r="C118" s="2"/>
      <c r="D118" s="2"/>
      <c r="E118" s="157" t="str">
        <f>HYPERLINK('пр.взвешивания'!F3)</f>
        <v>в.к.  56  кг.</v>
      </c>
      <c r="F118" s="2"/>
      <c r="G118" s="2"/>
      <c r="H118" s="2"/>
      <c r="I118" s="17" t="s">
        <v>8</v>
      </c>
      <c r="J118" s="2" t="s">
        <v>55</v>
      </c>
      <c r="K118" s="2"/>
      <c r="L118" s="2"/>
      <c r="M118" s="78">
        <f>HYPERLINK('[4]пр.взвешивания'!E45)</f>
      </c>
      <c r="N118" s="2"/>
      <c r="O118" s="2"/>
      <c r="P118" s="2"/>
    </row>
    <row r="119" spans="1:16" ht="12.75">
      <c r="A119" s="301" t="s">
        <v>0</v>
      </c>
      <c r="B119" s="301" t="s">
        <v>1</v>
      </c>
      <c r="C119" s="301" t="s">
        <v>2</v>
      </c>
      <c r="D119" s="301" t="s">
        <v>3</v>
      </c>
      <c r="E119" s="301" t="s">
        <v>9</v>
      </c>
      <c r="F119" s="301" t="s">
        <v>10</v>
      </c>
      <c r="G119" s="301" t="s">
        <v>11</v>
      </c>
      <c r="H119" s="301" t="s">
        <v>12</v>
      </c>
      <c r="I119" s="196" t="s">
        <v>0</v>
      </c>
      <c r="J119" s="196" t="s">
        <v>1</v>
      </c>
      <c r="K119" s="196" t="s">
        <v>2</v>
      </c>
      <c r="L119" s="196" t="s">
        <v>3</v>
      </c>
      <c r="M119" s="196" t="s">
        <v>9</v>
      </c>
      <c r="N119" s="196" t="s">
        <v>10</v>
      </c>
      <c r="O119" s="196" t="s">
        <v>11</v>
      </c>
      <c r="P119" s="196" t="s">
        <v>12</v>
      </c>
    </row>
    <row r="120" spans="1:16" ht="12.75">
      <c r="A120" s="196"/>
      <c r="B120" s="196"/>
      <c r="C120" s="196"/>
      <c r="D120" s="196"/>
      <c r="E120" s="196"/>
      <c r="F120" s="196"/>
      <c r="G120" s="196"/>
      <c r="H120" s="196"/>
      <c r="I120" s="197"/>
      <c r="J120" s="197"/>
      <c r="K120" s="197"/>
      <c r="L120" s="197"/>
      <c r="M120" s="197"/>
      <c r="N120" s="197"/>
      <c r="O120" s="197"/>
      <c r="P120" s="197"/>
    </row>
    <row r="121" spans="1:16" ht="12.75">
      <c r="A121" s="325">
        <v>2</v>
      </c>
      <c r="B121" s="347" t="str">
        <f>VLOOKUP(A121,'пр.взвешивания'!B6:H249,2,FALSE)</f>
        <v>ПЕТРОВА Татьяна Викторовна</v>
      </c>
      <c r="C121" s="349" t="str">
        <f>VLOOKUP(A121,'пр.взвешивания'!B6:H226,3,FALSE)</f>
        <v>25.01.1995 КМС</v>
      </c>
      <c r="D121" s="349" t="str">
        <f>VLOOKUP(A121,'пр.взвешивания'!B6:H197,4,FALSE)</f>
        <v>ПФО</v>
      </c>
      <c r="E121" s="306"/>
      <c r="F121" s="307"/>
      <c r="G121" s="308"/>
      <c r="H121" s="301"/>
      <c r="I121" s="301">
        <v>16</v>
      </c>
      <c r="J121" s="347" t="str">
        <f>VLOOKUP(I121,'пр.взвешивания'!B1:H253,2,FALSE)</f>
        <v>ЖУРАВЛЕВА  Анна Владимировна</v>
      </c>
      <c r="K121" s="349" t="str">
        <f>VLOOKUP(I121,'пр.взвешивания'!B1:H265,3,FALSE)</f>
        <v>20.03.1993 КМС</v>
      </c>
      <c r="L121" s="349" t="str">
        <f>VLOOKUP(I121,'пр.взвешивания'!B1:H284,4,FALSE)</f>
        <v>УФО</v>
      </c>
      <c r="M121" s="306"/>
      <c r="N121" s="306"/>
      <c r="O121" s="301"/>
      <c r="P121" s="338"/>
    </row>
    <row r="122" spans="1:16" ht="12.75">
      <c r="A122" s="326"/>
      <c r="B122" s="351"/>
      <c r="C122" s="306"/>
      <c r="D122" s="306"/>
      <c r="E122" s="306"/>
      <c r="F122" s="306"/>
      <c r="G122" s="308"/>
      <c r="H122" s="301"/>
      <c r="I122" s="301"/>
      <c r="J122" s="351"/>
      <c r="K122" s="306"/>
      <c r="L122" s="306"/>
      <c r="M122" s="306"/>
      <c r="N122" s="306"/>
      <c r="O122" s="301"/>
      <c r="P122" s="338"/>
    </row>
    <row r="123" spans="1:16" ht="12.75">
      <c r="A123" s="196">
        <v>4</v>
      </c>
      <c r="B123" s="347" t="str">
        <f>VLOOKUP(A123,'пр.взвешивания'!B6:H251,2,FALSE)</f>
        <v>ШКВАРУНЕЦ Мария Александровна</v>
      </c>
      <c r="C123" s="349" t="e">
        <f>VLOOKUP(A123,'пр.взвешивания'!B67:H228,3,FALSE)</f>
        <v>#N/A</v>
      </c>
      <c r="D123" s="349" t="str">
        <f>VLOOKUP(A123,'пр.взвешивания'!B6:H199,4,FALSE)</f>
        <v>МОС</v>
      </c>
      <c r="E123" s="339"/>
      <c r="F123" s="339"/>
      <c r="G123" s="196"/>
      <c r="H123" s="196"/>
      <c r="I123" s="196">
        <v>21</v>
      </c>
      <c r="J123" s="347" t="str">
        <f>VLOOKUP(I123,'пр.взвешивания'!B1:H255,2,FALSE)</f>
        <v>ИЛЬИЧЕВА Яна Сергеевна</v>
      </c>
      <c r="K123" s="349" t="str">
        <f>VLOOKUP(I123,'пр.взвешивания'!B1:H267,3,FALSE)</f>
        <v>31.12.1995 КМС</v>
      </c>
      <c r="L123" s="349" t="str">
        <f>VLOOKUP(I123,'пр.взвешивания'!B1:H286,4,FALSE)</f>
        <v>ЦФО</v>
      </c>
      <c r="M123" s="339"/>
      <c r="N123" s="339"/>
      <c r="O123" s="196"/>
      <c r="P123" s="311"/>
    </row>
    <row r="124" spans="1:16" ht="13.5" thickBot="1">
      <c r="A124" s="341"/>
      <c r="B124" s="348"/>
      <c r="C124" s="350"/>
      <c r="D124" s="350"/>
      <c r="E124" s="340"/>
      <c r="F124" s="340"/>
      <c r="G124" s="341"/>
      <c r="H124" s="341"/>
      <c r="I124" s="341"/>
      <c r="J124" s="348"/>
      <c r="K124" s="350"/>
      <c r="L124" s="350"/>
      <c r="M124" s="340"/>
      <c r="N124" s="340"/>
      <c r="O124" s="341"/>
      <c r="P124" s="346"/>
    </row>
    <row r="125" spans="1:16" ht="12.75">
      <c r="A125" s="355">
        <v>1</v>
      </c>
      <c r="B125" s="353" t="str">
        <f>VLOOKUP(A125,'пр.взвешивания'!B1:H253,2,FALSE)</f>
        <v>МИРАСОВА Виолетта Вадимовна</v>
      </c>
      <c r="C125" s="354" t="str">
        <f>VLOOKUP(A125,'пр.взвешивания'!B1:H230,3,FALSE)</f>
        <v>19.07.1994 КМС</v>
      </c>
      <c r="D125" s="354" t="str">
        <f>VLOOKUP(A125,'пр.взвешивания'!B1:H201,4,FALSE)</f>
        <v>УФО</v>
      </c>
      <c r="E125" s="356"/>
      <c r="F125" s="357"/>
      <c r="G125" s="358"/>
      <c r="H125" s="359"/>
      <c r="I125" s="343">
        <v>22</v>
      </c>
      <c r="J125" s="353" t="str">
        <f>VLOOKUP(I125,'пр.взвешивания'!B1:H257,2,FALSE)</f>
        <v>БРЫЛЯКОВА Елена Витальевна</v>
      </c>
      <c r="K125" s="354" t="str">
        <f>VLOOKUP(I125,'пр.взвешивания'!B1:H269,3,FALSE)</f>
        <v>05.09.1994 КМС</v>
      </c>
      <c r="L125" s="354" t="str">
        <f>VLOOKUP(I125,'пр.взвешивания'!B1:H288,4,FALSE)</f>
        <v>ЮФО</v>
      </c>
      <c r="M125" s="343"/>
      <c r="N125" s="344"/>
      <c r="O125" s="343"/>
      <c r="P125" s="352"/>
    </row>
    <row r="126" spans="1:16" ht="12.75">
      <c r="A126" s="197"/>
      <c r="B126" s="351"/>
      <c r="C126" s="306"/>
      <c r="D126" s="306"/>
      <c r="E126" s="306"/>
      <c r="F126" s="306"/>
      <c r="G126" s="308"/>
      <c r="H126" s="301"/>
      <c r="I126" s="197"/>
      <c r="J126" s="351"/>
      <c r="K126" s="306"/>
      <c r="L126" s="306"/>
      <c r="M126" s="197"/>
      <c r="N126" s="345"/>
      <c r="O126" s="197"/>
      <c r="P126" s="312"/>
    </row>
    <row r="127" spans="1:16" ht="12.75">
      <c r="A127" s="196">
        <v>6</v>
      </c>
      <c r="B127" s="347" t="str">
        <f>VLOOKUP(A127,'пр.взвешивания'!B1:H255,2,FALSE)</f>
        <v>ТУРЧАКОВА Елена Сергеевна</v>
      </c>
      <c r="C127" s="349" t="str">
        <f>VLOOKUP(A127,'пр.взвешивания'!B1:H232,3,FALSE)</f>
        <v>19.11.1994 1р</v>
      </c>
      <c r="D127" s="349" t="str">
        <f>VLOOKUP(A127,'пр.взвешивания'!B1:H203,4,FALSE)</f>
        <v>СЗФО</v>
      </c>
      <c r="E127" s="339"/>
      <c r="F127" s="339"/>
      <c r="G127" s="196"/>
      <c r="H127" s="196"/>
      <c r="I127" s="196">
        <v>17</v>
      </c>
      <c r="J127" s="347" t="str">
        <f>VLOOKUP(I127,'пр.взвешивания'!B1:H259,2,FALSE)</f>
        <v>КОНКИНА Анастасия Александровна</v>
      </c>
      <c r="K127" s="349" t="str">
        <f>VLOOKUP(I127,'пр.взвешивания'!B11:H271,3,FALSE)</f>
        <v>01.12.93 кмс</v>
      </c>
      <c r="L127" s="349" t="str">
        <f>VLOOKUP(I127,'пр.взвешивания'!B1:H290,4,FALSE)</f>
        <v>ПФО</v>
      </c>
      <c r="M127" s="339"/>
      <c r="N127" s="339"/>
      <c r="O127" s="196"/>
      <c r="P127" s="311"/>
    </row>
    <row r="128" spans="1:16" ht="12.75">
      <c r="A128" s="197"/>
      <c r="B128" s="351"/>
      <c r="C128" s="306"/>
      <c r="D128" s="306"/>
      <c r="E128" s="345"/>
      <c r="F128" s="345"/>
      <c r="G128" s="197"/>
      <c r="H128" s="197"/>
      <c r="I128" s="197"/>
      <c r="J128" s="351"/>
      <c r="K128" s="306"/>
      <c r="L128" s="306"/>
      <c r="M128" s="345"/>
      <c r="N128" s="345"/>
      <c r="O128" s="197"/>
      <c r="P128" s="312"/>
    </row>
    <row r="129" spans="1:13" ht="15.75">
      <c r="A129" s="17" t="s">
        <v>49</v>
      </c>
      <c r="B129" s="2" t="s">
        <v>54</v>
      </c>
      <c r="E129" s="157" t="str">
        <f>HYPERLINK('пр.взвешивания'!F3)</f>
        <v>в.к.  56  кг.</v>
      </c>
      <c r="I129" s="17" t="s">
        <v>8</v>
      </c>
      <c r="J129" s="2" t="s">
        <v>56</v>
      </c>
      <c r="M129" s="78">
        <f>HYPERLINK('[4]пр.взвешивания'!E45)</f>
      </c>
    </row>
    <row r="130" spans="1:16" ht="12.75">
      <c r="A130" s="325">
        <v>7</v>
      </c>
      <c r="B130" s="347" t="str">
        <f>VLOOKUP(A130,'пр.взвешивания'!B6:H258,2,FALSE)</f>
        <v>ЛУКЪЯНЧУК Оксана Юрьевна</v>
      </c>
      <c r="C130" s="349" t="str">
        <f>VLOOKUP(A130,'пр.взвешивания'!B6:H235,3,FALSE)</f>
        <v>14.09.1993 МС</v>
      </c>
      <c r="D130" s="349" t="str">
        <f>VLOOKUP(A130,'пр.взвешивания'!B6:H206,4,FALSE)</f>
        <v>ДВФО</v>
      </c>
      <c r="E130" s="306"/>
      <c r="F130" s="307"/>
      <c r="G130" s="308"/>
      <c r="H130" s="301"/>
      <c r="I130" s="301">
        <v>16</v>
      </c>
      <c r="J130" s="347" t="str">
        <f>VLOOKUP(I130,'пр.взвешивания'!B1:H262,2,FALSE)</f>
        <v>ЖУРАВЛЕВА  Анна Владимировна</v>
      </c>
      <c r="K130" s="349" t="str">
        <f>VLOOKUP(I130,'пр.взвешивания'!B1:H274,3,FALSE)</f>
        <v>20.03.1993 КМС</v>
      </c>
      <c r="L130" s="349" t="str">
        <f>VLOOKUP(I130,'пр.взвешивания'!B1:H293,4,FALSE)</f>
        <v>УФО</v>
      </c>
      <c r="M130" s="306"/>
      <c r="N130" s="306"/>
      <c r="O130" s="301"/>
      <c r="P130" s="338"/>
    </row>
    <row r="131" spans="1:16" ht="12.75">
      <c r="A131" s="326"/>
      <c r="B131" s="351"/>
      <c r="C131" s="306"/>
      <c r="D131" s="306"/>
      <c r="E131" s="306"/>
      <c r="F131" s="306"/>
      <c r="G131" s="308"/>
      <c r="H131" s="301"/>
      <c r="I131" s="301"/>
      <c r="J131" s="351"/>
      <c r="K131" s="306"/>
      <c r="L131" s="306"/>
      <c r="M131" s="306"/>
      <c r="N131" s="306"/>
      <c r="O131" s="301"/>
      <c r="P131" s="338"/>
    </row>
    <row r="132" spans="1:16" ht="12.75">
      <c r="A132" s="196">
        <v>10</v>
      </c>
      <c r="B132" s="347" t="str">
        <f>VLOOKUP(A132,'пр.взвешивания'!B6:H260,2,FALSE)</f>
        <v>МЕЖЕЦКАЯ Дарья Евгеньевна</v>
      </c>
      <c r="C132" s="349" t="str">
        <f>VLOOKUP(A132,'пр.взвешивания'!B6:H237,3,FALSE)</f>
        <v>24.06.1994 КМС</v>
      </c>
      <c r="D132" s="349" t="str">
        <f>VLOOKUP(A132,'пр.взвешивания'!B6:H208,4,FALSE)</f>
        <v>ПФО</v>
      </c>
      <c r="E132" s="339"/>
      <c r="F132" s="339"/>
      <c r="G132" s="196"/>
      <c r="H132" s="196"/>
      <c r="I132" s="196">
        <v>22</v>
      </c>
      <c r="J132" s="347" t="str">
        <f>VLOOKUP(I132,'пр.взвешивания'!B1:H264,2,FALSE)</f>
        <v>БРЫЛЯКОВА Елена Витальевна</v>
      </c>
      <c r="K132" s="349" t="str">
        <f>VLOOKUP(I132,'пр.взвешивания'!B1:H276,3,FALSE)</f>
        <v>05.09.1994 КМС</v>
      </c>
      <c r="L132" s="349" t="str">
        <f>VLOOKUP(I132,'пр.взвешивания'!B1:H295,4,FALSE)</f>
        <v>ЮФО</v>
      </c>
      <c r="M132" s="339"/>
      <c r="N132" s="339"/>
      <c r="O132" s="196"/>
      <c r="P132" s="311"/>
    </row>
    <row r="133" spans="1:16" ht="13.5" thickBot="1">
      <c r="A133" s="341"/>
      <c r="B133" s="348"/>
      <c r="C133" s="350"/>
      <c r="D133" s="350"/>
      <c r="E133" s="340"/>
      <c r="F133" s="340"/>
      <c r="G133" s="341"/>
      <c r="H133" s="341"/>
      <c r="I133" s="341"/>
      <c r="J133" s="348"/>
      <c r="K133" s="350"/>
      <c r="L133" s="350"/>
      <c r="M133" s="340"/>
      <c r="N133" s="340"/>
      <c r="O133" s="341"/>
      <c r="P133" s="346"/>
    </row>
    <row r="134" spans="1:16" ht="12.75">
      <c r="A134" s="355">
        <v>9</v>
      </c>
      <c r="B134" s="353" t="str">
        <f>VLOOKUP(A134,'пр.взвешивания'!B1:H262,2,FALSE)</f>
        <v>ХРУНИНА Екатерина Александровна</v>
      </c>
      <c r="C134" s="354" t="str">
        <f>VLOOKUP(A134,'пр.взвешивания'!B1:H239,3,FALSE)</f>
        <v>18.03.1994 КМС</v>
      </c>
      <c r="D134" s="354" t="str">
        <f>VLOOKUP(A134,'пр.взвешивания'!B1:H210,4,FALSE)</f>
        <v>ЦФО</v>
      </c>
      <c r="E134" s="356"/>
      <c r="F134" s="357"/>
      <c r="G134" s="358"/>
      <c r="H134" s="359"/>
      <c r="I134" s="343">
        <v>17</v>
      </c>
      <c r="J134" s="353" t="str">
        <f>VLOOKUP(I134,'пр.взвешивания'!B1:H266,2,FALSE)</f>
        <v>КОНКИНА Анастасия Александровна</v>
      </c>
      <c r="K134" s="354" t="str">
        <f>VLOOKUP(I134,'пр.взвешивания'!B1:H278,3,FALSE)</f>
        <v>01.12.93 кмс</v>
      </c>
      <c r="L134" s="354" t="str">
        <f>VLOOKUP(I134,'пр.взвешивания'!B1:H297,4,FALSE)</f>
        <v>ПФО</v>
      </c>
      <c r="M134" s="343"/>
      <c r="N134" s="344"/>
      <c r="O134" s="343"/>
      <c r="P134" s="352"/>
    </row>
    <row r="135" spans="1:16" ht="12.75">
      <c r="A135" s="197"/>
      <c r="B135" s="351"/>
      <c r="C135" s="306"/>
      <c r="D135" s="306"/>
      <c r="E135" s="306"/>
      <c r="F135" s="306"/>
      <c r="G135" s="308"/>
      <c r="H135" s="301"/>
      <c r="I135" s="197"/>
      <c r="J135" s="351"/>
      <c r="K135" s="306"/>
      <c r="L135" s="306"/>
      <c r="M135" s="197"/>
      <c r="N135" s="345"/>
      <c r="O135" s="197"/>
      <c r="P135" s="312"/>
    </row>
    <row r="136" spans="1:16" ht="12.75">
      <c r="A136" s="196">
        <v>12</v>
      </c>
      <c r="B136" s="347" t="str">
        <f>VLOOKUP(A136,'пр.взвешивания'!B1:H264,2,FALSE)</f>
        <v>ВОТАНОВСКАЯ Виктория Олеговна</v>
      </c>
      <c r="C136" s="349" t="str">
        <f>VLOOKUP(A136,'пр.взвешивания'!B1:H241,3,FALSE)</f>
        <v>01.05.94 КМС</v>
      </c>
      <c r="D136" s="349" t="str">
        <f>VLOOKUP(A136,'пр.взвешивания'!B1:H212,4,FALSE)</f>
        <v>ЦФО</v>
      </c>
      <c r="E136" s="339"/>
      <c r="F136" s="339"/>
      <c r="G136" s="196"/>
      <c r="H136" s="196"/>
      <c r="I136" s="196">
        <v>21</v>
      </c>
      <c r="J136" s="347" t="str">
        <f>VLOOKUP(I136,'пр.взвешивания'!B1:H268,2,FALSE)</f>
        <v>ИЛЬИЧЕВА Яна Сергеевна</v>
      </c>
      <c r="K136" s="349" t="str">
        <f>VLOOKUP(I136,'пр.взвешивания'!B1:H280,3,FALSE)</f>
        <v>31.12.1995 КМС</v>
      </c>
      <c r="L136" s="349" t="str">
        <f>VLOOKUP(I136,'пр.взвешивания'!B1:H299,4,FALSE)</f>
        <v>ЦФО</v>
      </c>
      <c r="M136" s="339"/>
      <c r="N136" s="339"/>
      <c r="O136" s="196"/>
      <c r="P136" s="311"/>
    </row>
    <row r="137" spans="1:16" ht="12.75">
      <c r="A137" s="197"/>
      <c r="B137" s="351"/>
      <c r="C137" s="306"/>
      <c r="D137" s="306"/>
      <c r="E137" s="345"/>
      <c r="F137" s="345"/>
      <c r="G137" s="197"/>
      <c r="H137" s="197"/>
      <c r="I137" s="197"/>
      <c r="J137" s="351"/>
      <c r="K137" s="306"/>
      <c r="L137" s="306"/>
      <c r="M137" s="345"/>
      <c r="N137" s="345"/>
      <c r="O137" s="197"/>
      <c r="P137" s="312"/>
    </row>
    <row r="139" spans="1:8" ht="12.75">
      <c r="A139" s="17" t="s">
        <v>7</v>
      </c>
      <c r="B139" s="2" t="s">
        <v>55</v>
      </c>
      <c r="C139" s="2"/>
      <c r="D139" s="2"/>
      <c r="E139" s="155" t="str">
        <f>HYPERLINK('пр.взвешивания'!F3)</f>
        <v>в.к.  56  кг.</v>
      </c>
      <c r="F139" s="2"/>
      <c r="G139" s="2"/>
      <c r="H139" s="2"/>
    </row>
    <row r="140" spans="1:8" ht="12.75">
      <c r="A140" s="301" t="s">
        <v>0</v>
      </c>
      <c r="B140" s="301" t="s">
        <v>1</v>
      </c>
      <c r="C140" s="301" t="s">
        <v>2</v>
      </c>
      <c r="D140" s="301" t="s">
        <v>3</v>
      </c>
      <c r="E140" s="301" t="s">
        <v>9</v>
      </c>
      <c r="F140" s="301" t="s">
        <v>10</v>
      </c>
      <c r="G140" s="301" t="s">
        <v>11</v>
      </c>
      <c r="H140" s="301" t="s">
        <v>12</v>
      </c>
    </row>
    <row r="141" spans="1:8" ht="12.75">
      <c r="A141" s="196"/>
      <c r="B141" s="196"/>
      <c r="C141" s="196"/>
      <c r="D141" s="196"/>
      <c r="E141" s="196"/>
      <c r="F141" s="196"/>
      <c r="G141" s="196"/>
      <c r="H141" s="196"/>
    </row>
    <row r="142" spans="1:8" ht="12.75">
      <c r="A142" s="325">
        <v>4</v>
      </c>
      <c r="B142" s="347" t="str">
        <f>VLOOKUP(A142,'пр.взвешивания'!B1:H270,2,FALSE)</f>
        <v>ШКВАРУНЕЦ Мария Александровна</v>
      </c>
      <c r="C142" s="349" t="str">
        <f>VLOOKUP(A142,'пр.взвешивания'!B1:H247,3,FALSE)</f>
        <v>20.03.1993 МС</v>
      </c>
      <c r="D142" s="349" t="str">
        <f>VLOOKUP(A142,'пр.взвешивания'!B1:H218,4,FALSE)</f>
        <v>МОС</v>
      </c>
      <c r="E142" s="306"/>
      <c r="F142" s="307"/>
      <c r="G142" s="308"/>
      <c r="H142" s="301"/>
    </row>
    <row r="143" spans="1:8" ht="12.75">
      <c r="A143" s="326"/>
      <c r="B143" s="351"/>
      <c r="C143" s="306"/>
      <c r="D143" s="306"/>
      <c r="E143" s="306"/>
      <c r="F143" s="306"/>
      <c r="G143" s="308"/>
      <c r="H143" s="301"/>
    </row>
    <row r="144" spans="1:8" ht="12.75">
      <c r="A144" s="196">
        <v>10</v>
      </c>
      <c r="B144" s="347" t="str">
        <f>VLOOKUP(A144,'пр.взвешивания'!B1:H272,2,FALSE)</f>
        <v>МЕЖЕЦКАЯ Дарья Евгеньевна</v>
      </c>
      <c r="C144" s="349" t="str">
        <f>VLOOKUP(A144,'пр.взвешивания'!B1:H249,3,FALSE)</f>
        <v>24.06.1994 КМС</v>
      </c>
      <c r="D144" s="349" t="str">
        <f>VLOOKUP(A144,'пр.взвешивания'!B1:H220,4,FALSE)</f>
        <v>ПФО</v>
      </c>
      <c r="E144" s="339"/>
      <c r="F144" s="339"/>
      <c r="G144" s="196"/>
      <c r="H144" s="196"/>
    </row>
    <row r="145" spans="1:8" ht="13.5" thickBot="1">
      <c r="A145" s="341"/>
      <c r="B145" s="348"/>
      <c r="C145" s="350"/>
      <c r="D145" s="350"/>
      <c r="E145" s="340"/>
      <c r="F145" s="340"/>
      <c r="G145" s="341"/>
      <c r="H145" s="341"/>
    </row>
    <row r="146" spans="1:8" ht="12.75">
      <c r="A146" s="355">
        <v>7</v>
      </c>
      <c r="B146" s="353" t="str">
        <f>VLOOKUP(A146,'пр.взвешивания'!B2:H274,2,FALSE)</f>
        <v>ЛУКЪЯНЧУК Оксана Юрьевна</v>
      </c>
      <c r="C146" s="354" t="str">
        <f>VLOOKUP(A146,'пр.взвешивания'!B1:H251,3,FALSE)</f>
        <v>14.09.1993 МС</v>
      </c>
      <c r="D146" s="354" t="str">
        <f>VLOOKUP(A146,'пр.взвешивания'!B1:H222,4,FALSE)</f>
        <v>ДВФО</v>
      </c>
      <c r="E146" s="356"/>
      <c r="F146" s="357"/>
      <c r="G146" s="358"/>
      <c r="H146" s="359"/>
    </row>
    <row r="147" spans="1:8" ht="12.75">
      <c r="A147" s="197"/>
      <c r="B147" s="351"/>
      <c r="C147" s="306"/>
      <c r="D147" s="306"/>
      <c r="E147" s="306"/>
      <c r="F147" s="306"/>
      <c r="G147" s="308"/>
      <c r="H147" s="301"/>
    </row>
    <row r="148" spans="1:8" ht="12.75">
      <c r="A148" s="196">
        <v>2</v>
      </c>
      <c r="B148" s="347" t="str">
        <f>VLOOKUP(A148,'пр.взвешивания'!B2:H276,2,FALSE)</f>
        <v>ПЕТРОВА Татьяна Викторовна</v>
      </c>
      <c r="C148" s="349" t="str">
        <f>VLOOKUP(A148,'пр.взвешивания'!B1:H253,3,FALSE)</f>
        <v>25.01.1995 КМС</v>
      </c>
      <c r="D148" s="349" t="str">
        <f>VLOOKUP(A148,'пр.взвешивания'!B1:H224,4,FALSE)</f>
        <v>ПФО</v>
      </c>
      <c r="E148" s="339"/>
      <c r="F148" s="339"/>
      <c r="G148" s="196"/>
      <c r="H148" s="196"/>
    </row>
    <row r="149" spans="1:8" ht="12.75">
      <c r="A149" s="197"/>
      <c r="B149" s="351"/>
      <c r="C149" s="306"/>
      <c r="D149" s="306"/>
      <c r="E149" s="345"/>
      <c r="F149" s="345"/>
      <c r="G149" s="197"/>
      <c r="H149" s="197"/>
    </row>
    <row r="150" spans="1:5" ht="12.75">
      <c r="A150" s="17" t="s">
        <v>7</v>
      </c>
      <c r="B150" s="2" t="s">
        <v>56</v>
      </c>
      <c r="E150" s="155" t="str">
        <f>HYPERLINK('пр.взвешивания'!F3)</f>
        <v>в.к.  56  кг.</v>
      </c>
    </row>
    <row r="151" spans="1:8" ht="12.75">
      <c r="A151" s="325">
        <v>4</v>
      </c>
      <c r="B151" s="347" t="str">
        <f>VLOOKUP(A151,'пр.взвешивания'!B1:H279,2,FALSE)</f>
        <v>ШКВАРУНЕЦ Мария Александровна</v>
      </c>
      <c r="C151" s="349" t="str">
        <f>VLOOKUP(A151,'пр.взвешивания'!B1:H256,3,FALSE)</f>
        <v>20.03.1993 МС</v>
      </c>
      <c r="D151" s="349" t="str">
        <f>VLOOKUP(A151,'пр.взвешивания'!B1:H227,4,FALSE)</f>
        <v>МОС</v>
      </c>
      <c r="E151" s="306"/>
      <c r="F151" s="307"/>
      <c r="G151" s="308"/>
      <c r="H151" s="301"/>
    </row>
    <row r="152" spans="1:8" ht="12.75">
      <c r="A152" s="326"/>
      <c r="B152" s="351"/>
      <c r="C152" s="306"/>
      <c r="D152" s="306"/>
      <c r="E152" s="306"/>
      <c r="F152" s="306"/>
      <c r="G152" s="308"/>
      <c r="H152" s="301"/>
    </row>
    <row r="153" spans="1:8" ht="12.75">
      <c r="A153" s="196">
        <v>7</v>
      </c>
      <c r="B153" s="347" t="str">
        <f>VLOOKUP(A153,'пр.взвешивания'!B1:H281,2,FALSE)</f>
        <v>ЛУКЪЯНЧУК Оксана Юрьевна</v>
      </c>
      <c r="C153" s="349" t="str">
        <f>VLOOKUP(A153,'пр.взвешивания'!B1:H258,3,FALSE)</f>
        <v>14.09.1993 МС</v>
      </c>
      <c r="D153" s="349" t="str">
        <f>VLOOKUP(A153,'пр.взвешивания'!B1:H229,4,FALSE)</f>
        <v>ДВФО</v>
      </c>
      <c r="E153" s="339"/>
      <c r="F153" s="339"/>
      <c r="G153" s="196"/>
      <c r="H153" s="196"/>
    </row>
    <row r="154" spans="1:8" ht="13.5" thickBot="1">
      <c r="A154" s="341"/>
      <c r="B154" s="348"/>
      <c r="C154" s="350"/>
      <c r="D154" s="350"/>
      <c r="E154" s="340"/>
      <c r="F154" s="340"/>
      <c r="G154" s="341"/>
      <c r="H154" s="341"/>
    </row>
    <row r="155" spans="1:8" ht="12.75">
      <c r="A155" s="355">
        <v>2</v>
      </c>
      <c r="B155" s="353" t="str">
        <f>VLOOKUP(A155,'пр.взвешивания'!B1:H283,2,FALSE)</f>
        <v>ПЕТРОВА Татьяна Викторовна</v>
      </c>
      <c r="C155" s="354" t="str">
        <f>VLOOKUP(A155,'пр.взвешивания'!B1:H260,3,FALSE)</f>
        <v>25.01.1995 КМС</v>
      </c>
      <c r="D155" s="354" t="str">
        <f>VLOOKUP(A155,'пр.взвешивания'!B1:H231,4,FALSE)</f>
        <v>ПФО</v>
      </c>
      <c r="E155" s="356"/>
      <c r="F155" s="357"/>
      <c r="G155" s="358"/>
      <c r="H155" s="359"/>
    </row>
    <row r="156" spans="1:8" ht="12.75">
      <c r="A156" s="197"/>
      <c r="B156" s="351"/>
      <c r="C156" s="306"/>
      <c r="D156" s="306"/>
      <c r="E156" s="306"/>
      <c r="F156" s="306"/>
      <c r="G156" s="308"/>
      <c r="H156" s="301"/>
    </row>
    <row r="157" spans="1:8" ht="12.75">
      <c r="A157" s="196">
        <v>10</v>
      </c>
      <c r="B157" s="347" t="str">
        <f>VLOOKUP(A157,'пр.взвешивания'!B1:H285,2,FALSE)</f>
        <v>МЕЖЕЦКАЯ Дарья Евгеньевна</v>
      </c>
      <c r="C157" s="349" t="str">
        <f>VLOOKUP(A157,'пр.взвешивания'!B1:H262,3,FALSE)</f>
        <v>24.06.1994 КМС</v>
      </c>
      <c r="D157" s="349" t="str">
        <f>VLOOKUP(A157,'пр.взвешивания'!B1:H233,4,FALSE)</f>
        <v>ПФО</v>
      </c>
      <c r="E157" s="339"/>
      <c r="F157" s="339"/>
      <c r="G157" s="196"/>
      <c r="H157" s="196"/>
    </row>
    <row r="158" spans="1:8" ht="12.75">
      <c r="A158" s="197"/>
      <c r="B158" s="351"/>
      <c r="C158" s="306"/>
      <c r="D158" s="306"/>
      <c r="E158" s="345"/>
      <c r="F158" s="345"/>
      <c r="G158" s="197"/>
      <c r="H158" s="197"/>
    </row>
  </sheetData>
  <mergeCells count="1004">
    <mergeCell ref="N119:N120"/>
    <mergeCell ref="O119:O120"/>
    <mergeCell ref="P119:P120"/>
    <mergeCell ref="I119:I120"/>
    <mergeCell ref="J119:J120"/>
    <mergeCell ref="K119:K120"/>
    <mergeCell ref="L119:L120"/>
    <mergeCell ref="M119:M120"/>
    <mergeCell ref="P98:P99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I100:I101"/>
    <mergeCell ref="M41:M42"/>
    <mergeCell ref="N41:N42"/>
    <mergeCell ref="O41:O42"/>
    <mergeCell ref="P41:P42"/>
    <mergeCell ref="I41:I42"/>
    <mergeCell ref="J41:J42"/>
    <mergeCell ref="K41:K42"/>
    <mergeCell ref="L41:L42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4:M35"/>
    <mergeCell ref="N34:N35"/>
    <mergeCell ref="O34:O35"/>
    <mergeCell ref="P34:P35"/>
    <mergeCell ref="I34:I35"/>
    <mergeCell ref="J34:J35"/>
    <mergeCell ref="K34:K35"/>
    <mergeCell ref="L34:L35"/>
    <mergeCell ref="M31:M32"/>
    <mergeCell ref="N31:N32"/>
    <mergeCell ref="O31:O32"/>
    <mergeCell ref="P31:P32"/>
    <mergeCell ref="I31:I32"/>
    <mergeCell ref="J31:J32"/>
    <mergeCell ref="K31:K32"/>
    <mergeCell ref="L31:L32"/>
    <mergeCell ref="E93:E94"/>
    <mergeCell ref="F93:F94"/>
    <mergeCell ref="G93:G94"/>
    <mergeCell ref="H93:H94"/>
    <mergeCell ref="A93:A94"/>
    <mergeCell ref="B93:B94"/>
    <mergeCell ref="C93:C94"/>
    <mergeCell ref="D93:D94"/>
    <mergeCell ref="E91:E92"/>
    <mergeCell ref="F91:F92"/>
    <mergeCell ref="G91:G92"/>
    <mergeCell ref="H91:H92"/>
    <mergeCell ref="A91:A92"/>
    <mergeCell ref="B91:B92"/>
    <mergeCell ref="C91:C92"/>
    <mergeCell ref="D91:D92"/>
    <mergeCell ref="E89:E90"/>
    <mergeCell ref="F89:F90"/>
    <mergeCell ref="G89:G90"/>
    <mergeCell ref="H89:H90"/>
    <mergeCell ref="A89:A90"/>
    <mergeCell ref="B89:B90"/>
    <mergeCell ref="C89:C90"/>
    <mergeCell ref="D89:D90"/>
    <mergeCell ref="E84:E85"/>
    <mergeCell ref="F84:F85"/>
    <mergeCell ref="G84:G85"/>
    <mergeCell ref="H84:H85"/>
    <mergeCell ref="A84:A85"/>
    <mergeCell ref="B84:B85"/>
    <mergeCell ref="C84:C85"/>
    <mergeCell ref="D84:D85"/>
    <mergeCell ref="G80:G81"/>
    <mergeCell ref="H80:H81"/>
    <mergeCell ref="C82:C83"/>
    <mergeCell ref="D82:D83"/>
    <mergeCell ref="E82:E83"/>
    <mergeCell ref="F82:F83"/>
    <mergeCell ref="G82:G83"/>
    <mergeCell ref="H82:H83"/>
    <mergeCell ref="A82:A83"/>
    <mergeCell ref="B82:B83"/>
    <mergeCell ref="E80:E81"/>
    <mergeCell ref="F80:F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A87:A88"/>
    <mergeCell ref="B87:B88"/>
    <mergeCell ref="C87:C88"/>
    <mergeCell ref="D87:D88"/>
    <mergeCell ref="E87:E88"/>
    <mergeCell ref="F87:F88"/>
    <mergeCell ref="G87:G88"/>
    <mergeCell ref="H87:H88"/>
    <mergeCell ref="E75:E76"/>
    <mergeCell ref="F75:F76"/>
    <mergeCell ref="G75:G76"/>
    <mergeCell ref="H75:H76"/>
    <mergeCell ref="A75:A76"/>
    <mergeCell ref="B75:B76"/>
    <mergeCell ref="C75:C76"/>
    <mergeCell ref="D75:D76"/>
    <mergeCell ref="I62:I63"/>
    <mergeCell ref="J62:J63"/>
    <mergeCell ref="K62:K63"/>
    <mergeCell ref="L62:L63"/>
    <mergeCell ref="M62:M63"/>
    <mergeCell ref="N62:N63"/>
    <mergeCell ref="O62:O63"/>
    <mergeCell ref="P62:P63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59:M60"/>
    <mergeCell ref="N59:N60"/>
    <mergeCell ref="O59:O60"/>
    <mergeCell ref="P59:P60"/>
    <mergeCell ref="I59:I60"/>
    <mergeCell ref="J59:J60"/>
    <mergeCell ref="K59:K60"/>
    <mergeCell ref="L59:L60"/>
    <mergeCell ref="M57:M58"/>
    <mergeCell ref="N57:N58"/>
    <mergeCell ref="O57:O58"/>
    <mergeCell ref="P57:P58"/>
    <mergeCell ref="I57:I58"/>
    <mergeCell ref="J57:J58"/>
    <mergeCell ref="K57:K58"/>
    <mergeCell ref="L57:L58"/>
    <mergeCell ref="M55:M56"/>
    <mergeCell ref="N55:N56"/>
    <mergeCell ref="O55:O56"/>
    <mergeCell ref="P55:P56"/>
    <mergeCell ref="I55:I56"/>
    <mergeCell ref="J55:J56"/>
    <mergeCell ref="K55:K56"/>
    <mergeCell ref="L55:L56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M45:M46"/>
    <mergeCell ref="N45:N46"/>
    <mergeCell ref="O45:O46"/>
    <mergeCell ref="P45:P46"/>
    <mergeCell ref="I45:I46"/>
    <mergeCell ref="J45:J46"/>
    <mergeCell ref="K45:K46"/>
    <mergeCell ref="L45:L46"/>
    <mergeCell ref="M43:M44"/>
    <mergeCell ref="N43:N44"/>
    <mergeCell ref="O43:O44"/>
    <mergeCell ref="P43:P44"/>
    <mergeCell ref="I43:I44"/>
    <mergeCell ref="J43:J44"/>
    <mergeCell ref="K43:K44"/>
    <mergeCell ref="L43:L44"/>
    <mergeCell ref="E59:E60"/>
    <mergeCell ref="F59:F60"/>
    <mergeCell ref="G59:G60"/>
    <mergeCell ref="H59:H60"/>
    <mergeCell ref="A59:A60"/>
    <mergeCell ref="B59:B60"/>
    <mergeCell ref="C59:C60"/>
    <mergeCell ref="D59:D60"/>
    <mergeCell ref="E57:E58"/>
    <mergeCell ref="F57:F58"/>
    <mergeCell ref="G57:G58"/>
    <mergeCell ref="H57:H58"/>
    <mergeCell ref="A57:A58"/>
    <mergeCell ref="B57:B58"/>
    <mergeCell ref="C57:C58"/>
    <mergeCell ref="D57:D58"/>
    <mergeCell ref="E55:E56"/>
    <mergeCell ref="F55:F56"/>
    <mergeCell ref="G55:G56"/>
    <mergeCell ref="H55:H56"/>
    <mergeCell ref="A55:A56"/>
    <mergeCell ref="B55:B56"/>
    <mergeCell ref="C55:C56"/>
    <mergeCell ref="D55:D56"/>
    <mergeCell ref="M23:M24"/>
    <mergeCell ref="N23:N24"/>
    <mergeCell ref="O23:O24"/>
    <mergeCell ref="P23:P24"/>
    <mergeCell ref="I23:I24"/>
    <mergeCell ref="J23:J24"/>
    <mergeCell ref="K23:K24"/>
    <mergeCell ref="L23:L24"/>
    <mergeCell ref="M21:M22"/>
    <mergeCell ref="N21:N22"/>
    <mergeCell ref="O21:O22"/>
    <mergeCell ref="P21:P22"/>
    <mergeCell ref="I21:I22"/>
    <mergeCell ref="J21:J22"/>
    <mergeCell ref="K21:K22"/>
    <mergeCell ref="L21:L22"/>
    <mergeCell ref="M19:M20"/>
    <mergeCell ref="N19:N20"/>
    <mergeCell ref="O19:O20"/>
    <mergeCell ref="P19:P20"/>
    <mergeCell ref="I19:I20"/>
    <mergeCell ref="J19:J20"/>
    <mergeCell ref="K19:K20"/>
    <mergeCell ref="L19:L20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69:E70"/>
    <mergeCell ref="F69:F70"/>
    <mergeCell ref="G69:G70"/>
    <mergeCell ref="H69:H70"/>
    <mergeCell ref="A69:A70"/>
    <mergeCell ref="B69:B70"/>
    <mergeCell ref="C69:C70"/>
    <mergeCell ref="D69:D70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D43:D44"/>
    <mergeCell ref="H113:H114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A111:A112"/>
    <mergeCell ref="B111:B112"/>
    <mergeCell ref="C111:C112"/>
    <mergeCell ref="D111:D112"/>
    <mergeCell ref="E111:E112"/>
    <mergeCell ref="F111:F112"/>
    <mergeCell ref="G111:G112"/>
    <mergeCell ref="F109:F110"/>
    <mergeCell ref="G109:G110"/>
    <mergeCell ref="H109:H110"/>
    <mergeCell ref="A109:A110"/>
    <mergeCell ref="B109:B110"/>
    <mergeCell ref="C109:C110"/>
    <mergeCell ref="D109:D110"/>
    <mergeCell ref="E109:E110"/>
    <mergeCell ref="E106:E107"/>
    <mergeCell ref="F106:F107"/>
    <mergeCell ref="G106:G107"/>
    <mergeCell ref="H106:H107"/>
    <mergeCell ref="A106:A107"/>
    <mergeCell ref="B106:B107"/>
    <mergeCell ref="C106:C107"/>
    <mergeCell ref="D106:D107"/>
    <mergeCell ref="E104:E105"/>
    <mergeCell ref="F104:F105"/>
    <mergeCell ref="G104:G105"/>
    <mergeCell ref="H104:H105"/>
    <mergeCell ref="A104:A105"/>
    <mergeCell ref="B104:B105"/>
    <mergeCell ref="C104:C105"/>
    <mergeCell ref="D104:D105"/>
    <mergeCell ref="G98:G99"/>
    <mergeCell ref="H98:H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J100:J101"/>
    <mergeCell ref="K100:K101"/>
    <mergeCell ref="L100:L101"/>
    <mergeCell ref="A96:H96"/>
    <mergeCell ref="A98:A99"/>
    <mergeCell ref="B98:B99"/>
    <mergeCell ref="C98:C99"/>
    <mergeCell ref="D98:D99"/>
    <mergeCell ref="E98:E99"/>
    <mergeCell ref="F98:F99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D71:D72"/>
    <mergeCell ref="A71:A72"/>
    <mergeCell ref="B71:B72"/>
    <mergeCell ref="C71:C72"/>
    <mergeCell ref="C12:C13"/>
    <mergeCell ref="A16:A17"/>
    <mergeCell ref="B16:B17"/>
    <mergeCell ref="C16:C17"/>
    <mergeCell ref="A21:A22"/>
    <mergeCell ref="A43:A44"/>
    <mergeCell ref="B43:B44"/>
    <mergeCell ref="E71:E72"/>
    <mergeCell ref="F71:F72"/>
    <mergeCell ref="G71:G72"/>
    <mergeCell ref="A7:A8"/>
    <mergeCell ref="B7:B8"/>
    <mergeCell ref="C7:C8"/>
    <mergeCell ref="F7:F8"/>
    <mergeCell ref="G7:G8"/>
    <mergeCell ref="A12:A13"/>
    <mergeCell ref="B12:B13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E3:E4"/>
    <mergeCell ref="F3:F4"/>
    <mergeCell ref="G3:G4"/>
    <mergeCell ref="H3:H4"/>
    <mergeCell ref="H7:H8"/>
    <mergeCell ref="E5:E6"/>
    <mergeCell ref="F5:F6"/>
    <mergeCell ref="G5:G6"/>
    <mergeCell ref="H5:H6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D12:D13"/>
    <mergeCell ref="E12:E13"/>
    <mergeCell ref="F12:F13"/>
    <mergeCell ref="G12:G13"/>
    <mergeCell ref="A14:A15"/>
    <mergeCell ref="B14:B15"/>
    <mergeCell ref="C14:C15"/>
    <mergeCell ref="D14:D15"/>
    <mergeCell ref="E16:E17"/>
    <mergeCell ref="F16:F17"/>
    <mergeCell ref="G16:G17"/>
    <mergeCell ref="H12:H13"/>
    <mergeCell ref="E14:E15"/>
    <mergeCell ref="F14:F15"/>
    <mergeCell ref="G14:G15"/>
    <mergeCell ref="H14:H15"/>
    <mergeCell ref="H16:H17"/>
    <mergeCell ref="A19:A20"/>
    <mergeCell ref="B19:B20"/>
    <mergeCell ref="C19:C20"/>
    <mergeCell ref="D19:D20"/>
    <mergeCell ref="E19:E20"/>
    <mergeCell ref="F19:F20"/>
    <mergeCell ref="G19:G20"/>
    <mergeCell ref="H19:H20"/>
    <mergeCell ref="D16:D17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52:A53"/>
    <mergeCell ref="B52:B53"/>
    <mergeCell ref="C52:C53"/>
    <mergeCell ref="D52:D53"/>
    <mergeCell ref="E52:E53"/>
    <mergeCell ref="F52:F53"/>
    <mergeCell ref="G52:G53"/>
    <mergeCell ref="H52:H53"/>
    <mergeCell ref="C43:C44"/>
    <mergeCell ref="E50:E51"/>
    <mergeCell ref="F50:F51"/>
    <mergeCell ref="G50:G51"/>
    <mergeCell ref="E48:E49"/>
    <mergeCell ref="F48:F49"/>
    <mergeCell ref="G48:G49"/>
    <mergeCell ref="E43:E44"/>
    <mergeCell ref="F43:F44"/>
    <mergeCell ref="G43:G44"/>
    <mergeCell ref="H50:H51"/>
    <mergeCell ref="A50:A51"/>
    <mergeCell ref="B50:B51"/>
    <mergeCell ref="C50:C51"/>
    <mergeCell ref="D50:D51"/>
    <mergeCell ref="A48:A49"/>
    <mergeCell ref="B48:B49"/>
    <mergeCell ref="C48:C49"/>
    <mergeCell ref="D48:D49"/>
    <mergeCell ref="A41:A42"/>
    <mergeCell ref="B41:B42"/>
    <mergeCell ref="C41:C42"/>
    <mergeCell ref="D41:D42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L79:L80"/>
    <mergeCell ref="E38:E39"/>
    <mergeCell ref="F38:F39"/>
    <mergeCell ref="G38:G39"/>
    <mergeCell ref="H38:H39"/>
    <mergeCell ref="E41:E42"/>
    <mergeCell ref="F41:F42"/>
    <mergeCell ref="G41:G42"/>
    <mergeCell ref="H41:H42"/>
    <mergeCell ref="H48:H49"/>
    <mergeCell ref="M79:M80"/>
    <mergeCell ref="N79:N80"/>
    <mergeCell ref="O79:O80"/>
    <mergeCell ref="P79:P80"/>
    <mergeCell ref="I77:I78"/>
    <mergeCell ref="I81:I82"/>
    <mergeCell ref="J81:J82"/>
    <mergeCell ref="K81:K82"/>
    <mergeCell ref="J77:J78"/>
    <mergeCell ref="K77:K78"/>
    <mergeCell ref="I79:I80"/>
    <mergeCell ref="J79:J80"/>
    <mergeCell ref="K79:K80"/>
    <mergeCell ref="L81:L82"/>
    <mergeCell ref="M81:M82"/>
    <mergeCell ref="N81:N82"/>
    <mergeCell ref="O81:O82"/>
    <mergeCell ref="P81:P82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83:I84"/>
    <mergeCell ref="J83:J84"/>
    <mergeCell ref="K83:K84"/>
    <mergeCell ref="L83:L84"/>
    <mergeCell ref="M83:M84"/>
    <mergeCell ref="N83:N84"/>
    <mergeCell ref="O83:O84"/>
    <mergeCell ref="P83:P84"/>
    <mergeCell ref="I85:I86"/>
    <mergeCell ref="J85:J86"/>
    <mergeCell ref="K85:K86"/>
    <mergeCell ref="L85:L86"/>
    <mergeCell ref="M85:M86"/>
    <mergeCell ref="N85:N86"/>
    <mergeCell ref="O85:O86"/>
    <mergeCell ref="P85:P86"/>
    <mergeCell ref="I88:I89"/>
    <mergeCell ref="J88:J89"/>
    <mergeCell ref="K88:K89"/>
    <mergeCell ref="L88:L89"/>
    <mergeCell ref="M88:M89"/>
    <mergeCell ref="N88:N89"/>
    <mergeCell ref="O88:O89"/>
    <mergeCell ref="P88:P89"/>
    <mergeCell ref="I90:I91"/>
    <mergeCell ref="J90:J91"/>
    <mergeCell ref="K90:K91"/>
    <mergeCell ref="L90:L91"/>
    <mergeCell ref="M90:M91"/>
    <mergeCell ref="N90:N91"/>
    <mergeCell ref="O90:O91"/>
    <mergeCell ref="P90:P91"/>
    <mergeCell ref="I92:I93"/>
    <mergeCell ref="J92:J93"/>
    <mergeCell ref="K92:K93"/>
    <mergeCell ref="L92:L93"/>
    <mergeCell ref="M92:M93"/>
    <mergeCell ref="N92:N93"/>
    <mergeCell ref="O92:O93"/>
    <mergeCell ref="P92:P93"/>
    <mergeCell ref="I94:I95"/>
    <mergeCell ref="J94:J95"/>
    <mergeCell ref="K94:K95"/>
    <mergeCell ref="L94:L95"/>
    <mergeCell ref="M94:M95"/>
    <mergeCell ref="N94:N95"/>
    <mergeCell ref="O94:O95"/>
    <mergeCell ref="P94:P95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64:I65"/>
    <mergeCell ref="J64:J65"/>
    <mergeCell ref="K64:K65"/>
    <mergeCell ref="L64:L65"/>
    <mergeCell ref="M64:M65"/>
    <mergeCell ref="N64:N65"/>
    <mergeCell ref="O64:O65"/>
    <mergeCell ref="P64:P65"/>
    <mergeCell ref="M100:M101"/>
    <mergeCell ref="N100:N101"/>
    <mergeCell ref="O100:O101"/>
    <mergeCell ref="P100:P101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66:I67"/>
    <mergeCell ref="J66:J67"/>
    <mergeCell ref="K66:K67"/>
    <mergeCell ref="L66:L67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F132:F133"/>
    <mergeCell ref="G132:G133"/>
    <mergeCell ref="H132:H133"/>
    <mergeCell ref="A132:A133"/>
    <mergeCell ref="B132:B133"/>
    <mergeCell ref="C132:C133"/>
    <mergeCell ref="D132:D133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A134:A135"/>
    <mergeCell ref="B134:B135"/>
    <mergeCell ref="C134:C135"/>
    <mergeCell ref="D134:D135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A136:A137"/>
    <mergeCell ref="B136:B137"/>
    <mergeCell ref="C136:C137"/>
    <mergeCell ref="D136:D137"/>
    <mergeCell ref="I121:I122"/>
    <mergeCell ref="E136:E137"/>
    <mergeCell ref="F136:F137"/>
    <mergeCell ref="G136:G137"/>
    <mergeCell ref="H136:H137"/>
    <mergeCell ref="E134:E135"/>
    <mergeCell ref="F134:F135"/>
    <mergeCell ref="G134:G135"/>
    <mergeCell ref="H134:H135"/>
    <mergeCell ref="E132:E133"/>
    <mergeCell ref="E140:E141"/>
    <mergeCell ref="F140:F141"/>
    <mergeCell ref="G140:G141"/>
    <mergeCell ref="H140:H141"/>
    <mergeCell ref="A140:A141"/>
    <mergeCell ref="B140:B141"/>
    <mergeCell ref="C140:C141"/>
    <mergeCell ref="D140:D141"/>
    <mergeCell ref="J121:J122"/>
    <mergeCell ref="K121:K122"/>
    <mergeCell ref="L121:L122"/>
    <mergeCell ref="M121:M122"/>
    <mergeCell ref="N121:N122"/>
    <mergeCell ref="O121:O122"/>
    <mergeCell ref="P121:P122"/>
    <mergeCell ref="A142:A143"/>
    <mergeCell ref="B142:B143"/>
    <mergeCell ref="C142:C143"/>
    <mergeCell ref="D142:D143"/>
    <mergeCell ref="E142:E143"/>
    <mergeCell ref="F142:F143"/>
    <mergeCell ref="G142:G143"/>
    <mergeCell ref="J127:J128"/>
    <mergeCell ref="K127:K128"/>
    <mergeCell ref="J130:J131"/>
    <mergeCell ref="K130:K131"/>
    <mergeCell ref="I123:I124"/>
    <mergeCell ref="J123:J124"/>
    <mergeCell ref="K123:K124"/>
    <mergeCell ref="J125:J126"/>
    <mergeCell ref="K125:K126"/>
    <mergeCell ref="L123:L124"/>
    <mergeCell ref="M123:M124"/>
    <mergeCell ref="N123:N124"/>
    <mergeCell ref="O123:O124"/>
    <mergeCell ref="P123:P124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I125:I126"/>
    <mergeCell ref="L125:L126"/>
    <mergeCell ref="M125:M126"/>
    <mergeCell ref="N125:N126"/>
    <mergeCell ref="O125:O126"/>
    <mergeCell ref="P125:P126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I127:I128"/>
    <mergeCell ref="L127:L128"/>
    <mergeCell ref="M127:M128"/>
    <mergeCell ref="N127:N128"/>
    <mergeCell ref="O127:O128"/>
    <mergeCell ref="P127:P128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30:I131"/>
    <mergeCell ref="L130:L131"/>
    <mergeCell ref="M130:M131"/>
    <mergeCell ref="N130:N131"/>
    <mergeCell ref="O130:O131"/>
    <mergeCell ref="P130:P131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34:I135"/>
    <mergeCell ref="J134:J135"/>
    <mergeCell ref="K134:K135"/>
    <mergeCell ref="J136:J137"/>
    <mergeCell ref="K136:K137"/>
    <mergeCell ref="H142:H143"/>
    <mergeCell ref="I136:I137"/>
    <mergeCell ref="L134:L135"/>
    <mergeCell ref="M134:M135"/>
    <mergeCell ref="N134:N135"/>
    <mergeCell ref="E155:E156"/>
    <mergeCell ref="F155:F156"/>
    <mergeCell ref="G155:G156"/>
    <mergeCell ref="H155:H156"/>
    <mergeCell ref="M136:M137"/>
    <mergeCell ref="N136:N137"/>
    <mergeCell ref="L136:L137"/>
    <mergeCell ref="A155:A156"/>
    <mergeCell ref="B155:B156"/>
    <mergeCell ref="C155:C156"/>
    <mergeCell ref="D155:D156"/>
    <mergeCell ref="O136:O137"/>
    <mergeCell ref="P134:P135"/>
    <mergeCell ref="O134:O135"/>
    <mergeCell ref="P136:P137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I27:I28"/>
    <mergeCell ref="J27:J28"/>
    <mergeCell ref="K27:K28"/>
    <mergeCell ref="L27:L28"/>
    <mergeCell ref="M27:M28"/>
    <mergeCell ref="N27:N28"/>
    <mergeCell ref="O27:O28"/>
    <mergeCell ref="P27:P28"/>
    <mergeCell ref="P29:P30"/>
    <mergeCell ref="I29:I30"/>
    <mergeCell ref="J29:J30"/>
    <mergeCell ref="K29:K30"/>
    <mergeCell ref="L29:L30"/>
    <mergeCell ref="N77:N78"/>
    <mergeCell ref="O77:O78"/>
    <mergeCell ref="M29:M30"/>
    <mergeCell ref="N29:N30"/>
    <mergeCell ref="O29:O30"/>
    <mergeCell ref="I75:P75"/>
    <mergeCell ref="M66:M67"/>
    <mergeCell ref="N66:N67"/>
    <mergeCell ref="O66:O67"/>
    <mergeCell ref="P66:P67"/>
    <mergeCell ref="P77:P78"/>
    <mergeCell ref="I98:I99"/>
    <mergeCell ref="J98:J99"/>
    <mergeCell ref="K98:K99"/>
    <mergeCell ref="L98:L99"/>
    <mergeCell ref="M98:M99"/>
    <mergeCell ref="N98:N99"/>
    <mergeCell ref="O98:O99"/>
    <mergeCell ref="L77:L78"/>
    <mergeCell ref="M77:M78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2013-02-19T14:55:45Z</cp:lastPrinted>
  <dcterms:created xsi:type="dcterms:W3CDTF">1996-10-08T23:32:33Z</dcterms:created>
  <dcterms:modified xsi:type="dcterms:W3CDTF">2013-02-19T14:57:00Z</dcterms:modified>
  <cp:category/>
  <cp:version/>
  <cp:contentType/>
  <cp:contentStatus/>
</cp:coreProperties>
</file>