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2" activeTab="0"/>
  </bookViews>
  <sheets>
    <sheet name="Итоговый" sheetId="1" r:id="rId1"/>
    <sheet name="пр.взв." sheetId="2" r:id="rId2"/>
    <sheet name="пр.хода Б" sheetId="3" r:id="rId3"/>
    <sheet name="пр.хода А" sheetId="4" r:id="rId4"/>
  </sheets>
  <externalReferences>
    <externalReference r:id="rId7"/>
  </externalReferences>
  <definedNames>
    <definedName name="_xlnm.Print_Area" localSheetId="1">'пр.взв.'!$A$1:$H$77</definedName>
    <definedName name="_xlnm.Print_Area" localSheetId="3">'пр.хода А'!$A$1:$S$71</definedName>
    <definedName name="_xlnm.Print_Area" localSheetId="2">'пр.хода Б'!$A$1:$S$71</definedName>
  </definedNames>
  <calcPr fullCalcOnLoad="1"/>
</workbook>
</file>

<file path=xl/sharedStrings.xml><?xml version="1.0" encoding="utf-8"?>
<sst xmlns="http://schemas.openxmlformats.org/spreadsheetml/2006/main" count="182" uniqueCount="111">
  <si>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</si>
  <si>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</si>
  <si>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</si>
  <si>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</si>
  <si>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</si>
  <si>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</si>
  <si>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</si>
  <si>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</si>
  <si>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</si>
  <si>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</si>
  <si>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</si>
  <si>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</si>
  <si>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</si>
  <si>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</si>
  <si>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</si>
  <si>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</si>
  <si>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33</t>
  </si>
  <si>
    <t xml:space="preserve"> место</t>
  </si>
  <si>
    <t>7-8</t>
  </si>
  <si>
    <t>Морозов Павел Иванович</t>
  </si>
  <si>
    <t>Воронеж, УФСИН</t>
  </si>
  <si>
    <t>Абдулаев Майрбек Султанович</t>
  </si>
  <si>
    <t>1988,мс</t>
  </si>
  <si>
    <t>Самара, ГУФСИН</t>
  </si>
  <si>
    <t>Сайдалиев Убайдуло Сандмородович</t>
  </si>
  <si>
    <t>Санкт-Петербург, УФСИН</t>
  </si>
  <si>
    <t>Шестопалов Егор Николаевич</t>
  </si>
  <si>
    <t>Рес. Хакасия, УФСИН</t>
  </si>
  <si>
    <t>Юрковец Андрей Петрович</t>
  </si>
  <si>
    <t>Балов Рамазан Султанович</t>
  </si>
  <si>
    <t>Нижний Новгород, ГУФСИН</t>
  </si>
  <si>
    <t>Кузьмин Александр Анатольевич</t>
  </si>
  <si>
    <t>1988,1</t>
  </si>
  <si>
    <t>Ульяновск, УФСИН</t>
  </si>
  <si>
    <t>Михаилов Давид Герасимович</t>
  </si>
  <si>
    <t>1985,мс</t>
  </si>
  <si>
    <t>Рес. Тыва, ФСИН</t>
  </si>
  <si>
    <t>Мехтиев Камран Рауфович</t>
  </si>
  <si>
    <t>1993,1</t>
  </si>
  <si>
    <t>Псковский Юридический Институт</t>
  </si>
  <si>
    <t>Коновалов Александр Юрьевич</t>
  </si>
  <si>
    <t>Тула, УФСИН</t>
  </si>
  <si>
    <t>Ломиворотов Роман Николаевич</t>
  </si>
  <si>
    <t>1976,мс</t>
  </si>
  <si>
    <t>Литвинцев Андрей Владимирович</t>
  </si>
  <si>
    <t>1983,кмс</t>
  </si>
  <si>
    <t>Рес. Татарстан, УФСИН</t>
  </si>
  <si>
    <t>Гайнутдинов Артем Александрович</t>
  </si>
  <si>
    <t>1989,мс</t>
  </si>
  <si>
    <t>Мальцев Иван Николаевич</t>
  </si>
  <si>
    <t>Кострома, УФСИН</t>
  </si>
  <si>
    <t>Сверидов Алексей Александрович</t>
  </si>
  <si>
    <t>1992,кмс</t>
  </si>
  <si>
    <t>Рязань, АПУ ФСИН</t>
  </si>
  <si>
    <t>Алпатов Антон Владимирович</t>
  </si>
  <si>
    <t>1990,1</t>
  </si>
  <si>
    <t>Рязань, УФСИН</t>
  </si>
  <si>
    <t>Коломыцев Вячеслав Владимирович</t>
  </si>
  <si>
    <t>1987,кмс</t>
  </si>
  <si>
    <t>Ссорин Сергей Сергеевич</t>
  </si>
  <si>
    <t>1983,мс</t>
  </si>
  <si>
    <t>Волгоград, ФСИН</t>
  </si>
  <si>
    <t>Апальков Александр Геннадиевич</t>
  </si>
  <si>
    <t>1983,1</t>
  </si>
  <si>
    <t>Ростов, ГУФСИН</t>
  </si>
  <si>
    <t>1983, МС</t>
  </si>
  <si>
    <t>Челябинск, ГУФСИН</t>
  </si>
  <si>
    <t xml:space="preserve">Лямов Руслан Нурбиевич </t>
  </si>
  <si>
    <t>1987, КМС</t>
  </si>
  <si>
    <t>Респ. Адыгея, УФСИН</t>
  </si>
  <si>
    <t>Михеев Владимир Владимирович</t>
  </si>
  <si>
    <t>1985,1</t>
  </si>
  <si>
    <t xml:space="preserve">Рес. Чувашия УФСИН </t>
  </si>
  <si>
    <t>Шабуров Роман Петрович</t>
  </si>
  <si>
    <t>1981,1</t>
  </si>
  <si>
    <t>Киров, УФСИН</t>
  </si>
  <si>
    <t>Тетерин Павел Михайлович</t>
  </si>
  <si>
    <t>1977, МС</t>
  </si>
  <si>
    <t>Омск, УФСИН</t>
  </si>
  <si>
    <t>Матрёнин Антон Сергеевич</t>
  </si>
  <si>
    <t>1985, МС</t>
  </si>
  <si>
    <t>Респ. Башкортостан ГУФСИН</t>
  </si>
  <si>
    <t>Щербак Денис Андреевич</t>
  </si>
  <si>
    <t>Кузбасский институт ФСИН</t>
  </si>
  <si>
    <t>Омаров Арсен Магомедтагирович</t>
  </si>
  <si>
    <t>Тарасов Валентин Александрович</t>
  </si>
  <si>
    <t>Волгоград, УФСИН</t>
  </si>
  <si>
    <t>Науменко Вячеслав Вячеславович</t>
  </si>
  <si>
    <t>1984,1</t>
  </si>
  <si>
    <t>Кемерово, ГУФСИН</t>
  </si>
  <si>
    <t>Абаев Олег Викторович</t>
  </si>
  <si>
    <t>1991,мс</t>
  </si>
  <si>
    <t>Самарский юридический институт</t>
  </si>
  <si>
    <t>Будерацкий Николай Григорьевич</t>
  </si>
  <si>
    <t>1987,мс</t>
  </si>
  <si>
    <t>Пермский Край, ФСИН</t>
  </si>
  <si>
    <t>Мухоплев Борис Викторович</t>
  </si>
  <si>
    <t>1979,1</t>
  </si>
  <si>
    <t>Рес. Якутия, УФСИН</t>
  </si>
  <si>
    <t>Зедгинедзе Вячеслав Сергеевич</t>
  </si>
  <si>
    <t>1969,1</t>
  </si>
  <si>
    <t>3м</t>
  </si>
  <si>
    <t>2м</t>
  </si>
  <si>
    <t>Лукашук Илья Игоревич</t>
  </si>
  <si>
    <t>в.к.   Кг 100</t>
  </si>
  <si>
    <t>9-12</t>
  </si>
  <si>
    <t>13-16</t>
  </si>
  <si>
    <t>17-20</t>
  </si>
  <si>
    <t>21-24</t>
  </si>
  <si>
    <t>25-28</t>
  </si>
  <si>
    <t>29-32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</si>
</sst>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15" fillId="2" borderId="18" xfId="15" applyFont="1" applyFill="1" applyBorder="1" applyAlignment="1" applyProtection="1">
      <alignment horizontal="center" vertical="center" wrapText="1"/>
      <protection/>
    </xf>
    <xf numFmtId="0" fontId="15" fillId="2" borderId="19" xfId="15" applyFont="1" applyFill="1" applyBorder="1" applyAlignment="1" applyProtection="1">
      <alignment horizontal="center" vertical="center" wrapText="1"/>
      <protection/>
    </xf>
    <xf numFmtId="0" fontId="15" fillId="2" borderId="20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0" xfId="15" applyFont="1" applyBorder="1" applyAlignment="1" applyProtection="1">
      <alignment horizontal="right" vertical="center" wrapText="1"/>
      <protection/>
    </xf>
    <xf numFmtId="0" fontId="6" fillId="0" borderId="23" xfId="15" applyFont="1" applyBorder="1" applyAlignment="1" applyProtection="1">
      <alignment horizontal="right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4" xfId="15" applyFont="1" applyFill="1" applyBorder="1" applyAlignment="1" applyProtection="1">
      <alignment horizontal="center" vertical="center" wrapText="1"/>
      <protection/>
    </xf>
    <xf numFmtId="0" fontId="7" fillId="0" borderId="9" xfId="15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1" xfId="15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0" xfId="0" applyNumberForma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18" xfId="15" applyFont="1" applyBorder="1" applyAlignment="1" applyProtection="1">
      <alignment horizontal="center" vertical="center" wrapText="1"/>
      <protection/>
    </xf>
    <xf numFmtId="0" fontId="15" fillId="0" borderId="19" xfId="15" applyFont="1" applyBorder="1" applyAlignment="1" applyProtection="1">
      <alignment horizontal="center" vertical="center" wrapText="1"/>
      <protection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44" xfId="0" applyNumberFormat="1" applyFont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0" fontId="21" fillId="0" borderId="46" xfId="0" applyNumberFormat="1" applyFont="1" applyBorder="1" applyAlignment="1">
      <alignment horizontal="center" vertical="center" wrapText="1"/>
    </xf>
    <xf numFmtId="0" fontId="21" fillId="0" borderId="47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0" fontId="13" fillId="0" borderId="50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52" xfId="0" applyNumberFormat="1" applyFont="1" applyBorder="1" applyAlignment="1">
      <alignment horizontal="center" vertical="center" wrapText="1"/>
    </xf>
    <xf numFmtId="0" fontId="13" fillId="0" borderId="5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0" fontId="12" fillId="0" borderId="59" xfId="0" applyNumberFormat="1" applyFont="1" applyBorder="1" applyAlignment="1">
      <alignment horizontal="center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25" fillId="0" borderId="62" xfId="15" applyNumberFormat="1" applyFont="1" applyBorder="1" applyAlignment="1">
      <alignment horizontal="left" vertical="center" wrapText="1"/>
    </xf>
    <xf numFmtId="0" fontId="25" fillId="0" borderId="3" xfId="15" applyNumberFormat="1" applyFont="1" applyBorder="1" applyAlignment="1">
      <alignment horizontal="left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7" fillId="0" borderId="1" xfId="15" applyNumberFormat="1" applyFont="1" applyBorder="1" applyAlignment="1">
      <alignment horizontal="left" vertical="center" wrapText="1"/>
    </xf>
    <xf numFmtId="0" fontId="7" fillId="0" borderId="64" xfId="15" applyNumberFormat="1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9" fillId="2" borderId="18" xfId="15" applyNumberFormat="1" applyFont="1" applyFill="1" applyBorder="1" applyAlignment="1">
      <alignment horizontal="center" vertical="center" wrapText="1"/>
    </xf>
    <xf numFmtId="0" fontId="19" fillId="2" borderId="19" xfId="15" applyNumberFormat="1" applyFont="1" applyFill="1" applyBorder="1" applyAlignment="1">
      <alignment horizontal="center" vertical="center" wrapText="1"/>
    </xf>
    <xf numFmtId="0" fontId="19" fillId="2" borderId="20" xfId="15" applyNumberFormat="1" applyFont="1" applyFill="1" applyBorder="1" applyAlignment="1">
      <alignment horizontal="center" vertical="center" wrapText="1"/>
    </xf>
    <xf numFmtId="0" fontId="7" fillId="0" borderId="26" xfId="15" applyNumberFormat="1" applyFont="1" applyBorder="1" applyAlignment="1">
      <alignment horizontal="left" vertical="center" wrapText="1"/>
    </xf>
    <xf numFmtId="0" fontId="25" fillId="0" borderId="64" xfId="15" applyNumberFormat="1" applyFont="1" applyBorder="1" applyAlignment="1">
      <alignment horizontal="left" vertical="center" wrapText="1"/>
    </xf>
    <xf numFmtId="0" fontId="25" fillId="0" borderId="15" xfId="0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25" fillId="0" borderId="15" xfId="15" applyNumberFormat="1" applyFont="1" applyBorder="1" applyAlignment="1">
      <alignment horizontal="left" vertical="center" wrapText="1"/>
    </xf>
    <xf numFmtId="0" fontId="25" fillId="0" borderId="65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3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1</xdr:col>
      <xdr:colOff>504825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1</xdr:col>
      <xdr:colOff>228600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95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территориальных органов и образовательных учреждений ФСИН России по борьбе самбо</v>
          </cell>
        </row>
        <row r="3">
          <cell r="A3" t="str">
            <v>3 - 5 декабря 2012 г.Владимир</v>
          </cell>
        </row>
        <row r="6">
          <cell r="A6" t="str">
            <v>Гл. судья, судья МК</v>
          </cell>
        </row>
        <row r="7">
          <cell r="G7" t="str">
            <v>Стахеев И.Р.</v>
          </cell>
        </row>
        <row r="8">
          <cell r="A8" t="str">
            <v>Гл. секретарь, судья МК</v>
          </cell>
          <cell r="G8" t="str">
            <v>Гороховец</v>
          </cell>
        </row>
        <row r="9">
          <cell r="G9" t="str">
            <v>Доронкин Н.И.</v>
          </cell>
        </row>
        <row r="10">
          <cell r="G10" t="str">
            <v>Владимир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view="pageBreakPreview" zoomScale="60" workbookViewId="0" topLeftCell="A1">
      <selection activeCell="B2" sqref="B2:C2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08" t="s">
        <v>12</v>
      </c>
      <c r="B1" s="108"/>
      <c r="C1" s="108"/>
      <c r="D1" s="108"/>
      <c r="E1" s="108"/>
      <c r="F1" s="108"/>
      <c r="G1" s="108"/>
      <c r="H1" s="108"/>
    </row>
    <row r="2" spans="2:8" ht="61.5" customHeight="1" thickBot="1">
      <c r="B2" s="113" t="s">
        <v>14</v>
      </c>
      <c r="C2" s="114"/>
      <c r="D2" s="105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06"/>
      <c r="F2" s="106"/>
      <c r="G2" s="106"/>
      <c r="H2" s="107"/>
    </row>
    <row r="3" spans="2:7" ht="15" customHeight="1" thickBot="1">
      <c r="B3" s="103" t="str">
        <f>HYPERLINK('[1]реквизиты'!$A$3)</f>
        <v>3 - 5 декабря 2012 г.Владимир</v>
      </c>
      <c r="C3" s="103"/>
      <c r="D3" s="103"/>
      <c r="F3" s="115" t="str">
        <f>HYPERLINK('пр.взв.'!G3)</f>
        <v>в.к.   Кг 100</v>
      </c>
      <c r="G3" s="116"/>
    </row>
    <row r="4" spans="1:8" ht="12.75" customHeight="1">
      <c r="A4" s="139" t="s">
        <v>17</v>
      </c>
      <c r="B4" s="141" t="s">
        <v>1</v>
      </c>
      <c r="C4" s="143" t="s">
        <v>2</v>
      </c>
      <c r="D4" s="145" t="s">
        <v>3</v>
      </c>
      <c r="E4" s="135" t="s">
        <v>4</v>
      </c>
      <c r="F4" s="136"/>
      <c r="G4" s="127" t="s">
        <v>6</v>
      </c>
      <c r="H4" s="109" t="s">
        <v>5</v>
      </c>
    </row>
    <row r="5" spans="1:8" ht="9.75" customHeight="1" thickBot="1">
      <c r="A5" s="140"/>
      <c r="B5" s="142"/>
      <c r="C5" s="144"/>
      <c r="D5" s="146"/>
      <c r="E5" s="137"/>
      <c r="F5" s="138"/>
      <c r="G5" s="128"/>
      <c r="H5" s="110"/>
    </row>
    <row r="6" spans="1:8" ht="11.25" customHeight="1">
      <c r="A6" s="123">
        <v>1</v>
      </c>
      <c r="B6" s="124">
        <v>7</v>
      </c>
      <c r="C6" s="111" t="str">
        <f>VLOOKUP(B6,'пр.взв.'!B4:H71,2,FALSE)</f>
        <v>Омаров Арсен Магомедтагирович</v>
      </c>
      <c r="D6" s="125">
        <f>VLOOKUP(B6,'пр.взв.'!B6:H71,3,FALSE)</f>
        <v>1989</v>
      </c>
      <c r="E6" s="129"/>
      <c r="F6" s="133" t="str">
        <f>VLOOKUP(B6,'пр.взв.'!B6:H161,5,FALSE)</f>
        <v>Самара, ГУФСИН</v>
      </c>
      <c r="G6" s="131"/>
      <c r="H6" s="111"/>
    </row>
    <row r="7" spans="1:8" ht="11.25" customHeight="1">
      <c r="A7" s="101"/>
      <c r="B7" s="102"/>
      <c r="C7" s="112"/>
      <c r="D7" s="126"/>
      <c r="E7" s="130"/>
      <c r="F7" s="134"/>
      <c r="G7" s="132"/>
      <c r="H7" s="112"/>
    </row>
    <row r="8" spans="1:8" ht="11.25" customHeight="1">
      <c r="A8" s="101">
        <v>2</v>
      </c>
      <c r="B8" s="102">
        <v>22</v>
      </c>
      <c r="C8" s="104" t="str">
        <f>VLOOKUP(B8,'пр.взв.'!B6:H135,2,FALSE)</f>
        <v>Лукашук Илья Игоревич</v>
      </c>
      <c r="D8" s="120" t="str">
        <f>VLOOKUP(B8,'пр.взв.'!B1:H135,3,FALSE)</f>
        <v>1983, МС</v>
      </c>
      <c r="E8" s="117"/>
      <c r="F8" s="121" t="str">
        <f>VLOOKUP(B8,'пр.взв.'!B1:H163,5,FALSE)</f>
        <v>Челябинск, ГУФСИН</v>
      </c>
      <c r="G8" s="119"/>
      <c r="H8" s="104"/>
    </row>
    <row r="9" spans="1:8" ht="11.25" customHeight="1">
      <c r="A9" s="101"/>
      <c r="B9" s="102"/>
      <c r="C9" s="104"/>
      <c r="D9" s="120"/>
      <c r="E9" s="118"/>
      <c r="F9" s="121"/>
      <c r="G9" s="119"/>
      <c r="H9" s="104"/>
    </row>
    <row r="10" spans="1:8" ht="11.25" customHeight="1">
      <c r="A10" s="101">
        <v>3</v>
      </c>
      <c r="B10" s="102">
        <v>33</v>
      </c>
      <c r="C10" s="104" t="str">
        <f>VLOOKUP(B10,'пр.взв.'!B1:H137,2,FALSE)</f>
        <v>Абаев Олег Викторович</v>
      </c>
      <c r="D10" s="120" t="str">
        <f>VLOOKUP(B10,'пр.взв.'!B1:H137,3,FALSE)</f>
        <v>1991,мс</v>
      </c>
      <c r="E10" s="117"/>
      <c r="F10" s="121" t="str">
        <f>VLOOKUP(B10,'пр.взв.'!B1:H165,5,FALSE)</f>
        <v>Самарский юридический институт</v>
      </c>
      <c r="G10" s="119"/>
      <c r="H10" s="104"/>
    </row>
    <row r="11" spans="1:8" ht="11.25" customHeight="1">
      <c r="A11" s="101"/>
      <c r="B11" s="102"/>
      <c r="C11" s="104"/>
      <c r="D11" s="120"/>
      <c r="E11" s="118"/>
      <c r="F11" s="121"/>
      <c r="G11" s="119"/>
      <c r="H11" s="104"/>
    </row>
    <row r="12" spans="1:8" ht="11.25" customHeight="1">
      <c r="A12" s="101">
        <v>3</v>
      </c>
      <c r="B12" s="102">
        <v>8</v>
      </c>
      <c r="C12" s="104" t="str">
        <f>VLOOKUP(B12,'пр.взв.'!B1:H139,2,FALSE)</f>
        <v>Гайнутдинов Артем Александрович</v>
      </c>
      <c r="D12" s="120" t="str">
        <f>VLOOKUP(B12,'пр.взв.'!B1:H139,3,FALSE)</f>
        <v>1989,мс</v>
      </c>
      <c r="E12" s="117"/>
      <c r="F12" s="121" t="str">
        <f>VLOOKUP(B12,'пр.взв.'!B1:H167,5,FALSE)</f>
        <v>Рес. Татарстан, УФСИН</v>
      </c>
      <c r="G12" s="119"/>
      <c r="H12" s="104"/>
    </row>
    <row r="13" spans="1:8" ht="11.25" customHeight="1">
      <c r="A13" s="101"/>
      <c r="B13" s="102"/>
      <c r="C13" s="104"/>
      <c r="D13" s="120"/>
      <c r="E13" s="118"/>
      <c r="F13" s="121"/>
      <c r="G13" s="119"/>
      <c r="H13" s="104"/>
    </row>
    <row r="14" spans="1:8" ht="11.25" customHeight="1">
      <c r="A14" s="101">
        <v>5</v>
      </c>
      <c r="B14" s="102">
        <v>2</v>
      </c>
      <c r="C14" s="104" t="str">
        <f>VLOOKUP(B14,'пр.взв.'!B1:H141,2,FALSE)</f>
        <v>Абдулаев Майрбек Султанович</v>
      </c>
      <c r="D14" s="120" t="str">
        <f>VLOOKUP(B14,'пр.взв.'!B1:H141,3,FALSE)</f>
        <v>1988,мс</v>
      </c>
      <c r="E14" s="117"/>
      <c r="F14" s="121" t="str">
        <f>VLOOKUP(B14,'пр.взв.'!B1:H169,5,FALSE)</f>
        <v>Самара, ГУФСИН</v>
      </c>
      <c r="G14" s="119"/>
      <c r="H14" s="104"/>
    </row>
    <row r="15" spans="1:8" ht="11.25" customHeight="1">
      <c r="A15" s="101"/>
      <c r="B15" s="102"/>
      <c r="C15" s="104"/>
      <c r="D15" s="120"/>
      <c r="E15" s="118"/>
      <c r="F15" s="121"/>
      <c r="G15" s="119"/>
      <c r="H15" s="104"/>
    </row>
    <row r="16" spans="1:8" ht="11.25" customHeight="1">
      <c r="A16" s="101">
        <v>5</v>
      </c>
      <c r="B16" s="102">
        <v>19</v>
      </c>
      <c r="C16" s="104" t="str">
        <f>VLOOKUP(B16,'пр.взв.'!B1:H143,2,FALSE)</f>
        <v>Михаилов Давид Герасимович</v>
      </c>
      <c r="D16" s="120" t="str">
        <f>VLOOKUP(B16,'пр.взв.'!B1:H143,3,FALSE)</f>
        <v>1985,мс</v>
      </c>
      <c r="E16" s="117"/>
      <c r="F16" s="121" t="str">
        <f>VLOOKUP(B16,'пр.взв.'!B1:H171,5,FALSE)</f>
        <v>Рес. Тыва, ФСИН</v>
      </c>
      <c r="G16" s="119"/>
      <c r="H16" s="104"/>
    </row>
    <row r="17" spans="1:8" ht="11.25" customHeight="1">
      <c r="A17" s="101"/>
      <c r="B17" s="102"/>
      <c r="C17" s="104"/>
      <c r="D17" s="120"/>
      <c r="E17" s="118"/>
      <c r="F17" s="121"/>
      <c r="G17" s="119"/>
      <c r="H17" s="104"/>
    </row>
    <row r="18" spans="1:8" ht="11.25" customHeight="1">
      <c r="A18" s="122" t="s">
        <v>18</v>
      </c>
      <c r="B18" s="102">
        <v>18</v>
      </c>
      <c r="C18" s="104" t="str">
        <f>VLOOKUP(B18,'пр.взв.'!B1:H145,2,FALSE)</f>
        <v>Мальцев Иван Николаевич</v>
      </c>
      <c r="D18" s="120">
        <f>VLOOKUP(B18,'пр.взв.'!B1:H145,3,FALSE)</f>
        <v>1982.1</v>
      </c>
      <c r="E18" s="117"/>
      <c r="F18" s="121" t="str">
        <f>VLOOKUP(B18,'пр.взв.'!B1:H173,5,FALSE)</f>
        <v>Кострома, УФСИН</v>
      </c>
      <c r="G18" s="119"/>
      <c r="H18" s="104"/>
    </row>
    <row r="19" spans="1:8" ht="11.25" customHeight="1">
      <c r="A19" s="122"/>
      <c r="B19" s="102"/>
      <c r="C19" s="104"/>
      <c r="D19" s="120"/>
      <c r="E19" s="118"/>
      <c r="F19" s="121"/>
      <c r="G19" s="119"/>
      <c r="H19" s="104"/>
    </row>
    <row r="20" spans="1:8" ht="11.25" customHeight="1">
      <c r="A20" s="122" t="s">
        <v>18</v>
      </c>
      <c r="B20" s="102">
        <v>32</v>
      </c>
      <c r="C20" s="104" t="str">
        <f>VLOOKUP(B20,'пр.взв.'!B1:H147,2,FALSE)</f>
        <v>Сверидов Алексей Александрович</v>
      </c>
      <c r="D20" s="120" t="str">
        <f>VLOOKUP(B20,'пр.взв.'!B2:H147,3,FALSE)</f>
        <v>1992,кмс</v>
      </c>
      <c r="E20" s="117"/>
      <c r="F20" s="121" t="str">
        <f>VLOOKUP(B20,'пр.взв.'!B2:H175,5,FALSE)</f>
        <v>Рязань, АПУ ФСИН</v>
      </c>
      <c r="G20" s="119"/>
      <c r="H20" s="104"/>
    </row>
    <row r="21" spans="1:8" ht="11.25" customHeight="1">
      <c r="A21" s="122"/>
      <c r="B21" s="102"/>
      <c r="C21" s="104"/>
      <c r="D21" s="120"/>
      <c r="E21" s="118"/>
      <c r="F21" s="121"/>
      <c r="G21" s="119"/>
      <c r="H21" s="104"/>
    </row>
    <row r="22" spans="1:8" ht="11.25" customHeight="1">
      <c r="A22" s="122" t="s">
        <v>105</v>
      </c>
      <c r="B22" s="102">
        <v>12</v>
      </c>
      <c r="C22" s="104" t="str">
        <f>VLOOKUP(B22,'пр.взв.'!B2:H149,2,FALSE)</f>
        <v>Лямов Руслан Нурбиевич </v>
      </c>
      <c r="D22" s="120" t="str">
        <f>VLOOKUP(B22,'пр.взв.'!B2:H149,3,FALSE)</f>
        <v>1987, КМС</v>
      </c>
      <c r="E22" s="117"/>
      <c r="F22" s="121" t="str">
        <f>VLOOKUP(B22,'пр.взв.'!B2:H177,5,FALSE)</f>
        <v>Респ. Адыгея, УФСИН</v>
      </c>
      <c r="G22" s="119"/>
      <c r="H22" s="104"/>
    </row>
    <row r="23" spans="1:8" ht="11.25" customHeight="1">
      <c r="A23" s="122"/>
      <c r="B23" s="102"/>
      <c r="C23" s="104"/>
      <c r="D23" s="120"/>
      <c r="E23" s="118"/>
      <c r="F23" s="121"/>
      <c r="G23" s="119"/>
      <c r="H23" s="104"/>
    </row>
    <row r="24" spans="1:8" ht="11.25" customHeight="1">
      <c r="A24" s="122" t="s">
        <v>105</v>
      </c>
      <c r="B24" s="102">
        <v>23</v>
      </c>
      <c r="C24" s="104" t="str">
        <f>VLOOKUP(B24,'пр.взв.'!B2:H151,2,FALSE)</f>
        <v>Тетерин Павел Михайлович</v>
      </c>
      <c r="D24" s="120" t="str">
        <f>VLOOKUP(B24,'пр.взв.'!B2:H151,3,FALSE)</f>
        <v>1977, МС</v>
      </c>
      <c r="E24" s="117"/>
      <c r="F24" s="121" t="str">
        <f>VLOOKUP(B24,'пр.взв.'!B2:H179,5,FALSE)</f>
        <v>Омск, УФСИН</v>
      </c>
      <c r="G24" s="119"/>
      <c r="H24" s="104"/>
    </row>
    <row r="25" spans="1:8" ht="11.25" customHeight="1">
      <c r="A25" s="122"/>
      <c r="B25" s="102"/>
      <c r="C25" s="104"/>
      <c r="D25" s="120"/>
      <c r="E25" s="118"/>
      <c r="F25" s="121"/>
      <c r="G25" s="119"/>
      <c r="H25" s="104"/>
    </row>
    <row r="26" spans="1:8" ht="11.25" customHeight="1">
      <c r="A26" s="122" t="s">
        <v>105</v>
      </c>
      <c r="B26" s="102">
        <v>29</v>
      </c>
      <c r="C26" s="104" t="str">
        <f>VLOOKUP(B26,'пр.взв.'!B2:H153,2,FALSE)</f>
        <v>Матрёнин Антон Сергеевич</v>
      </c>
      <c r="D26" s="120" t="str">
        <f>VLOOKUP(B26,'пр.взв.'!B2:H153,3,FALSE)</f>
        <v>1985, МС</v>
      </c>
      <c r="E26" s="117"/>
      <c r="F26" s="121" t="str">
        <f>VLOOKUP(B26,'пр.взв.'!B2:H181,5,FALSE)</f>
        <v>Респ. Башкортостан ГУФСИН</v>
      </c>
      <c r="G26" s="119"/>
      <c r="H26" s="104"/>
    </row>
    <row r="27" spans="1:8" ht="11.25" customHeight="1">
      <c r="A27" s="122"/>
      <c r="B27" s="102"/>
      <c r="C27" s="104"/>
      <c r="D27" s="120"/>
      <c r="E27" s="118"/>
      <c r="F27" s="121"/>
      <c r="G27" s="119"/>
      <c r="H27" s="104"/>
    </row>
    <row r="28" spans="1:8" ht="11.25" customHeight="1">
      <c r="A28" s="122" t="s">
        <v>105</v>
      </c>
      <c r="B28" s="102">
        <v>6</v>
      </c>
      <c r="C28" s="104" t="str">
        <f>VLOOKUP(B28,'пр.взв.'!B2:H155,2,FALSE)</f>
        <v>Юрковец Андрей Петрович</v>
      </c>
      <c r="D28" s="120">
        <f>VLOOKUP(B28,'пр.взв.'!B2:H155,3,FALSE)</f>
        <v>1988.1</v>
      </c>
      <c r="E28" s="117"/>
      <c r="F28" s="121" t="str">
        <f>VLOOKUP(B28,'пр.взв.'!B2:H183,5,FALSE)</f>
        <v>Рес. Хакасия, УФСИН</v>
      </c>
      <c r="G28" s="119"/>
      <c r="H28" s="104"/>
    </row>
    <row r="29" spans="1:8" ht="11.25" customHeight="1">
      <c r="A29" s="122"/>
      <c r="B29" s="102"/>
      <c r="C29" s="104"/>
      <c r="D29" s="120"/>
      <c r="E29" s="118"/>
      <c r="F29" s="121"/>
      <c r="G29" s="119"/>
      <c r="H29" s="104"/>
    </row>
    <row r="30" spans="1:8" ht="11.25" customHeight="1">
      <c r="A30" s="122" t="s">
        <v>106</v>
      </c>
      <c r="B30" s="102">
        <v>9</v>
      </c>
      <c r="C30" s="104" t="str">
        <f>VLOOKUP(B30,'пр.взв.'!B2:H157,2,FALSE)</f>
        <v>Шестопалов Егор Николаевич</v>
      </c>
      <c r="D30" s="120">
        <f>VLOOKUP(B30,'пр.взв.'!B3:H157,3,FALSE)</f>
        <v>1986.1</v>
      </c>
      <c r="E30" s="117"/>
      <c r="F30" s="121" t="str">
        <f>VLOOKUP(B30,'пр.взв.'!B3:H185,5,FALSE)</f>
        <v>Рес. Хакасия, УФСИН</v>
      </c>
      <c r="G30" s="119"/>
      <c r="H30" s="104"/>
    </row>
    <row r="31" spans="1:8" ht="11.25" customHeight="1">
      <c r="A31" s="122"/>
      <c r="B31" s="102"/>
      <c r="C31" s="104"/>
      <c r="D31" s="120"/>
      <c r="E31" s="118"/>
      <c r="F31" s="121"/>
      <c r="G31" s="119"/>
      <c r="H31" s="104"/>
    </row>
    <row r="32" spans="1:8" ht="11.25" customHeight="1">
      <c r="A32" s="122" t="s">
        <v>106</v>
      </c>
      <c r="B32" s="102">
        <v>14</v>
      </c>
      <c r="C32" s="104" t="str">
        <f>VLOOKUP(B32,'пр.взв.'!B3:H159,2,FALSE)</f>
        <v>Балов Рамазан Султанович</v>
      </c>
      <c r="D32" s="120">
        <f>VLOOKUP(B32,'пр.взв.'!B3:H159,3,FALSE)</f>
        <v>1983.1</v>
      </c>
      <c r="E32" s="117"/>
      <c r="F32" s="121" t="str">
        <f>VLOOKUP(B32,'пр.взв.'!B3:H187,5,FALSE)</f>
        <v>Нижний Новгород, ГУФСИН</v>
      </c>
      <c r="G32" s="119"/>
      <c r="H32" s="104"/>
    </row>
    <row r="33" spans="1:8" ht="11.25" customHeight="1">
      <c r="A33" s="122"/>
      <c r="B33" s="102"/>
      <c r="C33" s="104"/>
      <c r="D33" s="120"/>
      <c r="E33" s="118"/>
      <c r="F33" s="121"/>
      <c r="G33" s="119"/>
      <c r="H33" s="104"/>
    </row>
    <row r="34" spans="1:8" ht="11.25" customHeight="1">
      <c r="A34" s="122" t="s">
        <v>106</v>
      </c>
      <c r="B34" s="102">
        <v>15</v>
      </c>
      <c r="C34" s="104" t="str">
        <f>VLOOKUP(B34,'пр.взв.'!B3:H161,2,FALSE)</f>
        <v>Сайдалиев Убайдуло Сандмородович</v>
      </c>
      <c r="D34" s="120">
        <f>VLOOKUP(B34,'пр.взв.'!B3:H161,3,FALSE)</f>
        <v>1985.1</v>
      </c>
      <c r="E34" s="117"/>
      <c r="F34" s="121" t="str">
        <f>VLOOKUP(B34,'пр.взв.'!B3:H189,5,FALSE)</f>
        <v>Санкт-Петербург, УФСИН</v>
      </c>
      <c r="G34" s="119"/>
      <c r="H34" s="104"/>
    </row>
    <row r="35" spans="1:8" ht="11.25" customHeight="1">
      <c r="A35" s="122"/>
      <c r="B35" s="102"/>
      <c r="C35" s="104"/>
      <c r="D35" s="120"/>
      <c r="E35" s="118"/>
      <c r="F35" s="121"/>
      <c r="G35" s="119"/>
      <c r="H35" s="104"/>
    </row>
    <row r="36" spans="1:8" ht="11.25" customHeight="1">
      <c r="A36" s="122" t="s">
        <v>106</v>
      </c>
      <c r="B36" s="102">
        <v>24</v>
      </c>
      <c r="C36" s="104" t="str">
        <f>VLOOKUP(B36,'пр.взв.'!B3:H163,2,FALSE)</f>
        <v>Мехтиев Камран Рауфович</v>
      </c>
      <c r="D36" s="120" t="str">
        <f>VLOOKUP(B36,'пр.взв.'!B3:H163,3,FALSE)</f>
        <v>1993,1</v>
      </c>
      <c r="E36" s="117"/>
      <c r="F36" s="121" t="str">
        <f>VLOOKUP(B36,'пр.взв.'!B3:H191,5,FALSE)</f>
        <v>Псковский Юридический Институт</v>
      </c>
      <c r="G36" s="119"/>
      <c r="H36" s="104"/>
    </row>
    <row r="37" spans="1:8" ht="11.25" customHeight="1">
      <c r="A37" s="122"/>
      <c r="B37" s="102"/>
      <c r="C37" s="104"/>
      <c r="D37" s="120"/>
      <c r="E37" s="118"/>
      <c r="F37" s="121"/>
      <c r="G37" s="119"/>
      <c r="H37" s="104"/>
    </row>
    <row r="38" spans="1:8" ht="11.25" customHeight="1">
      <c r="A38" s="122" t="s">
        <v>107</v>
      </c>
      <c r="B38" s="102">
        <v>5</v>
      </c>
      <c r="C38" s="104" t="str">
        <f>VLOOKUP(B38,'пр.взв.'!B3:H165,2,FALSE)</f>
        <v>Ломиворотов Роман Николаевич</v>
      </c>
      <c r="D38" s="120" t="str">
        <f>VLOOKUP(B38,'пр.взв.'!B3:H165,3,FALSE)</f>
        <v>1976,мс</v>
      </c>
      <c r="E38" s="117"/>
      <c r="F38" s="121" t="str">
        <f>VLOOKUP(B38,'пр.взв.'!B3:H193,5,FALSE)</f>
        <v>Тула, УФСИН</v>
      </c>
      <c r="G38" s="119"/>
      <c r="H38" s="104"/>
    </row>
    <row r="39" spans="1:8" ht="11.25" customHeight="1">
      <c r="A39" s="122"/>
      <c r="B39" s="102"/>
      <c r="C39" s="104"/>
      <c r="D39" s="120"/>
      <c r="E39" s="118"/>
      <c r="F39" s="121"/>
      <c r="G39" s="119"/>
      <c r="H39" s="104"/>
    </row>
    <row r="40" spans="1:8" ht="11.25" customHeight="1">
      <c r="A40" s="122" t="s">
        <v>107</v>
      </c>
      <c r="B40" s="102">
        <v>10</v>
      </c>
      <c r="C40" s="104" t="str">
        <f>VLOOKUP(B40,'пр.взв.'!B3:H167,2,FALSE)</f>
        <v>Коновалов Александр Юрьевич</v>
      </c>
      <c r="D40" s="120">
        <f>VLOOKUP(B40,'пр.взв.'!B5:H167,3,FALSE)</f>
        <v>1988.1</v>
      </c>
      <c r="E40" s="117"/>
      <c r="F40" s="121" t="str">
        <f>VLOOKUP(B40,'пр.взв.'!B4:H195,5,FALSE)</f>
        <v>Тула, УФСИН</v>
      </c>
      <c r="G40" s="119"/>
      <c r="H40" s="104"/>
    </row>
    <row r="41" spans="1:8" ht="11.25" customHeight="1">
      <c r="A41" s="122"/>
      <c r="B41" s="102"/>
      <c r="C41" s="104"/>
      <c r="D41" s="120"/>
      <c r="E41" s="118"/>
      <c r="F41" s="121"/>
      <c r="G41" s="119"/>
      <c r="H41" s="104"/>
    </row>
    <row r="42" spans="1:8" ht="11.25" customHeight="1">
      <c r="A42" s="122" t="s">
        <v>107</v>
      </c>
      <c r="B42" s="102">
        <v>11</v>
      </c>
      <c r="C42" s="104" t="str">
        <f>VLOOKUP(B42,'пр.взв.'!B4:H169,2,FALSE)</f>
        <v>Коломыцев Вячеслав Владимирович</v>
      </c>
      <c r="D42" s="120" t="str">
        <f>VLOOKUP(B42,'пр.взв.'!B4:H169,3,FALSE)</f>
        <v>1987,кмс</v>
      </c>
      <c r="E42" s="117"/>
      <c r="F42" s="121" t="str">
        <f>VLOOKUP(B42,'пр.взв.'!B4:H197,5,FALSE)</f>
        <v>Рязань, УФСИН</v>
      </c>
      <c r="G42" s="119"/>
      <c r="H42" s="104"/>
    </row>
    <row r="43" spans="1:8" ht="11.25" customHeight="1">
      <c r="A43" s="122"/>
      <c r="B43" s="102"/>
      <c r="C43" s="104"/>
      <c r="D43" s="120"/>
      <c r="E43" s="118"/>
      <c r="F43" s="121"/>
      <c r="G43" s="119"/>
      <c r="H43" s="104"/>
    </row>
    <row r="44" spans="1:8" ht="11.25" customHeight="1">
      <c r="A44" s="122" t="s">
        <v>107</v>
      </c>
      <c r="B44" s="102">
        <v>20</v>
      </c>
      <c r="C44" s="104" t="str">
        <f>VLOOKUP(B44,'пр.взв.'!B4:H171,2,FALSE)</f>
        <v>Морозов Павел Иванович</v>
      </c>
      <c r="D44" s="120">
        <f>VLOOKUP(B44,'пр.взв.'!B4:H171,3,FALSE)</f>
        <v>1</v>
      </c>
      <c r="E44" s="117"/>
      <c r="F44" s="121" t="str">
        <f>VLOOKUP(B44,'пр.взв.'!B4:H199,5,FALSE)</f>
        <v>Воронеж, УФСИН</v>
      </c>
      <c r="G44" s="119"/>
      <c r="H44" s="104"/>
    </row>
    <row r="45" spans="1:8" ht="11.25" customHeight="1">
      <c r="A45" s="122"/>
      <c r="B45" s="102"/>
      <c r="C45" s="104"/>
      <c r="D45" s="120"/>
      <c r="E45" s="118"/>
      <c r="F45" s="121"/>
      <c r="G45" s="119"/>
      <c r="H45" s="104"/>
    </row>
    <row r="46" spans="1:8" ht="11.25" customHeight="1">
      <c r="A46" s="122" t="s">
        <v>108</v>
      </c>
      <c r="B46" s="102">
        <v>1</v>
      </c>
      <c r="C46" s="104" t="str">
        <f>VLOOKUP(B46,'пр.взв.'!B4:H173,2,FALSE)</f>
        <v>Зедгинедзе Вячеслав Сергеевич</v>
      </c>
      <c r="D46" s="120" t="str">
        <f>VLOOKUP(B46,'пр.взв.'!B6:H173,3,FALSE)</f>
        <v>1969,1</v>
      </c>
      <c r="E46" s="117"/>
      <c r="F46" s="121" t="str">
        <f>VLOOKUP(B46,'пр.взв.'!B4:H201,5,FALSE)</f>
        <v>Нижний Новгород, ГУФСИН</v>
      </c>
      <c r="G46" s="119"/>
      <c r="H46" s="104"/>
    </row>
    <row r="47" spans="1:8" ht="11.25" customHeight="1">
      <c r="A47" s="122"/>
      <c r="B47" s="102"/>
      <c r="C47" s="104"/>
      <c r="D47" s="120"/>
      <c r="E47" s="118"/>
      <c r="F47" s="121"/>
      <c r="G47" s="119"/>
      <c r="H47" s="104"/>
    </row>
    <row r="48" spans="1:8" ht="11.25" customHeight="1">
      <c r="A48" s="122" t="s">
        <v>108</v>
      </c>
      <c r="B48" s="102">
        <v>4</v>
      </c>
      <c r="C48" s="104" t="str">
        <f>VLOOKUP(B48,'пр.взв.'!B4:H175,2,FALSE)</f>
        <v>Мухоплев Борис Викторович</v>
      </c>
      <c r="D48" s="120" t="str">
        <f>VLOOKUP(B48,'пр.взв.'!B4:H175,3,FALSE)</f>
        <v>1979,1</v>
      </c>
      <c r="E48" s="117"/>
      <c r="F48" s="121" t="str">
        <f>VLOOKUP(B48,'пр.взв.'!B4:H203,5,FALSE)</f>
        <v>Рес. Якутия, УФСИН</v>
      </c>
      <c r="G48" s="119"/>
      <c r="H48" s="104"/>
    </row>
    <row r="49" spans="1:8" ht="11.25" customHeight="1">
      <c r="A49" s="122"/>
      <c r="B49" s="102"/>
      <c r="C49" s="104"/>
      <c r="D49" s="120"/>
      <c r="E49" s="118"/>
      <c r="F49" s="121"/>
      <c r="G49" s="119"/>
      <c r="H49" s="104"/>
    </row>
    <row r="50" spans="1:8" ht="11.25" customHeight="1">
      <c r="A50" s="122" t="s">
        <v>108</v>
      </c>
      <c r="B50" s="102">
        <v>16</v>
      </c>
      <c r="C50" s="104" t="str">
        <f>VLOOKUP(B50,'пр.взв.'!B4:H177,2,FALSE)</f>
        <v>Алпатов Антон Владимирович</v>
      </c>
      <c r="D50" s="120" t="str">
        <f>VLOOKUP(B50,'пр.взв.'!B5:H177,3,FALSE)</f>
        <v>1990,1</v>
      </c>
      <c r="E50" s="117"/>
      <c r="F50" s="121" t="str">
        <f>VLOOKUP(B50,'пр.взв.'!B5:H205,5,FALSE)</f>
        <v>Рязань, УФСИН</v>
      </c>
      <c r="G50" s="119"/>
      <c r="H50" s="104"/>
    </row>
    <row r="51" spans="1:8" ht="11.25" customHeight="1">
      <c r="A51" s="122"/>
      <c r="B51" s="102"/>
      <c r="C51" s="104"/>
      <c r="D51" s="120"/>
      <c r="E51" s="118"/>
      <c r="F51" s="121"/>
      <c r="G51" s="119"/>
      <c r="H51" s="104"/>
    </row>
    <row r="52" spans="1:8" ht="11.25" customHeight="1">
      <c r="A52" s="122" t="s">
        <v>108</v>
      </c>
      <c r="B52" s="102">
        <v>25</v>
      </c>
      <c r="C52" s="104" t="str">
        <f>VLOOKUP(B52,'пр.взв.'!B5:H179,2,FALSE)</f>
        <v>Будерацкий Николай Григорьевич</v>
      </c>
      <c r="D52" s="120" t="str">
        <f>VLOOKUP(B52,'пр.взв.'!B5:H179,3,FALSE)</f>
        <v>1987,мс</v>
      </c>
      <c r="E52" s="117"/>
      <c r="F52" s="121" t="str">
        <f>VLOOKUP(B52,'пр.взв.'!B5:H207,5,FALSE)</f>
        <v>Пермский Край, ФСИН</v>
      </c>
      <c r="G52" s="119"/>
      <c r="H52" s="104"/>
    </row>
    <row r="53" spans="1:8" ht="11.25" customHeight="1">
      <c r="A53" s="122"/>
      <c r="B53" s="102"/>
      <c r="C53" s="104"/>
      <c r="D53" s="120"/>
      <c r="E53" s="118"/>
      <c r="F53" s="121"/>
      <c r="G53" s="119"/>
      <c r="H53" s="104"/>
    </row>
    <row r="54" spans="1:8" ht="11.25" customHeight="1">
      <c r="A54" s="122" t="s">
        <v>109</v>
      </c>
      <c r="B54" s="102">
        <v>3</v>
      </c>
      <c r="C54" s="104" t="str">
        <f>VLOOKUP(B54,'пр.взв.'!B5:H181,2,FALSE)</f>
        <v>Литвинцев Андрей Владимирович</v>
      </c>
      <c r="D54" s="120" t="str">
        <f>VLOOKUP(B54,'пр.взв.'!B5:H181,3,FALSE)</f>
        <v>1983,кмс</v>
      </c>
      <c r="E54" s="117"/>
      <c r="F54" s="121" t="str">
        <f>VLOOKUP(B54,'пр.взв.'!B5:H209,5,FALSE)</f>
        <v>Рес. Татарстан, УФСИН</v>
      </c>
      <c r="G54" s="119"/>
      <c r="H54" s="104"/>
    </row>
    <row r="55" spans="1:8" ht="11.25" customHeight="1">
      <c r="A55" s="122"/>
      <c r="B55" s="102"/>
      <c r="C55" s="104"/>
      <c r="D55" s="120"/>
      <c r="E55" s="118"/>
      <c r="F55" s="121"/>
      <c r="G55" s="119"/>
      <c r="H55" s="104"/>
    </row>
    <row r="56" spans="1:8" ht="11.25" customHeight="1">
      <c r="A56" s="122" t="s">
        <v>109</v>
      </c>
      <c r="B56" s="102">
        <v>13</v>
      </c>
      <c r="C56" s="104" t="str">
        <f>VLOOKUP(B56,'пр.взв.'!B5:H183,2,FALSE)</f>
        <v>Михеев Владимир Владимирович</v>
      </c>
      <c r="D56" s="120" t="str">
        <f>VLOOKUP(B56,'пр.взв.'!B5:H183,3,FALSE)</f>
        <v>1985,1</v>
      </c>
      <c r="E56" s="117"/>
      <c r="F56" s="121" t="str">
        <f>VLOOKUP(B56,'пр.взв.'!B5:H211,5,FALSE)</f>
        <v>Рес. Чувашия УФСИН </v>
      </c>
      <c r="G56" s="119"/>
      <c r="H56" s="104"/>
    </row>
    <row r="57" spans="1:8" ht="11.25" customHeight="1">
      <c r="A57" s="122"/>
      <c r="B57" s="102"/>
      <c r="C57" s="104"/>
      <c r="D57" s="120"/>
      <c r="E57" s="118"/>
      <c r="F57" s="121"/>
      <c r="G57" s="119"/>
      <c r="H57" s="104"/>
    </row>
    <row r="58" spans="1:8" ht="11.25" customHeight="1">
      <c r="A58" s="122" t="s">
        <v>109</v>
      </c>
      <c r="B58" s="102">
        <v>18</v>
      </c>
      <c r="C58" s="104" t="str">
        <f>VLOOKUP(B58,'пр.взв.'!B5:H185,2,FALSE)</f>
        <v>Мальцев Иван Николаевич</v>
      </c>
      <c r="D58" s="120">
        <f>VLOOKUP(B58,'пр.взв.'!B5:H185,3,FALSE)</f>
        <v>1982.1</v>
      </c>
      <c r="E58" s="117"/>
      <c r="F58" s="121" t="str">
        <f>VLOOKUP(B58,'пр.взв.'!B5:H213,5,FALSE)</f>
        <v>Кострома, УФСИН</v>
      </c>
      <c r="G58" s="119"/>
      <c r="H58" s="104"/>
    </row>
    <row r="59" spans="1:8" ht="11.25" customHeight="1">
      <c r="A59" s="122"/>
      <c r="B59" s="102"/>
      <c r="C59" s="104"/>
      <c r="D59" s="120"/>
      <c r="E59" s="118"/>
      <c r="F59" s="121"/>
      <c r="G59" s="119"/>
      <c r="H59" s="104"/>
    </row>
    <row r="60" spans="1:8" ht="11.25" customHeight="1">
      <c r="A60" s="122" t="s">
        <v>109</v>
      </c>
      <c r="B60" s="102">
        <v>21</v>
      </c>
      <c r="C60" s="104" t="str">
        <f>VLOOKUP(B60,'пр.взв.'!B5:H187,2,FALSE)</f>
        <v>Шабуров Роман Петрович</v>
      </c>
      <c r="D60" s="120" t="str">
        <f>VLOOKUP(B60,'пр.взв.'!B6:H187,3,FALSE)</f>
        <v>1981,1</v>
      </c>
      <c r="E60" s="117"/>
      <c r="F60" s="121" t="str">
        <f>VLOOKUP(B60,'пр.взв.'!B6:H215,5,FALSE)</f>
        <v>Киров, УФСИН</v>
      </c>
      <c r="G60" s="119"/>
      <c r="H60" s="104"/>
    </row>
    <row r="61" spans="1:8" ht="11.25" customHeight="1">
      <c r="A61" s="122"/>
      <c r="B61" s="102"/>
      <c r="C61" s="104"/>
      <c r="D61" s="120"/>
      <c r="E61" s="118"/>
      <c r="F61" s="121"/>
      <c r="G61" s="119"/>
      <c r="H61" s="104"/>
    </row>
    <row r="62" spans="1:8" ht="12.75" customHeight="1">
      <c r="A62" s="122" t="s">
        <v>110</v>
      </c>
      <c r="B62" s="102">
        <v>26</v>
      </c>
      <c r="C62" s="104" t="str">
        <f>VLOOKUP(B62,'пр.взв.'!B6:H189,2,FALSE)</f>
        <v>Щербак Денис Андреевич</v>
      </c>
      <c r="D62" s="120">
        <f>VLOOKUP(B62,'пр.взв.'!B6:H189,3,FALSE)</f>
        <v>1992.1</v>
      </c>
      <c r="E62" s="117"/>
      <c r="F62" s="121" t="str">
        <f>VLOOKUP(B62,'пр.взв.'!B6:H217,5,FALSE)</f>
        <v>Кузбасский институт ФСИН</v>
      </c>
      <c r="G62" s="119"/>
      <c r="H62" s="104"/>
    </row>
    <row r="63" spans="1:8" ht="12.75" customHeight="1">
      <c r="A63" s="122"/>
      <c r="B63" s="102"/>
      <c r="C63" s="104"/>
      <c r="D63" s="120"/>
      <c r="E63" s="118"/>
      <c r="F63" s="121"/>
      <c r="G63" s="119"/>
      <c r="H63" s="104"/>
    </row>
    <row r="64" spans="1:8" ht="12.75" customHeight="1">
      <c r="A64" s="122" t="s">
        <v>110</v>
      </c>
      <c r="B64" s="102">
        <v>27</v>
      </c>
      <c r="C64" s="104" t="str">
        <f>VLOOKUP(B64,'пр.взв.'!B6:H191,2,FALSE)</f>
        <v>Науменко Вячеслав Вячеславович</v>
      </c>
      <c r="D64" s="120" t="str">
        <f>VLOOKUP(B64,'пр.взв.'!B6:H191,3,FALSE)</f>
        <v>1984,1</v>
      </c>
      <c r="E64" s="117"/>
      <c r="F64" s="121" t="str">
        <f>VLOOKUP(B64,'пр.взв.'!B6:H219,5,FALSE)</f>
        <v>Кемерово, ГУФСИН</v>
      </c>
      <c r="G64" s="119"/>
      <c r="H64" s="104"/>
    </row>
    <row r="65" spans="1:8" ht="12.75" customHeight="1">
      <c r="A65" s="122"/>
      <c r="B65" s="102"/>
      <c r="C65" s="104"/>
      <c r="D65" s="120"/>
      <c r="E65" s="118"/>
      <c r="F65" s="121"/>
      <c r="G65" s="119"/>
      <c r="H65" s="104"/>
    </row>
    <row r="66" spans="1:8" ht="11.25" customHeight="1">
      <c r="A66" s="122" t="s">
        <v>110</v>
      </c>
      <c r="B66" s="102">
        <v>28</v>
      </c>
      <c r="C66" s="104" t="str">
        <f>VLOOKUP(B66,'пр.взв.'!B6:H193,2,FALSE)</f>
        <v>Тарасов Валентин Александрович</v>
      </c>
      <c r="D66" s="120" t="str">
        <f>VLOOKUP(B66,'пр.взв.'!B6:H193,3,FALSE)</f>
        <v>1983,1</v>
      </c>
      <c r="E66" s="117"/>
      <c r="F66" s="121" t="str">
        <f>VLOOKUP(B66,'пр.взв.'!B6:H221,5,FALSE)</f>
        <v>Волгоград, УФСИН</v>
      </c>
      <c r="G66" s="119"/>
      <c r="H66" s="104"/>
    </row>
    <row r="67" spans="1:8" ht="11.25" customHeight="1">
      <c r="A67" s="122"/>
      <c r="B67" s="102"/>
      <c r="C67" s="104"/>
      <c r="D67" s="120"/>
      <c r="E67" s="118"/>
      <c r="F67" s="121"/>
      <c r="G67" s="119"/>
      <c r="H67" s="104"/>
    </row>
    <row r="68" spans="1:8" ht="11.25" customHeight="1">
      <c r="A68" s="122" t="s">
        <v>110</v>
      </c>
      <c r="B68" s="102">
        <v>30</v>
      </c>
      <c r="C68" s="104" t="str">
        <f>VLOOKUP(B68,'пр.взв.'!B6:H195,2,FALSE)</f>
        <v>Кузьмин Александр Анатольевич</v>
      </c>
      <c r="D68" s="120" t="str">
        <f>VLOOKUP(B68,'пр.взв.'!B6:H195,3,FALSE)</f>
        <v>1988,1</v>
      </c>
      <c r="E68" s="117"/>
      <c r="F68" s="121" t="str">
        <f>VLOOKUP(B68,'пр.взв.'!B6:H223,5,FALSE)</f>
        <v>Ульяновск, УФСИН</v>
      </c>
      <c r="G68" s="119"/>
      <c r="H68" s="104"/>
    </row>
    <row r="69" spans="1:8" ht="11.25" customHeight="1">
      <c r="A69" s="122"/>
      <c r="B69" s="102"/>
      <c r="C69" s="104"/>
      <c r="D69" s="120"/>
      <c r="E69" s="118"/>
      <c r="F69" s="121"/>
      <c r="G69" s="119"/>
      <c r="H69" s="104"/>
    </row>
    <row r="70" spans="1:8" ht="11.25" customHeight="1">
      <c r="A70" s="122" t="s">
        <v>16</v>
      </c>
      <c r="B70" s="102">
        <v>31</v>
      </c>
      <c r="C70" s="104" t="str">
        <f>VLOOKUP(B70,'пр.взв.'!B6:H197,2,FALSE)</f>
        <v>Апальков Александр Геннадиевич</v>
      </c>
      <c r="D70" s="120" t="str">
        <f>VLOOKUP(B70,'пр.взв.'!B7:H197,3,FALSE)</f>
        <v>1983,1</v>
      </c>
      <c r="E70" s="117"/>
      <c r="F70" s="121" t="str">
        <f>VLOOKUP(B70,'пр.взв.'!B7:H225,5,FALSE)</f>
        <v>Ростов, ГУФСИН</v>
      </c>
      <c r="G70" s="119"/>
      <c r="H70" s="104"/>
    </row>
    <row r="71" spans="1:8" ht="11.25" customHeight="1">
      <c r="A71" s="122"/>
      <c r="B71" s="102"/>
      <c r="C71" s="104"/>
      <c r="D71" s="120"/>
      <c r="E71" s="118"/>
      <c r="F71" s="121"/>
      <c r="G71" s="119"/>
      <c r="H71" s="104"/>
    </row>
    <row r="72" ht="11.25" customHeight="1"/>
    <row r="73" spans="1:8" ht="11.25" customHeight="1">
      <c r="A73" s="87" t="str">
        <f>HYPERLINK('[1]реквизиты'!$A$6)</f>
        <v>Гл. судья, судья МК</v>
      </c>
      <c r="B73" s="26"/>
      <c r="C73" s="86"/>
      <c r="D73" s="88"/>
      <c r="E73" s="88"/>
      <c r="F73" s="89" t="str">
        <f>'[1]реквизиты'!$G$7</f>
        <v>Стахеев И.Р.</v>
      </c>
      <c r="H73" s="96" t="str">
        <f>'[1]реквизиты'!$G$8</f>
        <v>Гороховец</v>
      </c>
    </row>
    <row r="74" spans="1:8" ht="11.25" customHeight="1">
      <c r="A74" s="86"/>
      <c r="B74" s="26"/>
      <c r="C74" s="86"/>
      <c r="D74" s="88"/>
      <c r="E74" s="88"/>
      <c r="F74" s="88"/>
      <c r="H74" s="95"/>
    </row>
    <row r="75" spans="1:8" ht="11.25" customHeight="1">
      <c r="A75" s="86"/>
      <c r="B75" s="26"/>
      <c r="C75" s="86"/>
      <c r="D75" s="88"/>
      <c r="E75" s="88"/>
      <c r="F75" s="88"/>
      <c r="H75" s="45"/>
    </row>
    <row r="76" spans="1:8" ht="11.25" customHeight="1">
      <c r="A76" s="87" t="str">
        <f>HYPERLINK('[1]реквизиты'!$A$8)</f>
        <v>Гл. секретарь, судья МК</v>
      </c>
      <c r="B76" s="26"/>
      <c r="C76" s="86"/>
      <c r="D76" s="88"/>
      <c r="E76" s="88"/>
      <c r="F76" s="91" t="str">
        <f>'[1]реквизиты'!$G$9</f>
        <v>Доронкин Н.И.</v>
      </c>
      <c r="H76" s="96" t="str">
        <f>'[1]реквизиты'!$G$10</f>
        <v>Владимир</v>
      </c>
    </row>
    <row r="77" spans="1:8" ht="11.25" customHeight="1">
      <c r="A77" s="36"/>
      <c r="B77" s="86"/>
      <c r="C77" s="86"/>
      <c r="D77" s="86"/>
      <c r="E77" s="88"/>
      <c r="F77" s="88"/>
      <c r="H77" s="86"/>
    </row>
    <row r="78" spans="1:8" ht="11.25" customHeight="1">
      <c r="A78" s="30"/>
      <c r="B78" s="86"/>
      <c r="C78" s="86"/>
      <c r="D78" s="86"/>
      <c r="E78" s="88"/>
      <c r="F78" s="88"/>
      <c r="G78" s="88"/>
      <c r="H78" s="86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135" spans="9:10" ht="12.75">
      <c r="I135" s="36"/>
      <c r="J135" s="26"/>
    </row>
    <row r="136" spans="9:10" ht="12.75">
      <c r="I136" s="30"/>
      <c r="J136" s="26"/>
    </row>
    <row r="137" spans="9:10" ht="12.75">
      <c r="I137" s="36"/>
      <c r="J137" s="26"/>
    </row>
    <row r="138" spans="9:10" ht="12.75">
      <c r="I138" s="36"/>
      <c r="J138" s="26"/>
    </row>
    <row r="139" spans="9:10" ht="12.75">
      <c r="I139" s="30"/>
      <c r="J139" s="26"/>
    </row>
    <row r="140" spans="9:10" ht="12.75">
      <c r="I140" s="30"/>
      <c r="J140" s="26"/>
    </row>
  </sheetData>
  <mergeCells count="276">
    <mergeCell ref="A68:A69"/>
    <mergeCell ref="B68:B69"/>
    <mergeCell ref="C68:C69"/>
    <mergeCell ref="D68:D69"/>
    <mergeCell ref="C66:C67"/>
    <mergeCell ref="D66:D67"/>
    <mergeCell ref="C64:C65"/>
    <mergeCell ref="D64:D65"/>
    <mergeCell ref="A64:A65"/>
    <mergeCell ref="B64:B65"/>
    <mergeCell ref="A66:A67"/>
    <mergeCell ref="B66:B67"/>
    <mergeCell ref="F70:F71"/>
    <mergeCell ref="G64:G65"/>
    <mergeCell ref="F66:F67"/>
    <mergeCell ref="G66:G67"/>
    <mergeCell ref="F68:F69"/>
    <mergeCell ref="G68:G69"/>
    <mergeCell ref="F62:F63"/>
    <mergeCell ref="G62:G63"/>
    <mergeCell ref="E64:E65"/>
    <mergeCell ref="F64:F65"/>
    <mergeCell ref="E48:E49"/>
    <mergeCell ref="E50:E51"/>
    <mergeCell ref="E44:E45"/>
    <mergeCell ref="E46:E47"/>
    <mergeCell ref="E70:E71"/>
    <mergeCell ref="E58:E59"/>
    <mergeCell ref="E60:E61"/>
    <mergeCell ref="E66:E67"/>
    <mergeCell ref="E62:E63"/>
    <mergeCell ref="E68:E6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44:H45"/>
    <mergeCell ref="H46:H47"/>
    <mergeCell ref="H32:H33"/>
    <mergeCell ref="H34:H35"/>
    <mergeCell ref="H36:H37"/>
    <mergeCell ref="H38:H39"/>
    <mergeCell ref="H70:H71"/>
    <mergeCell ref="H56:H57"/>
    <mergeCell ref="H58:H59"/>
    <mergeCell ref="H60:H61"/>
    <mergeCell ref="H62:H63"/>
    <mergeCell ref="B3:D3"/>
    <mergeCell ref="H64:H65"/>
    <mergeCell ref="H66:H67"/>
    <mergeCell ref="H68:H69"/>
    <mergeCell ref="H48:H49"/>
    <mergeCell ref="H50:H51"/>
    <mergeCell ref="H52:H53"/>
    <mergeCell ref="H54:H55"/>
    <mergeCell ref="H40:H41"/>
    <mergeCell ref="H42:H43"/>
  </mergeCells>
  <printOptions horizontalCentered="1"/>
  <pageMargins left="0" right="0" top="0" bottom="0" header="0" footer="0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36"/>
  <sheetViews>
    <sheetView view="pageBreakPreview" zoomScale="60" workbookViewId="0" topLeftCell="A41">
      <selection activeCell="C101" sqref="C10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08" t="s">
        <v>12</v>
      </c>
      <c r="B1" s="108"/>
      <c r="C1" s="108"/>
      <c r="D1" s="108"/>
      <c r="E1" s="108"/>
      <c r="F1" s="108"/>
      <c r="G1" s="108"/>
      <c r="H1" s="108"/>
    </row>
    <row r="2" spans="2:8" ht="43.5" customHeight="1" thickBot="1">
      <c r="B2" s="173" t="s">
        <v>15</v>
      </c>
      <c r="C2" s="173"/>
      <c r="D2" s="174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75"/>
      <c r="F2" s="175"/>
      <c r="G2" s="175"/>
      <c r="H2" s="176"/>
    </row>
    <row r="3" spans="2:8" ht="12.75" customHeight="1">
      <c r="B3" s="22"/>
      <c r="C3" s="177" t="str">
        <f>HYPERLINK('[1]реквизиты'!$A$3)</f>
        <v>3 - 5 декабря 2012 г.Владимир</v>
      </c>
      <c r="D3" s="177"/>
      <c r="E3" s="94"/>
      <c r="G3" s="178" t="s">
        <v>104</v>
      </c>
      <c r="H3" s="178"/>
    </row>
    <row r="4" spans="1:8" ht="12.75" customHeight="1">
      <c r="A4" s="161" t="s">
        <v>0</v>
      </c>
      <c r="B4" s="171" t="s">
        <v>1</v>
      </c>
      <c r="C4" s="161" t="s">
        <v>2</v>
      </c>
      <c r="D4" s="161" t="s">
        <v>3</v>
      </c>
      <c r="E4" s="149" t="s">
        <v>4</v>
      </c>
      <c r="F4" s="150"/>
      <c r="G4" s="161" t="s">
        <v>6</v>
      </c>
      <c r="H4" s="161" t="s">
        <v>5</v>
      </c>
    </row>
    <row r="5" spans="1:8" ht="12.75" customHeight="1">
      <c r="A5" s="162"/>
      <c r="B5" s="172"/>
      <c r="C5" s="162"/>
      <c r="D5" s="162"/>
      <c r="E5" s="151"/>
      <c r="F5" s="152"/>
      <c r="G5" s="162"/>
      <c r="H5" s="162"/>
    </row>
    <row r="6" spans="1:8" ht="12.75" customHeight="1">
      <c r="A6" s="155">
        <v>1</v>
      </c>
      <c r="B6" s="156">
        <v>1</v>
      </c>
      <c r="C6" s="160" t="s">
        <v>99</v>
      </c>
      <c r="D6" s="158" t="s">
        <v>100</v>
      </c>
      <c r="E6" s="148" t="s">
        <v>30</v>
      </c>
      <c r="F6" s="148" t="s">
        <v>30</v>
      </c>
      <c r="G6" s="158"/>
      <c r="H6" s="160"/>
    </row>
    <row r="7" spans="1:8" ht="15" customHeight="1">
      <c r="A7" s="155"/>
      <c r="B7" s="156"/>
      <c r="C7" s="160"/>
      <c r="D7" s="158"/>
      <c r="E7" s="148"/>
      <c r="F7" s="148"/>
      <c r="G7" s="158"/>
      <c r="H7" s="160"/>
    </row>
    <row r="8" spans="1:8" ht="12.75" customHeight="1">
      <c r="A8" s="155">
        <v>2</v>
      </c>
      <c r="B8" s="156">
        <v>2</v>
      </c>
      <c r="C8" s="157" t="s">
        <v>21</v>
      </c>
      <c r="D8" s="158" t="s">
        <v>22</v>
      </c>
      <c r="E8" s="148" t="s">
        <v>23</v>
      </c>
      <c r="F8" s="148" t="s">
        <v>23</v>
      </c>
      <c r="G8" s="154"/>
      <c r="H8" s="153"/>
    </row>
    <row r="9" spans="1:8" ht="15" customHeight="1">
      <c r="A9" s="155"/>
      <c r="B9" s="156"/>
      <c r="C9" s="157"/>
      <c r="D9" s="158"/>
      <c r="E9" s="148"/>
      <c r="F9" s="148"/>
      <c r="G9" s="154"/>
      <c r="H9" s="153"/>
    </row>
    <row r="10" spans="1:8" ht="15" customHeight="1">
      <c r="A10" s="155">
        <v>3</v>
      </c>
      <c r="B10" s="156">
        <v>3</v>
      </c>
      <c r="C10" s="157" t="s">
        <v>44</v>
      </c>
      <c r="D10" s="158" t="s">
        <v>45</v>
      </c>
      <c r="E10" s="148" t="s">
        <v>46</v>
      </c>
      <c r="F10" s="148" t="s">
        <v>46</v>
      </c>
      <c r="G10" s="154"/>
      <c r="H10" s="153"/>
    </row>
    <row r="11" spans="1:8" ht="15.75" customHeight="1">
      <c r="A11" s="155"/>
      <c r="B11" s="156"/>
      <c r="C11" s="157"/>
      <c r="D11" s="159"/>
      <c r="E11" s="148"/>
      <c r="F11" s="148"/>
      <c r="G11" s="154"/>
      <c r="H11" s="153"/>
    </row>
    <row r="12" spans="1:8" ht="12.75" customHeight="1">
      <c r="A12" s="155">
        <v>4</v>
      </c>
      <c r="B12" s="156">
        <v>4</v>
      </c>
      <c r="C12" s="160" t="s">
        <v>96</v>
      </c>
      <c r="D12" s="158" t="s">
        <v>97</v>
      </c>
      <c r="E12" s="148" t="s">
        <v>98</v>
      </c>
      <c r="F12" s="148" t="s">
        <v>98</v>
      </c>
      <c r="G12" s="154"/>
      <c r="H12" s="154"/>
    </row>
    <row r="13" spans="1:8" ht="15" customHeight="1">
      <c r="A13" s="155"/>
      <c r="B13" s="156"/>
      <c r="C13" s="160"/>
      <c r="D13" s="158"/>
      <c r="E13" s="148"/>
      <c r="F13" s="148"/>
      <c r="G13" s="154"/>
      <c r="H13" s="154"/>
    </row>
    <row r="14" spans="1:8" ht="12.75" customHeight="1">
      <c r="A14" s="155">
        <v>5</v>
      </c>
      <c r="B14" s="156">
        <v>5</v>
      </c>
      <c r="C14" s="157" t="s">
        <v>42</v>
      </c>
      <c r="D14" s="158" t="s">
        <v>43</v>
      </c>
      <c r="E14" s="148" t="s">
        <v>41</v>
      </c>
      <c r="F14" s="148" t="s">
        <v>41</v>
      </c>
      <c r="G14" s="154"/>
      <c r="H14" s="153"/>
    </row>
    <row r="15" spans="1:8" ht="15" customHeight="1">
      <c r="A15" s="155"/>
      <c r="B15" s="156"/>
      <c r="C15" s="157"/>
      <c r="D15" s="159"/>
      <c r="E15" s="148"/>
      <c r="F15" s="148"/>
      <c r="G15" s="154"/>
      <c r="H15" s="153"/>
    </row>
    <row r="16" spans="1:8" ht="12.75" customHeight="1">
      <c r="A16" s="155">
        <v>6</v>
      </c>
      <c r="B16" s="156">
        <v>6</v>
      </c>
      <c r="C16" s="157" t="s">
        <v>28</v>
      </c>
      <c r="D16" s="158">
        <v>1988.1</v>
      </c>
      <c r="E16" s="148" t="s">
        <v>27</v>
      </c>
      <c r="F16" s="148" t="s">
        <v>27</v>
      </c>
      <c r="G16" s="154"/>
      <c r="H16" s="153"/>
    </row>
    <row r="17" spans="1:8" ht="15" customHeight="1">
      <c r="A17" s="155"/>
      <c r="B17" s="156"/>
      <c r="C17" s="157"/>
      <c r="D17" s="158"/>
      <c r="E17" s="148"/>
      <c r="F17" s="148"/>
      <c r="G17" s="154"/>
      <c r="H17" s="153"/>
    </row>
    <row r="18" spans="1:8" ht="12.75" customHeight="1">
      <c r="A18" s="155">
        <v>7</v>
      </c>
      <c r="B18" s="156">
        <v>7</v>
      </c>
      <c r="C18" s="157" t="s">
        <v>84</v>
      </c>
      <c r="D18" s="158">
        <v>1989</v>
      </c>
      <c r="E18" s="148" t="s">
        <v>23</v>
      </c>
      <c r="F18" s="148" t="s">
        <v>23</v>
      </c>
      <c r="G18" s="154"/>
      <c r="H18" s="153"/>
    </row>
    <row r="19" spans="1:8" ht="15" customHeight="1">
      <c r="A19" s="155"/>
      <c r="B19" s="156"/>
      <c r="C19" s="157"/>
      <c r="D19" s="159"/>
      <c r="E19" s="148"/>
      <c r="F19" s="148"/>
      <c r="G19" s="154"/>
      <c r="H19" s="153"/>
    </row>
    <row r="20" spans="1:8" ht="12.75" customHeight="1">
      <c r="A20" s="155">
        <v>8</v>
      </c>
      <c r="B20" s="156">
        <v>8</v>
      </c>
      <c r="C20" s="157" t="s">
        <v>47</v>
      </c>
      <c r="D20" s="158" t="s">
        <v>48</v>
      </c>
      <c r="E20" s="148" t="s">
        <v>46</v>
      </c>
      <c r="F20" s="148" t="s">
        <v>46</v>
      </c>
      <c r="G20" s="154"/>
      <c r="H20" s="153"/>
    </row>
    <row r="21" spans="1:8" ht="15" customHeight="1">
      <c r="A21" s="155"/>
      <c r="B21" s="156"/>
      <c r="C21" s="157"/>
      <c r="D21" s="159"/>
      <c r="E21" s="148"/>
      <c r="F21" s="148"/>
      <c r="G21" s="154"/>
      <c r="H21" s="153"/>
    </row>
    <row r="22" spans="1:8" ht="12.75" customHeight="1">
      <c r="A22" s="155">
        <v>9</v>
      </c>
      <c r="B22" s="156">
        <v>9</v>
      </c>
      <c r="C22" s="160" t="s">
        <v>26</v>
      </c>
      <c r="D22" s="158">
        <v>1986.1</v>
      </c>
      <c r="E22" s="148" t="s">
        <v>27</v>
      </c>
      <c r="F22" s="148" t="s">
        <v>27</v>
      </c>
      <c r="G22" s="154"/>
      <c r="H22" s="153"/>
    </row>
    <row r="23" spans="1:8" ht="15" customHeight="1">
      <c r="A23" s="155"/>
      <c r="B23" s="156"/>
      <c r="C23" s="160"/>
      <c r="D23" s="158"/>
      <c r="E23" s="148"/>
      <c r="F23" s="148"/>
      <c r="G23" s="154"/>
      <c r="H23" s="153"/>
    </row>
    <row r="24" spans="1:8" ht="12.75" customHeight="1">
      <c r="A24" s="155">
        <v>10</v>
      </c>
      <c r="B24" s="156">
        <v>10</v>
      </c>
      <c r="C24" s="157" t="s">
        <v>40</v>
      </c>
      <c r="D24" s="158">
        <v>1988.1</v>
      </c>
      <c r="E24" s="148" t="s">
        <v>41</v>
      </c>
      <c r="F24" s="148" t="s">
        <v>41</v>
      </c>
      <c r="G24" s="154"/>
      <c r="H24" s="153"/>
    </row>
    <row r="25" spans="1:8" ht="15" customHeight="1">
      <c r="A25" s="155"/>
      <c r="B25" s="156"/>
      <c r="C25" s="157"/>
      <c r="D25" s="159"/>
      <c r="E25" s="148"/>
      <c r="F25" s="148"/>
      <c r="G25" s="154"/>
      <c r="H25" s="153"/>
    </row>
    <row r="26" spans="1:8" ht="12.75" customHeight="1">
      <c r="A26" s="155">
        <v>11</v>
      </c>
      <c r="B26" s="156">
        <v>11</v>
      </c>
      <c r="C26" s="157" t="s">
        <v>57</v>
      </c>
      <c r="D26" s="158" t="s">
        <v>58</v>
      </c>
      <c r="E26" s="148" t="s">
        <v>56</v>
      </c>
      <c r="F26" s="148" t="s">
        <v>56</v>
      </c>
      <c r="G26" s="154"/>
      <c r="H26" s="153"/>
    </row>
    <row r="27" spans="1:8" ht="15" customHeight="1">
      <c r="A27" s="155"/>
      <c r="B27" s="156"/>
      <c r="C27" s="157"/>
      <c r="D27" s="159"/>
      <c r="E27" s="148"/>
      <c r="F27" s="148"/>
      <c r="G27" s="154"/>
      <c r="H27" s="153"/>
    </row>
    <row r="28" spans="1:8" ht="15.75" customHeight="1">
      <c r="A28" s="155">
        <v>12</v>
      </c>
      <c r="B28" s="156">
        <v>12</v>
      </c>
      <c r="C28" s="157" t="s">
        <v>67</v>
      </c>
      <c r="D28" s="158" t="s">
        <v>68</v>
      </c>
      <c r="E28" s="147" t="s">
        <v>69</v>
      </c>
      <c r="F28" s="147" t="s">
        <v>69</v>
      </c>
      <c r="G28" s="154"/>
      <c r="H28" s="153"/>
    </row>
    <row r="29" spans="1:8" ht="15" customHeight="1">
      <c r="A29" s="155"/>
      <c r="B29" s="156"/>
      <c r="C29" s="157"/>
      <c r="D29" s="158"/>
      <c r="E29" s="147"/>
      <c r="F29" s="147"/>
      <c r="G29" s="154"/>
      <c r="H29" s="153"/>
    </row>
    <row r="30" spans="1:8" ht="12.75" customHeight="1">
      <c r="A30" s="155">
        <v>13</v>
      </c>
      <c r="B30" s="156">
        <v>13</v>
      </c>
      <c r="C30" s="157" t="s">
        <v>70</v>
      </c>
      <c r="D30" s="158" t="s">
        <v>71</v>
      </c>
      <c r="E30" s="148" t="s">
        <v>72</v>
      </c>
      <c r="F30" s="148" t="s">
        <v>72</v>
      </c>
      <c r="G30" s="154"/>
      <c r="H30" s="153"/>
    </row>
    <row r="31" spans="1:8" ht="15" customHeight="1">
      <c r="A31" s="155"/>
      <c r="B31" s="156"/>
      <c r="C31" s="157"/>
      <c r="D31" s="158"/>
      <c r="E31" s="148"/>
      <c r="F31" s="148"/>
      <c r="G31" s="154"/>
      <c r="H31" s="153"/>
    </row>
    <row r="32" spans="1:8" ht="12.75" customHeight="1">
      <c r="A32" s="155">
        <v>14</v>
      </c>
      <c r="B32" s="156">
        <v>14</v>
      </c>
      <c r="C32" s="157" t="s">
        <v>29</v>
      </c>
      <c r="D32" s="158">
        <v>1983.1</v>
      </c>
      <c r="E32" s="148" t="s">
        <v>30</v>
      </c>
      <c r="F32" s="148" t="s">
        <v>30</v>
      </c>
      <c r="G32" s="154"/>
      <c r="H32" s="153"/>
    </row>
    <row r="33" spans="1:8" ht="15" customHeight="1">
      <c r="A33" s="155"/>
      <c r="B33" s="156"/>
      <c r="C33" s="157"/>
      <c r="D33" s="158"/>
      <c r="E33" s="148"/>
      <c r="F33" s="148"/>
      <c r="G33" s="154"/>
      <c r="H33" s="153"/>
    </row>
    <row r="34" spans="1:8" ht="12.75" customHeight="1">
      <c r="A34" s="155">
        <v>15</v>
      </c>
      <c r="B34" s="156">
        <v>15</v>
      </c>
      <c r="C34" s="157" t="s">
        <v>24</v>
      </c>
      <c r="D34" s="158">
        <v>1985.1</v>
      </c>
      <c r="E34" s="148" t="s">
        <v>25</v>
      </c>
      <c r="F34" s="148" t="s">
        <v>25</v>
      </c>
      <c r="G34" s="154"/>
      <c r="H34" s="153"/>
    </row>
    <row r="35" spans="1:8" ht="15" customHeight="1">
      <c r="A35" s="155"/>
      <c r="B35" s="156"/>
      <c r="C35" s="157"/>
      <c r="D35" s="158"/>
      <c r="E35" s="148"/>
      <c r="F35" s="148"/>
      <c r="G35" s="154"/>
      <c r="H35" s="153"/>
    </row>
    <row r="36" spans="1:8" ht="15.75" customHeight="1">
      <c r="A36" s="155">
        <v>16</v>
      </c>
      <c r="B36" s="156">
        <v>16</v>
      </c>
      <c r="C36" s="157" t="s">
        <v>54</v>
      </c>
      <c r="D36" s="158" t="s">
        <v>55</v>
      </c>
      <c r="E36" s="148" t="s">
        <v>56</v>
      </c>
      <c r="F36" s="148" t="s">
        <v>56</v>
      </c>
      <c r="G36" s="154"/>
      <c r="H36" s="153"/>
    </row>
    <row r="37" spans="1:8" ht="12.75" customHeight="1">
      <c r="A37" s="155"/>
      <c r="B37" s="156"/>
      <c r="C37" s="157"/>
      <c r="D37" s="159"/>
      <c r="E37" s="148"/>
      <c r="F37" s="148"/>
      <c r="G37" s="154"/>
      <c r="H37" s="153"/>
    </row>
    <row r="38" spans="1:8" ht="12.75" customHeight="1">
      <c r="A38" s="155">
        <v>17</v>
      </c>
      <c r="B38" s="156">
        <v>17</v>
      </c>
      <c r="C38" s="160" t="s">
        <v>59</v>
      </c>
      <c r="D38" s="158" t="s">
        <v>60</v>
      </c>
      <c r="E38" s="148" t="s">
        <v>61</v>
      </c>
      <c r="F38" s="148" t="s">
        <v>61</v>
      </c>
      <c r="G38" s="165"/>
      <c r="H38" s="163"/>
    </row>
    <row r="39" spans="1:8" ht="12.75" customHeight="1">
      <c r="A39" s="155"/>
      <c r="B39" s="156"/>
      <c r="C39" s="160"/>
      <c r="D39" s="158"/>
      <c r="E39" s="148"/>
      <c r="F39" s="148"/>
      <c r="G39" s="166"/>
      <c r="H39" s="164"/>
    </row>
    <row r="40" spans="1:8" ht="12.75" customHeight="1">
      <c r="A40" s="155">
        <v>18</v>
      </c>
      <c r="B40" s="156">
        <v>18</v>
      </c>
      <c r="C40" s="160" t="s">
        <v>49</v>
      </c>
      <c r="D40" s="158">
        <v>1982.1</v>
      </c>
      <c r="E40" s="148" t="s">
        <v>50</v>
      </c>
      <c r="F40" s="148" t="s">
        <v>50</v>
      </c>
      <c r="G40" s="165"/>
      <c r="H40" s="163"/>
    </row>
    <row r="41" spans="1:8" ht="12.75" customHeight="1">
      <c r="A41" s="155"/>
      <c r="B41" s="156"/>
      <c r="C41" s="160"/>
      <c r="D41" s="158"/>
      <c r="E41" s="148"/>
      <c r="F41" s="148"/>
      <c r="G41" s="166"/>
      <c r="H41" s="164"/>
    </row>
    <row r="42" spans="1:8" ht="12.75" customHeight="1">
      <c r="A42" s="155">
        <v>19</v>
      </c>
      <c r="B42" s="156">
        <v>19</v>
      </c>
      <c r="C42" s="157" t="s">
        <v>34</v>
      </c>
      <c r="D42" s="158" t="s">
        <v>35</v>
      </c>
      <c r="E42" s="147" t="s">
        <v>36</v>
      </c>
      <c r="F42" s="147" t="s">
        <v>36</v>
      </c>
      <c r="G42" s="165"/>
      <c r="H42" s="163"/>
    </row>
    <row r="43" spans="1:8" ht="12.75" customHeight="1">
      <c r="A43" s="155"/>
      <c r="B43" s="156"/>
      <c r="C43" s="157"/>
      <c r="D43" s="159"/>
      <c r="E43" s="147"/>
      <c r="F43" s="147"/>
      <c r="G43" s="166"/>
      <c r="H43" s="164"/>
    </row>
    <row r="44" spans="1:8" ht="12.75" customHeight="1">
      <c r="A44" s="155">
        <v>20</v>
      </c>
      <c r="B44" s="167">
        <v>20</v>
      </c>
      <c r="C44" s="160" t="s">
        <v>19</v>
      </c>
      <c r="D44" s="158">
        <v>1</v>
      </c>
      <c r="E44" s="148" t="s">
        <v>20</v>
      </c>
      <c r="F44" s="148" t="s">
        <v>20</v>
      </c>
      <c r="G44" s="165"/>
      <c r="H44" s="163"/>
    </row>
    <row r="45" spans="1:8" ht="12.75" customHeight="1">
      <c r="A45" s="155"/>
      <c r="B45" s="167"/>
      <c r="C45" s="160"/>
      <c r="D45" s="158"/>
      <c r="E45" s="148"/>
      <c r="F45" s="148"/>
      <c r="G45" s="166"/>
      <c r="H45" s="164"/>
    </row>
    <row r="46" spans="1:8" ht="12.75" customHeight="1">
      <c r="A46" s="155">
        <v>21</v>
      </c>
      <c r="B46" s="156">
        <v>21</v>
      </c>
      <c r="C46" s="157" t="s">
        <v>73</v>
      </c>
      <c r="D46" s="158" t="s">
        <v>74</v>
      </c>
      <c r="E46" s="148" t="s">
        <v>75</v>
      </c>
      <c r="F46" s="148" t="s">
        <v>75</v>
      </c>
      <c r="G46" s="165"/>
      <c r="H46" s="163"/>
    </row>
    <row r="47" spans="1:8" ht="12.75" customHeight="1">
      <c r="A47" s="155"/>
      <c r="B47" s="156"/>
      <c r="C47" s="157"/>
      <c r="D47" s="159"/>
      <c r="E47" s="148"/>
      <c r="F47" s="148"/>
      <c r="G47" s="166"/>
      <c r="H47" s="164"/>
    </row>
    <row r="48" spans="1:8" ht="12.75" customHeight="1">
      <c r="A48" s="155">
        <v>22</v>
      </c>
      <c r="B48" s="156">
        <v>22</v>
      </c>
      <c r="C48" s="157" t="s">
        <v>103</v>
      </c>
      <c r="D48" s="158" t="s">
        <v>65</v>
      </c>
      <c r="E48" s="148" t="s">
        <v>66</v>
      </c>
      <c r="F48" s="148" t="s">
        <v>66</v>
      </c>
      <c r="G48" s="165"/>
      <c r="H48" s="163"/>
    </row>
    <row r="49" spans="1:8" ht="12.75" customHeight="1">
      <c r="A49" s="155"/>
      <c r="B49" s="156"/>
      <c r="C49" s="157"/>
      <c r="D49" s="159"/>
      <c r="E49" s="148"/>
      <c r="F49" s="148"/>
      <c r="G49" s="166"/>
      <c r="H49" s="164"/>
    </row>
    <row r="50" spans="1:8" ht="12.75" customHeight="1">
      <c r="A50" s="155">
        <v>23</v>
      </c>
      <c r="B50" s="156">
        <v>23</v>
      </c>
      <c r="C50" s="157" t="s">
        <v>76</v>
      </c>
      <c r="D50" s="158" t="s">
        <v>77</v>
      </c>
      <c r="E50" s="148" t="s">
        <v>78</v>
      </c>
      <c r="F50" s="148" t="s">
        <v>78</v>
      </c>
      <c r="G50" s="165"/>
      <c r="H50" s="163"/>
    </row>
    <row r="51" spans="1:8" ht="12.75" customHeight="1">
      <c r="A51" s="155"/>
      <c r="B51" s="156"/>
      <c r="C51" s="157"/>
      <c r="D51" s="159"/>
      <c r="E51" s="148"/>
      <c r="F51" s="148"/>
      <c r="G51" s="166"/>
      <c r="H51" s="164"/>
    </row>
    <row r="52" spans="1:8" ht="12.75" customHeight="1">
      <c r="A52" s="155">
        <v>24</v>
      </c>
      <c r="B52" s="156">
        <v>24</v>
      </c>
      <c r="C52" s="157" t="s">
        <v>37</v>
      </c>
      <c r="D52" s="158" t="s">
        <v>38</v>
      </c>
      <c r="E52" s="148" t="s">
        <v>39</v>
      </c>
      <c r="F52" s="148" t="s">
        <v>39</v>
      </c>
      <c r="G52" s="165"/>
      <c r="H52" s="163"/>
    </row>
    <row r="53" spans="1:8" ht="12.75" customHeight="1">
      <c r="A53" s="155"/>
      <c r="B53" s="156"/>
      <c r="C53" s="157"/>
      <c r="D53" s="159"/>
      <c r="E53" s="148"/>
      <c r="F53" s="148"/>
      <c r="G53" s="166"/>
      <c r="H53" s="164"/>
    </row>
    <row r="54" spans="1:8" ht="12.75" customHeight="1">
      <c r="A54" s="155">
        <v>25</v>
      </c>
      <c r="B54" s="156">
        <v>25</v>
      </c>
      <c r="C54" s="157" t="s">
        <v>93</v>
      </c>
      <c r="D54" s="168" t="s">
        <v>94</v>
      </c>
      <c r="E54" s="148" t="s">
        <v>95</v>
      </c>
      <c r="F54" s="148" t="s">
        <v>95</v>
      </c>
      <c r="G54" s="165"/>
      <c r="H54" s="163"/>
    </row>
    <row r="55" spans="1:8" ht="12.75" customHeight="1">
      <c r="A55" s="155"/>
      <c r="B55" s="156"/>
      <c r="C55" s="157"/>
      <c r="D55" s="169"/>
      <c r="E55" s="148"/>
      <c r="F55" s="148"/>
      <c r="G55" s="166"/>
      <c r="H55" s="164"/>
    </row>
    <row r="56" spans="1:8" ht="12.75" customHeight="1">
      <c r="A56" s="155">
        <v>26</v>
      </c>
      <c r="B56" s="156">
        <v>26</v>
      </c>
      <c r="C56" s="157" t="s">
        <v>82</v>
      </c>
      <c r="D56" s="158">
        <v>1992.1</v>
      </c>
      <c r="E56" s="148" t="s">
        <v>83</v>
      </c>
      <c r="F56" s="148" t="s">
        <v>83</v>
      </c>
      <c r="G56" s="165"/>
      <c r="H56" s="163"/>
    </row>
    <row r="57" spans="1:8" ht="12.75" customHeight="1">
      <c r="A57" s="155"/>
      <c r="B57" s="156"/>
      <c r="C57" s="157"/>
      <c r="D57" s="159"/>
      <c r="E57" s="148"/>
      <c r="F57" s="148"/>
      <c r="G57" s="166"/>
      <c r="H57" s="164"/>
    </row>
    <row r="58" spans="1:8" ht="12.75" customHeight="1">
      <c r="A58" s="155">
        <v>27</v>
      </c>
      <c r="B58" s="156">
        <v>27</v>
      </c>
      <c r="C58" s="157" t="s">
        <v>87</v>
      </c>
      <c r="D58" s="158" t="s">
        <v>88</v>
      </c>
      <c r="E58" s="147" t="s">
        <v>89</v>
      </c>
      <c r="F58" s="147" t="s">
        <v>89</v>
      </c>
      <c r="G58" s="165"/>
      <c r="H58" s="163"/>
    </row>
    <row r="59" spans="1:8" ht="12.75" customHeight="1">
      <c r="A59" s="155"/>
      <c r="B59" s="156"/>
      <c r="C59" s="157"/>
      <c r="D59" s="159"/>
      <c r="E59" s="147"/>
      <c r="F59" s="147"/>
      <c r="G59" s="166"/>
      <c r="H59" s="164"/>
    </row>
    <row r="60" spans="1:8" ht="12.75" customHeight="1">
      <c r="A60" s="155">
        <v>28</v>
      </c>
      <c r="B60" s="156">
        <v>28</v>
      </c>
      <c r="C60" s="160" t="s">
        <v>85</v>
      </c>
      <c r="D60" s="158" t="s">
        <v>63</v>
      </c>
      <c r="E60" s="148" t="s">
        <v>86</v>
      </c>
      <c r="F60" s="148" t="s">
        <v>86</v>
      </c>
      <c r="G60" s="165"/>
      <c r="H60" s="163"/>
    </row>
    <row r="61" spans="1:8" ht="12.75" customHeight="1">
      <c r="A61" s="155"/>
      <c r="B61" s="156"/>
      <c r="C61" s="160"/>
      <c r="D61" s="158"/>
      <c r="E61" s="148"/>
      <c r="F61" s="148"/>
      <c r="G61" s="166"/>
      <c r="H61" s="164"/>
    </row>
    <row r="62" spans="1:8" ht="12.75" customHeight="1">
      <c r="A62" s="155">
        <v>29</v>
      </c>
      <c r="B62" s="156">
        <v>29</v>
      </c>
      <c r="C62" s="157" t="s">
        <v>79</v>
      </c>
      <c r="D62" s="158" t="s">
        <v>80</v>
      </c>
      <c r="E62" s="148" t="s">
        <v>81</v>
      </c>
      <c r="F62" s="148" t="s">
        <v>81</v>
      </c>
      <c r="G62" s="165"/>
      <c r="H62" s="163"/>
    </row>
    <row r="63" spans="1:8" ht="12.75" customHeight="1">
      <c r="A63" s="155"/>
      <c r="B63" s="156"/>
      <c r="C63" s="157"/>
      <c r="D63" s="159"/>
      <c r="E63" s="148"/>
      <c r="F63" s="148"/>
      <c r="G63" s="166"/>
      <c r="H63" s="164"/>
    </row>
    <row r="64" spans="1:8" ht="12.75" customHeight="1">
      <c r="A64" s="155">
        <v>30</v>
      </c>
      <c r="B64" s="156">
        <v>30</v>
      </c>
      <c r="C64" s="157" t="s">
        <v>31</v>
      </c>
      <c r="D64" s="158" t="s">
        <v>32</v>
      </c>
      <c r="E64" s="148" t="s">
        <v>33</v>
      </c>
      <c r="F64" s="148" t="s">
        <v>33</v>
      </c>
      <c r="G64" s="165"/>
      <c r="H64" s="163"/>
    </row>
    <row r="65" spans="1:8" ht="12.75" customHeight="1">
      <c r="A65" s="155"/>
      <c r="B65" s="156"/>
      <c r="C65" s="157"/>
      <c r="D65" s="158"/>
      <c r="E65" s="148"/>
      <c r="F65" s="148"/>
      <c r="G65" s="166"/>
      <c r="H65" s="164"/>
    </row>
    <row r="66" spans="1:8" ht="12.75" customHeight="1">
      <c r="A66" s="155">
        <v>31</v>
      </c>
      <c r="B66" s="156">
        <v>31</v>
      </c>
      <c r="C66" s="160" t="s">
        <v>62</v>
      </c>
      <c r="D66" s="158" t="s">
        <v>63</v>
      </c>
      <c r="E66" s="148" t="s">
        <v>64</v>
      </c>
      <c r="F66" s="148" t="s">
        <v>64</v>
      </c>
      <c r="G66" s="165"/>
      <c r="H66" s="163"/>
    </row>
    <row r="67" spans="1:8" ht="12.75" customHeight="1">
      <c r="A67" s="155"/>
      <c r="B67" s="156"/>
      <c r="C67" s="160"/>
      <c r="D67" s="158"/>
      <c r="E67" s="148"/>
      <c r="F67" s="148"/>
      <c r="G67" s="166"/>
      <c r="H67" s="164"/>
    </row>
    <row r="68" spans="1:8" ht="12.75" customHeight="1">
      <c r="A68" s="155">
        <v>32</v>
      </c>
      <c r="B68" s="156">
        <v>32</v>
      </c>
      <c r="C68" s="157" t="s">
        <v>51</v>
      </c>
      <c r="D68" s="158" t="s">
        <v>52</v>
      </c>
      <c r="E68" s="147" t="s">
        <v>53</v>
      </c>
      <c r="F68" s="147" t="s">
        <v>53</v>
      </c>
      <c r="G68" s="165"/>
      <c r="H68" s="163"/>
    </row>
    <row r="69" spans="1:8" ht="12.75" customHeight="1">
      <c r="A69" s="155"/>
      <c r="B69" s="156"/>
      <c r="C69" s="157"/>
      <c r="D69" s="170"/>
      <c r="E69" s="147"/>
      <c r="F69" s="147"/>
      <c r="G69" s="166"/>
      <c r="H69" s="164"/>
    </row>
    <row r="70" spans="1:8" ht="12.75" customHeight="1">
      <c r="A70" s="155">
        <v>33</v>
      </c>
      <c r="B70" s="156">
        <v>33</v>
      </c>
      <c r="C70" s="160" t="s">
        <v>90</v>
      </c>
      <c r="D70" s="158" t="s">
        <v>91</v>
      </c>
      <c r="E70" s="148" t="s">
        <v>92</v>
      </c>
      <c r="F70" s="148" t="s">
        <v>92</v>
      </c>
      <c r="G70" s="165"/>
      <c r="H70" s="163"/>
    </row>
    <row r="71" spans="1:8" ht="12.75" customHeight="1">
      <c r="A71" s="155"/>
      <c r="B71" s="156"/>
      <c r="C71" s="160"/>
      <c r="D71" s="158"/>
      <c r="E71" s="148"/>
      <c r="F71" s="148"/>
      <c r="G71" s="166"/>
      <c r="H71" s="164"/>
    </row>
    <row r="72" spans="1:9" ht="12.75" customHeight="1">
      <c r="A72" s="36" t="str">
        <f>HYPERLINK('[1]реквизиты'!$A$6)</f>
        <v>Гл. судья, судья МК</v>
      </c>
      <c r="B72" s="36"/>
      <c r="C72" s="86"/>
      <c r="D72" s="88"/>
      <c r="E72" s="88"/>
      <c r="F72" s="88"/>
      <c r="G72" s="89" t="str">
        <f>'[1]реквизиты'!$G$7</f>
        <v>Стахеев И.Р.</v>
      </c>
      <c r="H72" s="86"/>
      <c r="I72" s="36"/>
    </row>
    <row r="73" spans="1:9" ht="12.75" customHeight="1">
      <c r="A73" s="30"/>
      <c r="B73" s="30"/>
      <c r="C73" s="86"/>
      <c r="D73" s="88"/>
      <c r="E73" s="88"/>
      <c r="F73" s="88"/>
      <c r="G73" s="90" t="str">
        <f>'[1]реквизиты'!$G$8</f>
        <v>Гороховец</v>
      </c>
      <c r="H73" s="86"/>
      <c r="I73" s="30"/>
    </row>
    <row r="74" spans="1:9" ht="12.75" customHeight="1">
      <c r="A74" s="36"/>
      <c r="B74" s="36"/>
      <c r="C74" s="86"/>
      <c r="D74" s="88"/>
      <c r="E74" s="88"/>
      <c r="F74" s="88"/>
      <c r="G74" s="88"/>
      <c r="H74" s="86"/>
      <c r="I74" s="36"/>
    </row>
    <row r="75" spans="1:9" ht="12.75" customHeight="1">
      <c r="A75" s="30" t="str">
        <f>HYPERLINK('[1]реквизиты'!$A$8)</f>
        <v>Гл. секретарь, судья МК</v>
      </c>
      <c r="B75" s="30"/>
      <c r="C75" s="86"/>
      <c r="D75" s="88"/>
      <c r="E75" s="88"/>
      <c r="F75" s="88"/>
      <c r="G75" s="91" t="str">
        <f>'[1]реквизиты'!$G$9</f>
        <v>Доронкин Н.И.</v>
      </c>
      <c r="H75" s="86"/>
      <c r="I75" s="36"/>
    </row>
    <row r="76" spans="1:9" ht="12.75" customHeight="1">
      <c r="A76" s="42"/>
      <c r="B76" s="36"/>
      <c r="C76" s="86"/>
      <c r="D76" s="86"/>
      <c r="E76" s="88"/>
      <c r="F76" s="88"/>
      <c r="G76" s="90" t="str">
        <f>'[1]реквизиты'!$G$10</f>
        <v>Владимир</v>
      </c>
      <c r="H76" s="86"/>
      <c r="I76" s="30"/>
    </row>
    <row r="77" spans="1:9" ht="12.75" customHeight="1">
      <c r="A77" s="30"/>
      <c r="B77" s="86"/>
      <c r="C77" s="86"/>
      <c r="D77" s="86"/>
      <c r="E77" s="88"/>
      <c r="F77" s="88"/>
      <c r="G77" s="88"/>
      <c r="H77" s="86"/>
      <c r="I77" s="30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4" spans="1:7" ht="12.75">
      <c r="A134" s="18"/>
      <c r="B134" s="3"/>
      <c r="C134" s="19"/>
      <c r="D134" s="19"/>
      <c r="E134" s="19"/>
      <c r="F134" s="20"/>
      <c r="G134" s="21"/>
    </row>
    <row r="135" spans="1:8" ht="12.75">
      <c r="A135" s="18"/>
      <c r="B135" s="3"/>
      <c r="C135" s="19"/>
      <c r="D135" s="19"/>
      <c r="E135" s="19"/>
      <c r="F135" s="20"/>
      <c r="G135" s="21"/>
      <c r="H135" s="3"/>
    </row>
    <row r="136" spans="1:8" ht="12.75">
      <c r="A136" s="3"/>
      <c r="B136" s="3"/>
      <c r="C136" s="3"/>
      <c r="D136" s="3"/>
      <c r="E136" s="3"/>
      <c r="F136" s="3"/>
      <c r="H136" s="3"/>
    </row>
  </sheetData>
  <mergeCells count="276">
    <mergeCell ref="F70:F71"/>
    <mergeCell ref="G70:G71"/>
    <mergeCell ref="H70:H71"/>
    <mergeCell ref="A1:H1"/>
    <mergeCell ref="B2:C2"/>
    <mergeCell ref="D2:H2"/>
    <mergeCell ref="C3:D3"/>
    <mergeCell ref="G3:H3"/>
    <mergeCell ref="A70:A71"/>
    <mergeCell ref="B70:B71"/>
    <mergeCell ref="C70:C71"/>
    <mergeCell ref="D70:D71"/>
    <mergeCell ref="G26:G27"/>
    <mergeCell ref="G28:G29"/>
    <mergeCell ref="F66:F67"/>
    <mergeCell ref="F58:F59"/>
    <mergeCell ref="F50:F51"/>
    <mergeCell ref="F42:F43"/>
    <mergeCell ref="C36:C37"/>
    <mergeCell ref="D36:D37"/>
    <mergeCell ref="G4:G5"/>
    <mergeCell ref="G6:G7"/>
    <mergeCell ref="G8:G9"/>
    <mergeCell ref="G10:G1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B62:B63"/>
    <mergeCell ref="C62:C63"/>
    <mergeCell ref="D62:D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B54:B55"/>
    <mergeCell ref="C54:C55"/>
    <mergeCell ref="D54:D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B46:B47"/>
    <mergeCell ref="C46:C47"/>
    <mergeCell ref="D46:D47"/>
    <mergeCell ref="E50:E51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A12:A13"/>
    <mergeCell ref="B12:B13"/>
    <mergeCell ref="C12:C13"/>
    <mergeCell ref="D12:D13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24:F25"/>
    <mergeCell ref="H24:H25"/>
    <mergeCell ref="A22:A23"/>
    <mergeCell ref="B22:B23"/>
    <mergeCell ref="C22:C23"/>
    <mergeCell ref="D22:D23"/>
    <mergeCell ref="G22:G23"/>
    <mergeCell ref="G24:G25"/>
    <mergeCell ref="F20:F21"/>
    <mergeCell ref="H20:H21"/>
    <mergeCell ref="F22:F23"/>
    <mergeCell ref="H22:H23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42:E43"/>
    <mergeCell ref="E44:E45"/>
    <mergeCell ref="E46:E47"/>
    <mergeCell ref="E48:E49"/>
    <mergeCell ref="E52:E53"/>
    <mergeCell ref="E54:E55"/>
    <mergeCell ref="E56:E57"/>
    <mergeCell ref="E66:E67"/>
    <mergeCell ref="E68:E69"/>
    <mergeCell ref="E70:E71"/>
    <mergeCell ref="E58:E59"/>
    <mergeCell ref="E60:E61"/>
    <mergeCell ref="E62:E63"/>
    <mergeCell ref="E64:E6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view="pageBreakPreview" zoomScale="60" workbookViewId="0" topLeftCell="A1">
      <selection activeCell="P38" sqref="P3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9.7109375" style="0" customWidth="1"/>
    <col min="5" max="19" width="4.7109375" style="0" customWidth="1"/>
  </cols>
  <sheetData>
    <row r="1" spans="1:19" ht="12.75" customHeight="1" thickBot="1">
      <c r="A1" s="219" t="s">
        <v>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6"/>
    </row>
    <row r="2" spans="1:19" ht="39" customHeight="1" thickBot="1">
      <c r="A2" s="26"/>
      <c r="B2" s="27"/>
      <c r="C2" s="220" t="s">
        <v>13</v>
      </c>
      <c r="D2" s="220"/>
      <c r="E2" s="220"/>
      <c r="F2" s="220"/>
      <c r="G2" s="220"/>
      <c r="H2" s="220"/>
      <c r="I2" s="221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J2" s="222"/>
      <c r="K2" s="222"/>
      <c r="L2" s="222"/>
      <c r="M2" s="222"/>
      <c r="N2" s="222"/>
      <c r="O2" s="222"/>
      <c r="P2" s="222"/>
      <c r="Q2" s="222"/>
      <c r="R2" s="223"/>
      <c r="S2" s="26"/>
    </row>
    <row r="3" spans="1:19" ht="11.25" customHeight="1" thickBot="1">
      <c r="A3" s="2"/>
      <c r="B3" s="2"/>
      <c r="C3" s="36"/>
      <c r="D3" s="29"/>
      <c r="E3" s="204" t="str">
        <f>HYPERLINK('[1]реквизиты'!$A$3)</f>
        <v>3 - 5 декабря 2012 г.Владимир</v>
      </c>
      <c r="F3" s="205"/>
      <c r="G3" s="205"/>
      <c r="H3" s="205"/>
      <c r="I3" s="205"/>
      <c r="J3" s="205"/>
      <c r="K3" s="205"/>
      <c r="L3" s="205"/>
      <c r="M3" s="205"/>
      <c r="N3" s="205"/>
      <c r="O3" s="30"/>
      <c r="P3" s="206" t="str">
        <f>HYPERLINK('пр.взв.'!G3)</f>
        <v>в.к.   Кг 100</v>
      </c>
      <c r="Q3" s="207"/>
      <c r="R3" s="208"/>
      <c r="S3" s="31"/>
    </row>
    <row r="4" spans="1:19" ht="12" customHeight="1" thickBot="1">
      <c r="A4" s="216">
        <v>2</v>
      </c>
      <c r="B4" s="217" t="str">
        <f>VLOOKUP(A4,'пр.взв.'!B6:C71,2,FALSE)</f>
        <v>Абдулаев Майрбек Султанович</v>
      </c>
      <c r="C4" s="217" t="str">
        <f>VLOOKUP(A4,'пр.взв.'!B6:H71,3,FALSE)</f>
        <v>1988,мс</v>
      </c>
      <c r="D4" s="217" t="str">
        <f>VLOOKUP(A4,'пр.взв.'!B6:F71,4,FALSE)</f>
        <v>Самара, ГУФСИН</v>
      </c>
      <c r="E4" s="30"/>
      <c r="F4" s="30"/>
      <c r="G4" s="32"/>
      <c r="H4" s="33" t="s">
        <v>8</v>
      </c>
      <c r="I4" s="34"/>
      <c r="J4" s="35"/>
      <c r="K4" s="36"/>
      <c r="L4" s="36"/>
      <c r="M4" s="36"/>
      <c r="N4" s="36"/>
      <c r="O4" s="37"/>
      <c r="P4" s="209"/>
      <c r="Q4" s="210"/>
      <c r="R4" s="211"/>
      <c r="S4" s="26"/>
    </row>
    <row r="5" spans="1:19" ht="12" customHeight="1">
      <c r="A5" s="212"/>
      <c r="B5" s="218"/>
      <c r="C5" s="218"/>
      <c r="D5" s="218"/>
      <c r="E5" s="13">
        <v>2</v>
      </c>
      <c r="F5" s="38"/>
      <c r="G5" s="39"/>
      <c r="H5" s="40"/>
      <c r="I5" s="41"/>
      <c r="J5" s="42"/>
      <c r="K5" s="36"/>
      <c r="L5" s="36"/>
      <c r="M5" s="36"/>
      <c r="N5" s="36"/>
      <c r="O5" s="36"/>
      <c r="P5" s="191">
        <v>100</v>
      </c>
      <c r="Q5" s="192"/>
      <c r="R5" s="193"/>
      <c r="S5" s="71"/>
    </row>
    <row r="6" spans="1:19" ht="12" customHeight="1" thickBot="1">
      <c r="A6" s="212">
        <v>34</v>
      </c>
      <c r="B6" s="214" t="e">
        <f>VLOOKUP(A6,'пр.взв.'!B8:C135,2,FALSE)</f>
        <v>#N/A</v>
      </c>
      <c r="C6" s="214" t="e">
        <f>VLOOKUP(A6,'пр.взв.'!B8:H135,3,FALSE)</f>
        <v>#N/A</v>
      </c>
      <c r="D6" s="214" t="e">
        <f>VLOOKUP(A6,'пр.взв.'!B8:F135,4,FALSE)</f>
        <v>#N/A</v>
      </c>
      <c r="E6" s="97"/>
      <c r="F6" s="44"/>
      <c r="G6" s="38"/>
      <c r="H6" s="45"/>
      <c r="I6" s="46"/>
      <c r="J6" s="35"/>
      <c r="K6" s="36"/>
      <c r="L6" s="47"/>
      <c r="M6" s="47"/>
      <c r="N6" s="48"/>
      <c r="O6" s="48"/>
      <c r="P6" s="194"/>
      <c r="Q6" s="195" t="s">
        <v>10</v>
      </c>
      <c r="R6" s="196"/>
      <c r="S6" s="71"/>
    </row>
    <row r="7" spans="1:19" ht="12" customHeight="1" thickBot="1">
      <c r="A7" s="213"/>
      <c r="B7" s="215"/>
      <c r="C7" s="215"/>
      <c r="D7" s="215"/>
      <c r="E7" s="38"/>
      <c r="F7" s="24"/>
      <c r="G7" s="13">
        <v>2</v>
      </c>
      <c r="H7" s="49"/>
      <c r="I7" s="41"/>
      <c r="J7" s="50"/>
      <c r="K7" s="30"/>
      <c r="L7" s="51"/>
      <c r="M7" s="47">
        <v>6</v>
      </c>
      <c r="N7" s="48"/>
      <c r="O7" s="48"/>
      <c r="P7" s="48"/>
      <c r="S7" s="71"/>
    </row>
    <row r="8" spans="1:19" ht="12" customHeight="1" thickBot="1">
      <c r="A8" s="216">
        <v>18</v>
      </c>
      <c r="B8" s="217" t="str">
        <f>VLOOKUP(A8,'пр.взв.'!B10:C137,2,FALSE)</f>
        <v>Мальцев Иван Николаевич</v>
      </c>
      <c r="C8" s="217">
        <f>VLOOKUP(A8,'пр.взв.'!B10:H137,3,FALSE)</f>
        <v>1982.1</v>
      </c>
      <c r="D8" s="217" t="str">
        <f>VLOOKUP(A8,'пр.взв.'!B10:F137,4,FALSE)</f>
        <v>Кострома, УФСИН</v>
      </c>
      <c r="E8" s="30"/>
      <c r="F8" s="38"/>
      <c r="G8" s="97"/>
      <c r="H8" s="52"/>
      <c r="I8" s="53"/>
      <c r="J8" s="35"/>
      <c r="K8" s="36"/>
      <c r="L8" s="49"/>
      <c r="M8" s="54"/>
      <c r="N8" s="55"/>
      <c r="O8" s="55"/>
      <c r="P8" s="47"/>
      <c r="Q8" s="197"/>
      <c r="R8" s="197"/>
      <c r="S8" s="71"/>
    </row>
    <row r="9" spans="1:19" ht="12" customHeight="1">
      <c r="A9" s="212"/>
      <c r="B9" s="218"/>
      <c r="C9" s="218"/>
      <c r="D9" s="218"/>
      <c r="E9" s="13">
        <v>18</v>
      </c>
      <c r="F9" s="57"/>
      <c r="G9" s="38"/>
      <c r="H9" s="40"/>
      <c r="I9" s="58"/>
      <c r="J9" s="46"/>
      <c r="K9" s="36"/>
      <c r="L9" s="40"/>
      <c r="M9" s="59"/>
      <c r="N9" s="54">
        <v>6</v>
      </c>
      <c r="O9" s="56"/>
      <c r="P9" s="48"/>
      <c r="Q9" s="197"/>
      <c r="R9" s="197"/>
      <c r="S9" s="71"/>
    </row>
    <row r="10" spans="1:19" ht="12" customHeight="1" thickBot="1">
      <c r="A10" s="212">
        <v>50</v>
      </c>
      <c r="B10" s="214" t="e">
        <f>VLOOKUP(A10,'пр.взв.'!B12:C139,2,FALSE)</f>
        <v>#N/A</v>
      </c>
      <c r="C10" s="214" t="e">
        <f>VLOOKUP(A10,'пр.взв.'!B12:H139,3,FALSE)</f>
        <v>#N/A</v>
      </c>
      <c r="D10" s="214" t="e">
        <f>VLOOKUP(A10,'пр.взв.'!B12:F139,4,FALSE)</f>
        <v>#N/A</v>
      </c>
      <c r="E10" s="97"/>
      <c r="F10" s="38"/>
      <c r="G10" s="38"/>
      <c r="H10" s="45"/>
      <c r="I10" s="58"/>
      <c r="J10" s="46"/>
      <c r="K10" s="36"/>
      <c r="L10" s="40"/>
      <c r="M10" s="61">
        <v>14</v>
      </c>
      <c r="N10" s="59"/>
      <c r="O10" s="47">
        <v>2</v>
      </c>
      <c r="P10" s="48"/>
      <c r="Q10" s="48"/>
      <c r="R10" s="60"/>
      <c r="S10" s="71"/>
    </row>
    <row r="11" spans="1:19" ht="12" customHeight="1" thickBot="1">
      <c r="A11" s="213"/>
      <c r="B11" s="215"/>
      <c r="C11" s="215"/>
      <c r="D11" s="215"/>
      <c r="E11" s="38"/>
      <c r="F11" s="38"/>
      <c r="G11" s="24"/>
      <c r="H11" s="46"/>
      <c r="I11" s="62"/>
      <c r="J11" s="35"/>
      <c r="K11" s="36"/>
      <c r="L11" s="40"/>
      <c r="M11" s="48"/>
      <c r="N11" s="63">
        <v>2</v>
      </c>
      <c r="O11" s="64"/>
      <c r="P11" s="48"/>
      <c r="Q11" s="48"/>
      <c r="R11" s="36"/>
      <c r="S11" s="71"/>
    </row>
    <row r="12" spans="1:19" ht="12" customHeight="1" thickBot="1">
      <c r="A12" s="216">
        <v>10</v>
      </c>
      <c r="B12" s="217" t="str">
        <f>VLOOKUP(A12,'пр.взв.'!B14:C141,2,FALSE)</f>
        <v>Коновалов Александр Юрьевич</v>
      </c>
      <c r="C12" s="217">
        <f>VLOOKUP(A12,'пр.взв.'!B14:H141,3,FALSE)</f>
        <v>1988.1</v>
      </c>
      <c r="D12" s="217" t="str">
        <f>VLOOKUP(A12,'пр.взв.'!B14:F141,4,FALSE)</f>
        <v>Тула, УФСИН</v>
      </c>
      <c r="E12" s="30"/>
      <c r="F12" s="30"/>
      <c r="G12" s="38"/>
      <c r="H12" s="41"/>
      <c r="I12" s="13">
        <v>2</v>
      </c>
      <c r="J12" s="65"/>
      <c r="K12" s="35"/>
      <c r="L12" s="40"/>
      <c r="M12" s="48"/>
      <c r="N12" s="48"/>
      <c r="O12" s="66"/>
      <c r="P12" s="48"/>
      <c r="Q12" s="48"/>
      <c r="R12" s="35"/>
      <c r="S12" s="71"/>
    </row>
    <row r="13" spans="1:19" ht="12" customHeight="1" thickBot="1">
      <c r="A13" s="212"/>
      <c r="B13" s="218"/>
      <c r="C13" s="218"/>
      <c r="D13" s="218"/>
      <c r="E13" s="13">
        <v>10</v>
      </c>
      <c r="F13" s="38"/>
      <c r="G13" s="38"/>
      <c r="H13" s="59"/>
      <c r="I13" s="97"/>
      <c r="J13" s="35"/>
      <c r="K13" s="15"/>
      <c r="L13" s="49"/>
      <c r="M13" s="48"/>
      <c r="N13" s="46"/>
      <c r="O13" s="67"/>
      <c r="P13" s="68"/>
      <c r="Q13" s="69"/>
      <c r="R13" s="60"/>
      <c r="S13" s="71"/>
    </row>
    <row r="14" spans="1:19" ht="12" customHeight="1" thickBot="1">
      <c r="A14" s="212">
        <v>42</v>
      </c>
      <c r="B14" s="214" t="e">
        <f>VLOOKUP(A14,'пр.взв.'!B16:C143,2,FALSE)</f>
        <v>#N/A</v>
      </c>
      <c r="C14" s="214" t="e">
        <f>VLOOKUP(A14,'пр.взв.'!B16:H143,3,FALSE)</f>
        <v>#N/A</v>
      </c>
      <c r="D14" s="214" t="e">
        <f>VLOOKUP(A14,'пр.взв.'!B16:F143,4,FALSE)</f>
        <v>#N/A</v>
      </c>
      <c r="E14" s="97"/>
      <c r="F14" s="44"/>
      <c r="G14" s="38"/>
      <c r="H14" s="70"/>
      <c r="I14" s="50"/>
      <c r="J14" s="50"/>
      <c r="K14" s="16"/>
      <c r="L14" s="51"/>
      <c r="M14" s="47">
        <v>32</v>
      </c>
      <c r="N14" s="48"/>
      <c r="O14" s="48"/>
      <c r="P14" s="40"/>
      <c r="Q14" s="69"/>
      <c r="R14" s="60"/>
      <c r="S14" s="71"/>
    </row>
    <row r="15" spans="1:19" ht="12" customHeight="1" thickBot="1">
      <c r="A15" s="213"/>
      <c r="B15" s="215"/>
      <c r="C15" s="215"/>
      <c r="D15" s="215"/>
      <c r="E15" s="38"/>
      <c r="F15" s="24"/>
      <c r="G15" s="13">
        <v>10</v>
      </c>
      <c r="H15" s="63"/>
      <c r="I15" s="35"/>
      <c r="J15" s="35"/>
      <c r="K15" s="15"/>
      <c r="L15" s="49"/>
      <c r="M15" s="54"/>
      <c r="N15" s="47">
        <v>32</v>
      </c>
      <c r="O15" s="56"/>
      <c r="P15" s="60"/>
      <c r="Q15" s="58">
        <v>2</v>
      </c>
      <c r="R15" s="60"/>
      <c r="S15" s="71"/>
    </row>
    <row r="16" spans="1:19" ht="12" customHeight="1" thickBot="1">
      <c r="A16" s="216">
        <v>26</v>
      </c>
      <c r="B16" s="217" t="str">
        <f>VLOOKUP(A16,'пр.взв.'!B18:C145,2,FALSE)</f>
        <v>Щербак Денис Андреевич</v>
      </c>
      <c r="C16" s="217">
        <f>VLOOKUP(A16,'пр.взв.'!B18:H145,3,FALSE)</f>
        <v>1992.1</v>
      </c>
      <c r="D16" s="217" t="str">
        <f>VLOOKUP(A16,'пр.взв.'!B18:F145,4,FALSE)</f>
        <v>Кузбасский институт ФСИН</v>
      </c>
      <c r="E16" s="30"/>
      <c r="F16" s="38"/>
      <c r="G16" s="97"/>
      <c r="H16" s="45"/>
      <c r="I16" s="50"/>
      <c r="J16" s="50"/>
      <c r="K16" s="16"/>
      <c r="L16" s="51"/>
      <c r="M16" s="59"/>
      <c r="N16" s="54"/>
      <c r="O16" s="56"/>
      <c r="P16" s="40"/>
      <c r="Q16" s="72"/>
      <c r="R16" s="36"/>
      <c r="S16" s="71"/>
    </row>
    <row r="17" spans="1:19" ht="12" customHeight="1">
      <c r="A17" s="212"/>
      <c r="B17" s="218"/>
      <c r="C17" s="218"/>
      <c r="D17" s="218"/>
      <c r="E17" s="13">
        <v>26</v>
      </c>
      <c r="F17" s="57"/>
      <c r="G17" s="38"/>
      <c r="H17" s="40"/>
      <c r="I17" s="35"/>
      <c r="J17" s="35"/>
      <c r="K17" s="15"/>
      <c r="L17" s="40"/>
      <c r="M17" s="61">
        <v>24</v>
      </c>
      <c r="N17" s="59"/>
      <c r="O17" s="47">
        <v>32</v>
      </c>
      <c r="P17" s="40"/>
      <c r="Q17" s="73"/>
      <c r="R17" s="36"/>
      <c r="S17" s="71"/>
    </row>
    <row r="18" spans="1:19" ht="12" customHeight="1" thickBot="1">
      <c r="A18" s="212">
        <v>58</v>
      </c>
      <c r="B18" s="214" t="e">
        <f>VLOOKUP(A18,'пр.взв.'!B20:C147,2,FALSE)</f>
        <v>#N/A</v>
      </c>
      <c r="C18" s="214" t="e">
        <f>VLOOKUP(A18,'пр.взв.'!B20:H147,3,FALSE)</f>
        <v>#N/A</v>
      </c>
      <c r="D18" s="214" t="e">
        <f>VLOOKUP(A18,'пр.взв.'!B20:F147,4,FALSE)</f>
        <v>#N/A</v>
      </c>
      <c r="E18" s="97"/>
      <c r="F18" s="38"/>
      <c r="G18" s="38"/>
      <c r="H18" s="45"/>
      <c r="I18" s="50"/>
      <c r="J18" s="50"/>
      <c r="K18" s="16"/>
      <c r="L18" s="51"/>
      <c r="M18" s="55"/>
      <c r="N18" s="63">
        <v>12</v>
      </c>
      <c r="O18" s="64"/>
      <c r="P18" s="40"/>
      <c r="Q18" s="73"/>
      <c r="R18" s="36"/>
      <c r="S18" s="71"/>
    </row>
    <row r="19" spans="1:19" ht="12" customHeight="1" thickBot="1">
      <c r="A19" s="213"/>
      <c r="B19" s="215"/>
      <c r="C19" s="215"/>
      <c r="D19" s="215"/>
      <c r="E19" s="38"/>
      <c r="F19" s="38"/>
      <c r="G19" s="38"/>
      <c r="H19" s="40"/>
      <c r="I19" s="35"/>
      <c r="J19" s="35"/>
      <c r="K19" s="13">
        <v>22</v>
      </c>
      <c r="L19" s="74"/>
      <c r="M19" s="48"/>
      <c r="N19" s="48"/>
      <c r="O19" s="66"/>
      <c r="P19" s="75"/>
      <c r="Q19" s="73"/>
      <c r="R19" s="13">
        <v>33</v>
      </c>
      <c r="S19" s="71"/>
    </row>
    <row r="20" spans="1:19" ht="12" customHeight="1" thickBot="1">
      <c r="A20" s="216">
        <v>6</v>
      </c>
      <c r="B20" s="217" t="str">
        <f>VLOOKUP(A20,'пр.взв.'!B6:C71,2,FALSE)</f>
        <v>Юрковец Андрей Петрович</v>
      </c>
      <c r="C20" s="217">
        <f>VLOOKUP(A20,'пр.взв.'!B6:H71,3,FALSE)</f>
        <v>1988.1</v>
      </c>
      <c r="D20" s="217" t="str">
        <f>VLOOKUP(A20,'пр.взв.'!B6:H71,4,FALSE)</f>
        <v>Рес. Хакасия, УФСИН</v>
      </c>
      <c r="E20" s="30"/>
      <c r="F20" s="30"/>
      <c r="G20" s="32"/>
      <c r="H20" s="32"/>
      <c r="I20" s="47"/>
      <c r="J20" s="56"/>
      <c r="K20" s="97"/>
      <c r="L20" s="59"/>
      <c r="M20" s="49"/>
      <c r="N20" s="46"/>
      <c r="O20" s="67"/>
      <c r="P20" s="60"/>
      <c r="Q20" s="66"/>
      <c r="R20" s="97"/>
      <c r="S20" s="24"/>
    </row>
    <row r="21" spans="1:19" ht="12" customHeight="1">
      <c r="A21" s="212"/>
      <c r="B21" s="218"/>
      <c r="C21" s="218"/>
      <c r="D21" s="218"/>
      <c r="E21" s="13">
        <v>6</v>
      </c>
      <c r="F21" s="38"/>
      <c r="G21" s="39"/>
      <c r="H21" s="40"/>
      <c r="I21" s="41"/>
      <c r="J21" s="49"/>
      <c r="K21" s="76"/>
      <c r="L21" s="77"/>
      <c r="M21" s="36"/>
      <c r="N21" s="36"/>
      <c r="O21" s="36"/>
      <c r="P21" s="41"/>
      <c r="Q21" s="78"/>
      <c r="R21" s="30"/>
      <c r="S21" s="38"/>
    </row>
    <row r="22" spans="1:19" ht="12" customHeight="1" thickBot="1">
      <c r="A22" s="212">
        <v>38</v>
      </c>
      <c r="B22" s="214" t="e">
        <f>VLOOKUP(A22,'пр.взв.'!B24:C151,2,FALSE)</f>
        <v>#N/A</v>
      </c>
      <c r="C22" s="214" t="e">
        <f>VLOOKUP(A22,'пр.взв.'!B24:H151,3,FALSE)</f>
        <v>#N/A</v>
      </c>
      <c r="D22" s="214" t="e">
        <f>VLOOKUP(A22,'пр.взв.'!B24:F151,4,FALSE)</f>
        <v>#N/A</v>
      </c>
      <c r="E22" s="97"/>
      <c r="F22" s="44"/>
      <c r="G22" s="38"/>
      <c r="H22" s="45"/>
      <c r="I22" s="46"/>
      <c r="J22" s="41"/>
      <c r="K22" s="16"/>
      <c r="L22" s="78"/>
      <c r="M22" s="30"/>
      <c r="N22" s="30"/>
      <c r="O22" s="30"/>
      <c r="P22" s="60"/>
      <c r="Q22" s="77"/>
      <c r="R22" s="36"/>
      <c r="S22" s="71"/>
    </row>
    <row r="23" spans="1:19" ht="12" customHeight="1" thickBot="1">
      <c r="A23" s="213"/>
      <c r="B23" s="215"/>
      <c r="C23" s="215"/>
      <c r="D23" s="215"/>
      <c r="E23" s="38"/>
      <c r="F23" s="24"/>
      <c r="G23" s="13">
        <v>22</v>
      </c>
      <c r="H23" s="49"/>
      <c r="I23" s="41"/>
      <c r="J23" s="46"/>
      <c r="K23" s="15"/>
      <c r="L23" s="35"/>
      <c r="M23" s="15"/>
      <c r="N23" s="36"/>
      <c r="O23" s="36"/>
      <c r="P23" s="36"/>
      <c r="Q23" s="79"/>
      <c r="R23" s="36"/>
      <c r="S23" s="71"/>
    </row>
    <row r="24" spans="1:19" ht="12" customHeight="1" thickBot="1">
      <c r="A24" s="216">
        <v>22</v>
      </c>
      <c r="B24" s="217" t="str">
        <f>VLOOKUP(A24,'пр.взв.'!B26:C153,2,FALSE)</f>
        <v>Лукашук Илья Игоревич</v>
      </c>
      <c r="C24" s="217" t="str">
        <f>VLOOKUP(A24,'пр.взв.'!B26:H153,3,FALSE)</f>
        <v>1983, МС</v>
      </c>
      <c r="D24" s="217" t="str">
        <f>VLOOKUP(A24,'пр.взв.'!B26:F153,4,FALSE)</f>
        <v>Челябинск, ГУФСИН</v>
      </c>
      <c r="E24" s="30"/>
      <c r="F24" s="38"/>
      <c r="G24" s="97"/>
      <c r="H24" s="80"/>
      <c r="I24" s="49"/>
      <c r="J24" s="46"/>
      <c r="K24" s="76"/>
      <c r="L24" s="35"/>
      <c r="M24" s="15"/>
      <c r="N24" s="35"/>
      <c r="O24" s="41"/>
      <c r="P24" s="46"/>
      <c r="Q24" s="49">
        <v>33</v>
      </c>
      <c r="R24" s="60"/>
      <c r="S24" s="71"/>
    </row>
    <row r="25" spans="1:19" ht="12" customHeight="1" thickBot="1">
      <c r="A25" s="212"/>
      <c r="B25" s="218"/>
      <c r="C25" s="218"/>
      <c r="D25" s="218"/>
      <c r="E25" s="13">
        <v>22</v>
      </c>
      <c r="F25" s="57"/>
      <c r="G25" s="38"/>
      <c r="H25" s="66"/>
      <c r="I25" s="46"/>
      <c r="J25" s="49"/>
      <c r="K25" s="15"/>
      <c r="L25" s="35"/>
      <c r="M25" s="15"/>
      <c r="N25" s="35"/>
      <c r="O25" s="35"/>
      <c r="P25" s="42"/>
      <c r="Q25" s="35"/>
      <c r="R25" s="35"/>
      <c r="S25" s="71"/>
    </row>
    <row r="26" spans="1:19" ht="12" customHeight="1" thickBot="1">
      <c r="A26" s="212">
        <v>54</v>
      </c>
      <c r="B26" s="214" t="e">
        <f>VLOOKUP(A26,'пр.взв.'!B28:C155,2,FALSE)</f>
        <v>#N/A</v>
      </c>
      <c r="C26" s="214" t="e">
        <f>VLOOKUP(A26,'пр.взв.'!B28:H155,3,FALSE)</f>
        <v>#N/A</v>
      </c>
      <c r="D26" s="214" t="e">
        <f>VLOOKUP(A26,'пр.взв.'!B28:F155,4,FALSE)</f>
        <v>#N/A</v>
      </c>
      <c r="E26" s="97"/>
      <c r="F26" s="38"/>
      <c r="G26" s="38"/>
      <c r="H26" s="70"/>
      <c r="I26" s="46"/>
      <c r="J26" s="41"/>
      <c r="K26" s="16"/>
      <c r="L26" s="50"/>
      <c r="M26" s="16"/>
      <c r="N26" s="185"/>
      <c r="O26" s="186"/>
      <c r="P26" s="186"/>
      <c r="Q26" s="186"/>
      <c r="R26" s="187"/>
      <c r="S26" s="71"/>
    </row>
    <row r="27" spans="1:19" ht="12" customHeight="1" thickBot="1">
      <c r="A27" s="213"/>
      <c r="B27" s="215"/>
      <c r="C27" s="215"/>
      <c r="D27" s="215"/>
      <c r="E27" s="38"/>
      <c r="F27" s="38"/>
      <c r="G27" s="24"/>
      <c r="H27" s="46"/>
      <c r="I27" s="13">
        <v>22</v>
      </c>
      <c r="J27" s="81"/>
      <c r="K27" s="15"/>
      <c r="L27" s="35"/>
      <c r="M27" s="15"/>
      <c r="N27" s="188"/>
      <c r="O27" s="189"/>
      <c r="P27" s="189"/>
      <c r="Q27" s="189"/>
      <c r="R27" s="190"/>
      <c r="S27" s="71"/>
    </row>
    <row r="28" spans="1:19" ht="12" customHeight="1" thickBot="1">
      <c r="A28" s="216">
        <v>14</v>
      </c>
      <c r="B28" s="217" t="str">
        <f>VLOOKUP(A28,'пр.взв.'!B30:C157,2,FALSE)</f>
        <v>Балов Рамазан Султанович</v>
      </c>
      <c r="C28" s="217">
        <f>VLOOKUP(A28,'пр.взв.'!B30:H157,3,FALSE)</f>
        <v>1983.1</v>
      </c>
      <c r="D28" s="217" t="str">
        <f>VLOOKUP(A28,'пр.взв.'!B30:F157,4,FALSE)</f>
        <v>Нижний Новгород, ГУФСИН</v>
      </c>
      <c r="E28" s="30"/>
      <c r="F28" s="30"/>
      <c r="G28" s="38"/>
      <c r="H28" s="41"/>
      <c r="I28" s="43"/>
      <c r="J28" s="46"/>
      <c r="K28" s="35"/>
      <c r="L28" s="35"/>
      <c r="M28" s="15"/>
      <c r="N28" s="46"/>
      <c r="O28" s="35"/>
      <c r="P28" s="49"/>
      <c r="Q28" s="46"/>
      <c r="R28" s="60"/>
      <c r="S28" s="71"/>
    </row>
    <row r="29" spans="1:19" ht="12" customHeight="1">
      <c r="A29" s="212"/>
      <c r="B29" s="218"/>
      <c r="C29" s="218"/>
      <c r="D29" s="218"/>
      <c r="E29" s="13">
        <v>14</v>
      </c>
      <c r="F29" s="38"/>
      <c r="G29" s="38"/>
      <c r="H29" s="59"/>
      <c r="I29" s="35"/>
      <c r="J29" s="36"/>
      <c r="K29" s="36"/>
      <c r="L29" s="35"/>
      <c r="M29" s="15"/>
      <c r="N29" s="35"/>
      <c r="O29" s="26"/>
      <c r="P29" s="41"/>
      <c r="Q29" s="46"/>
      <c r="R29" s="60"/>
      <c r="S29" s="71"/>
    </row>
    <row r="30" spans="1:19" ht="12" customHeight="1" thickBot="1">
      <c r="A30" s="212">
        <v>46</v>
      </c>
      <c r="B30" s="214" t="e">
        <f>VLOOKUP(A30,'пр.взв.'!B32:C159,2,FALSE)</f>
        <v>#N/A</v>
      </c>
      <c r="C30" s="214" t="e">
        <f>VLOOKUP(A30,'пр.взв.'!B32:H159,3,FALSE)</f>
        <v>#N/A</v>
      </c>
      <c r="D30" s="214" t="e">
        <f>VLOOKUP(A30,'пр.взв.'!B32:F159,4,FALSE)</f>
        <v>#N/A</v>
      </c>
      <c r="E30" s="43"/>
      <c r="F30" s="44"/>
      <c r="G30" s="38"/>
      <c r="H30" s="70"/>
      <c r="I30" s="50"/>
      <c r="J30" s="30"/>
      <c r="K30" s="30"/>
      <c r="L30" s="50"/>
      <c r="M30" s="16"/>
      <c r="N30" s="35"/>
      <c r="O30" s="35"/>
      <c r="P30" s="42"/>
      <c r="Q30" s="36"/>
      <c r="R30" s="36"/>
      <c r="S30" s="71"/>
    </row>
    <row r="31" spans="1:19" ht="12" customHeight="1" thickBot="1">
      <c r="A31" s="213"/>
      <c r="B31" s="215"/>
      <c r="C31" s="215"/>
      <c r="D31" s="215"/>
      <c r="E31" s="38"/>
      <c r="F31" s="24"/>
      <c r="G31" s="13">
        <v>14</v>
      </c>
      <c r="H31" s="63"/>
      <c r="I31" s="35"/>
      <c r="J31" s="36"/>
      <c r="K31" s="36"/>
      <c r="L31" s="35"/>
      <c r="M31" s="23"/>
      <c r="N31" s="35"/>
      <c r="O31" s="35"/>
      <c r="P31" s="36"/>
      <c r="Q31" s="36"/>
      <c r="R31" s="36"/>
      <c r="S31" s="71"/>
    </row>
    <row r="32" spans="1:19" ht="12" customHeight="1" thickBot="1">
      <c r="A32" s="216">
        <v>30</v>
      </c>
      <c r="B32" s="217" t="str">
        <f>VLOOKUP(A32,'пр.взв.'!B34:C161,2,FALSE)</f>
        <v>Кузьмин Александр Анатольевич</v>
      </c>
      <c r="C32" s="217" t="str">
        <f>VLOOKUP(A32,'пр.взв.'!B34:H161,3,FALSE)</f>
        <v>1988,1</v>
      </c>
      <c r="D32" s="217" t="str">
        <f>VLOOKUP(A32,'пр.взв.'!B34:F161,4,FALSE)</f>
        <v>Ульяновск, УФСИН</v>
      </c>
      <c r="E32" s="30"/>
      <c r="F32" s="38"/>
      <c r="G32" s="43"/>
      <c r="H32" s="45"/>
      <c r="I32" s="50"/>
      <c r="J32" s="30"/>
      <c r="K32" s="30"/>
      <c r="L32" s="50"/>
      <c r="M32" s="16"/>
      <c r="N32" s="198"/>
      <c r="O32" s="199"/>
      <c r="P32" s="199"/>
      <c r="Q32" s="199"/>
      <c r="R32" s="200"/>
      <c r="S32" s="26"/>
    </row>
    <row r="33" spans="1:19" ht="12" customHeight="1" thickBot="1">
      <c r="A33" s="212"/>
      <c r="B33" s="218"/>
      <c r="C33" s="218"/>
      <c r="D33" s="218"/>
      <c r="E33" s="13">
        <v>30</v>
      </c>
      <c r="F33" s="57"/>
      <c r="G33" s="38"/>
      <c r="H33" s="40"/>
      <c r="I33" s="35"/>
      <c r="J33" s="36"/>
      <c r="K33" s="36"/>
      <c r="L33" s="35"/>
      <c r="M33" s="15"/>
      <c r="N33" s="201"/>
      <c r="O33" s="202"/>
      <c r="P33" s="202"/>
      <c r="Q33" s="202"/>
      <c r="R33" s="203"/>
      <c r="S33" s="26"/>
    </row>
    <row r="34" spans="1:19" ht="12" customHeight="1" thickBot="1">
      <c r="A34" s="212">
        <v>62</v>
      </c>
      <c r="B34" s="214" t="e">
        <f>VLOOKUP(A34,'пр.взв.'!B36:C163,2,FALSE)</f>
        <v>#N/A</v>
      </c>
      <c r="C34" s="214" t="e">
        <f>VLOOKUP(A34,'пр.взв.'!B36:H163,3,FALSE)</f>
        <v>#N/A</v>
      </c>
      <c r="D34" s="214" t="e">
        <f>VLOOKUP(A34,'пр.взв.'!B36:F163,4,FALSE)</f>
        <v>#N/A</v>
      </c>
      <c r="E34" s="43"/>
      <c r="F34" s="38"/>
      <c r="G34" s="38"/>
      <c r="H34" s="45"/>
      <c r="I34" s="50"/>
      <c r="J34" s="30"/>
      <c r="K34" s="30"/>
      <c r="L34" s="50"/>
      <c r="M34" s="16"/>
      <c r="N34" s="50"/>
      <c r="O34" s="50"/>
      <c r="P34" s="30"/>
      <c r="Q34" s="30"/>
      <c r="R34" s="30"/>
      <c r="S34" s="26"/>
    </row>
    <row r="35" spans="1:19" ht="12" customHeight="1" thickBot="1">
      <c r="A35" s="213"/>
      <c r="B35" s="215"/>
      <c r="C35" s="215"/>
      <c r="D35" s="215"/>
      <c r="E35" s="38"/>
      <c r="F35" s="38"/>
      <c r="G35" s="38"/>
      <c r="H35" s="40"/>
      <c r="I35" s="35"/>
      <c r="J35" s="36"/>
      <c r="K35" s="36"/>
      <c r="L35" s="35"/>
      <c r="M35" s="14">
        <v>22</v>
      </c>
      <c r="N35" s="35"/>
      <c r="O35" s="35"/>
      <c r="P35" s="36"/>
      <c r="Q35" s="36"/>
      <c r="R35" s="36"/>
      <c r="S35" s="26"/>
    </row>
    <row r="36" spans="1:19" ht="5.25" customHeight="1" thickBot="1">
      <c r="A36" s="82"/>
      <c r="B36" s="83"/>
      <c r="C36" s="83"/>
      <c r="D36" s="30"/>
      <c r="E36" s="38"/>
      <c r="F36" s="38"/>
      <c r="G36" s="38"/>
      <c r="H36" s="35"/>
      <c r="I36" s="46"/>
      <c r="J36" s="36"/>
      <c r="K36" s="36"/>
      <c r="L36" s="35"/>
      <c r="M36" s="84"/>
      <c r="N36" s="35"/>
      <c r="O36" s="35"/>
      <c r="P36" s="36"/>
      <c r="Q36" s="36"/>
      <c r="R36" s="36"/>
      <c r="S36" s="26"/>
    </row>
    <row r="37" spans="1:19" ht="12" customHeight="1" thickBot="1">
      <c r="A37" s="216">
        <v>4</v>
      </c>
      <c r="B37" s="217" t="str">
        <f>VLOOKUP(A37,'пр.взв.'!B6:H71,2,FALSE)</f>
        <v>Мухоплев Борис Викторович</v>
      </c>
      <c r="C37" s="217" t="str">
        <f>VLOOKUP(A37,'пр.взв.'!B6:H71,3,FALSE)</f>
        <v>1979,1</v>
      </c>
      <c r="D37" s="217" t="str">
        <f>VLOOKUP(A37,'пр.взв.'!B6:H71,4,FALSE)</f>
        <v>Рес. Якутия, УФСИН</v>
      </c>
      <c r="E37" s="30"/>
      <c r="F37" s="30"/>
      <c r="G37" s="32"/>
      <c r="H37" s="36"/>
      <c r="I37" s="34"/>
      <c r="J37" s="35"/>
      <c r="K37" s="36"/>
      <c r="L37" s="35"/>
      <c r="M37" s="98"/>
      <c r="N37" s="35"/>
      <c r="O37" s="35"/>
      <c r="P37" s="36"/>
      <c r="Q37" s="36"/>
      <c r="R37" s="36"/>
      <c r="S37" s="26"/>
    </row>
    <row r="38" spans="1:19" ht="12" customHeight="1">
      <c r="A38" s="212"/>
      <c r="B38" s="218"/>
      <c r="C38" s="218"/>
      <c r="D38" s="218"/>
      <c r="E38" s="13">
        <v>4</v>
      </c>
      <c r="F38" s="38"/>
      <c r="G38" s="39"/>
      <c r="H38" s="40"/>
      <c r="I38" s="41"/>
      <c r="J38" s="42"/>
      <c r="K38" s="36"/>
      <c r="L38" s="35"/>
      <c r="M38" s="15"/>
      <c r="N38" s="26"/>
      <c r="O38" s="26"/>
      <c r="P38" s="26"/>
      <c r="Q38" s="26"/>
      <c r="R38" s="26"/>
      <c r="S38" s="26"/>
    </row>
    <row r="39" spans="1:19" ht="12" customHeight="1" thickBot="1">
      <c r="A39" s="212">
        <v>36</v>
      </c>
      <c r="B39" s="214" t="e">
        <f>VLOOKUP(A39,'пр.взв.'!B8:H135,2,FALSE)</f>
        <v>#N/A</v>
      </c>
      <c r="C39" s="214" t="e">
        <f>VLOOKUP(A39,'пр.взв.'!B8:H135,3,FALSE)</f>
        <v>#N/A</v>
      </c>
      <c r="D39" s="214" t="e">
        <f>VLOOKUP(A39,'пр.взв.'!B8:H135,4,FALSE)</f>
        <v>#N/A</v>
      </c>
      <c r="E39" s="97"/>
      <c r="F39" s="44"/>
      <c r="G39" s="38"/>
      <c r="H39" s="45"/>
      <c r="I39" s="46"/>
      <c r="J39" s="35"/>
      <c r="K39" s="36"/>
      <c r="L39" s="35"/>
      <c r="M39" s="23"/>
      <c r="N39" s="35"/>
      <c r="O39" s="35"/>
      <c r="P39" s="36"/>
      <c r="Q39" s="36"/>
      <c r="R39" s="36"/>
      <c r="S39" s="26"/>
    </row>
    <row r="40" spans="1:19" ht="12" customHeight="1" thickBot="1">
      <c r="A40" s="213"/>
      <c r="B40" s="215"/>
      <c r="C40" s="215"/>
      <c r="D40" s="215"/>
      <c r="E40" s="38"/>
      <c r="F40" s="24"/>
      <c r="G40" s="13">
        <v>20</v>
      </c>
      <c r="H40" s="49"/>
      <c r="I40" s="41"/>
      <c r="J40" s="50"/>
      <c r="K40" s="30"/>
      <c r="L40" s="50"/>
      <c r="M40" s="16"/>
      <c r="N40" s="179"/>
      <c r="O40" s="180"/>
      <c r="P40" s="180"/>
      <c r="Q40" s="180"/>
      <c r="R40" s="181"/>
      <c r="S40" s="26"/>
    </row>
    <row r="41" spans="1:19" ht="12" customHeight="1" thickBot="1">
      <c r="A41" s="216">
        <v>20</v>
      </c>
      <c r="B41" s="217" t="str">
        <f>VLOOKUP(A41,'пр.взв.'!B10:H137,2,FALSE)</f>
        <v>Морозов Павел Иванович</v>
      </c>
      <c r="C41" s="217">
        <f>VLOOKUP(A41,'пр.взв.'!B10:H137,3,FALSE)</f>
        <v>1</v>
      </c>
      <c r="D41" s="217" t="str">
        <f>VLOOKUP(A41,'пр.взв.'!B10:H137,4,FALSE)</f>
        <v>Воронеж, УФСИН</v>
      </c>
      <c r="E41" s="30"/>
      <c r="F41" s="38"/>
      <c r="G41" s="97"/>
      <c r="H41" s="52"/>
      <c r="I41" s="53"/>
      <c r="J41" s="35"/>
      <c r="K41" s="36"/>
      <c r="L41" s="35"/>
      <c r="M41" s="15"/>
      <c r="N41" s="182"/>
      <c r="O41" s="183"/>
      <c r="P41" s="183"/>
      <c r="Q41" s="183"/>
      <c r="R41" s="184"/>
      <c r="S41" s="26"/>
    </row>
    <row r="42" spans="1:19" ht="12" customHeight="1">
      <c r="A42" s="212"/>
      <c r="B42" s="218"/>
      <c r="C42" s="218"/>
      <c r="D42" s="218"/>
      <c r="E42" s="13">
        <v>20</v>
      </c>
      <c r="F42" s="57"/>
      <c r="G42" s="38"/>
      <c r="H42" s="40"/>
      <c r="I42" s="58"/>
      <c r="J42" s="46"/>
      <c r="K42" s="36"/>
      <c r="L42" s="35"/>
      <c r="M42" s="15"/>
      <c r="N42" s="46"/>
      <c r="O42" s="35"/>
      <c r="P42" s="49"/>
      <c r="Q42" s="46"/>
      <c r="R42" s="60"/>
      <c r="S42" s="26"/>
    </row>
    <row r="43" spans="1:19" ht="12" customHeight="1" thickBot="1">
      <c r="A43" s="212">
        <v>52</v>
      </c>
      <c r="B43" s="214" t="e">
        <f>VLOOKUP(A43,'пр.взв.'!B12:H139,2,FALSE)</f>
        <v>#N/A</v>
      </c>
      <c r="C43" s="214" t="e">
        <f>VLOOKUP(A43,'пр.взв.'!B12:H139,3,FALSE)</f>
        <v>#N/A</v>
      </c>
      <c r="D43" s="214" t="e">
        <f>VLOOKUP(A43,'пр.взв.'!B12:H139,4,FALSE)</f>
        <v>#N/A</v>
      </c>
      <c r="E43" s="97"/>
      <c r="F43" s="38"/>
      <c r="G43" s="38"/>
      <c r="H43" s="45"/>
      <c r="I43" s="58"/>
      <c r="J43" s="46"/>
      <c r="K43" s="36"/>
      <c r="L43" s="35"/>
      <c r="M43" s="15"/>
      <c r="N43" s="35"/>
      <c r="O43" s="42"/>
      <c r="P43" s="41"/>
      <c r="Q43" s="46"/>
      <c r="R43" s="60"/>
      <c r="S43" s="26"/>
    </row>
    <row r="44" spans="1:19" ht="12" customHeight="1" thickBot="1">
      <c r="A44" s="213"/>
      <c r="B44" s="215"/>
      <c r="C44" s="215"/>
      <c r="D44" s="215"/>
      <c r="E44" s="38"/>
      <c r="F44" s="38"/>
      <c r="G44" s="24"/>
      <c r="H44" s="46"/>
      <c r="I44" s="62"/>
      <c r="J44" s="35"/>
      <c r="K44" s="36"/>
      <c r="L44" s="35"/>
      <c r="M44" s="15"/>
      <c r="N44" s="35"/>
      <c r="O44" s="35"/>
      <c r="P44" s="36"/>
      <c r="Q44" s="36"/>
      <c r="R44" s="36"/>
      <c r="S44" s="26"/>
    </row>
    <row r="45" spans="1:19" ht="12" customHeight="1" thickBot="1">
      <c r="A45" s="216">
        <v>12</v>
      </c>
      <c r="B45" s="217" t="str">
        <f>VLOOKUP(A45,'пр.взв.'!B14:H141,2,FALSE)</f>
        <v>Лямов Руслан Нурбиевич </v>
      </c>
      <c r="C45" s="217" t="str">
        <f>VLOOKUP(A45,'пр.взв.'!B14:H141,3,FALSE)</f>
        <v>1987, КМС</v>
      </c>
      <c r="D45" s="217" t="str">
        <f>VLOOKUP(A45,'пр.взв.'!B14:H141,4,FALSE)</f>
        <v>Респ. Адыгея, УФСИН</v>
      </c>
      <c r="E45" s="30"/>
      <c r="F45" s="30"/>
      <c r="G45" s="38"/>
      <c r="H45" s="41"/>
      <c r="I45" s="13">
        <v>12</v>
      </c>
      <c r="J45" s="65"/>
      <c r="K45" s="35"/>
      <c r="L45" s="35"/>
      <c r="M45" s="15"/>
      <c r="N45" s="35"/>
      <c r="O45" s="35"/>
      <c r="P45" s="36"/>
      <c r="Q45" s="36"/>
      <c r="R45" s="36"/>
      <c r="S45" s="26"/>
    </row>
    <row r="46" spans="1:19" ht="12" customHeight="1" thickBot="1">
      <c r="A46" s="212"/>
      <c r="B46" s="218"/>
      <c r="C46" s="218"/>
      <c r="D46" s="218"/>
      <c r="E46" s="13">
        <v>12</v>
      </c>
      <c r="F46" s="38"/>
      <c r="G46" s="38"/>
      <c r="H46" s="59"/>
      <c r="I46" s="97"/>
      <c r="J46" s="35"/>
      <c r="K46" s="15"/>
      <c r="L46" s="35"/>
      <c r="M46" s="15"/>
      <c r="N46" s="35"/>
      <c r="O46" s="35"/>
      <c r="P46" s="42"/>
      <c r="Q46" s="35"/>
      <c r="R46" s="35"/>
      <c r="S46" s="26"/>
    </row>
    <row r="47" spans="1:19" ht="12" customHeight="1" thickBot="1">
      <c r="A47" s="212">
        <v>44</v>
      </c>
      <c r="B47" s="214" t="e">
        <f>VLOOKUP(A47,'пр.взв.'!B16:H143,2,FALSE)</f>
        <v>#N/A</v>
      </c>
      <c r="C47" s="214" t="e">
        <f>VLOOKUP(A47,'пр.взв.'!B16:H143,3,FALSE)</f>
        <v>#N/A</v>
      </c>
      <c r="D47" s="214" t="e">
        <f>VLOOKUP(A47,'пр.взв.'!B16:H143,4,FALSE)</f>
        <v>#N/A</v>
      </c>
      <c r="E47" s="97"/>
      <c r="F47" s="44"/>
      <c r="G47" s="38"/>
      <c r="H47" s="70"/>
      <c r="I47" s="50"/>
      <c r="J47" s="50"/>
      <c r="K47" s="16"/>
      <c r="L47" s="50"/>
      <c r="M47" s="16"/>
      <c r="N47" s="185"/>
      <c r="O47" s="186"/>
      <c r="P47" s="186"/>
      <c r="Q47" s="186"/>
      <c r="R47" s="187"/>
      <c r="S47" s="26"/>
    </row>
    <row r="48" spans="1:19" ht="12" customHeight="1" thickBot="1">
      <c r="A48" s="213"/>
      <c r="B48" s="215"/>
      <c r="C48" s="215"/>
      <c r="D48" s="215"/>
      <c r="E48" s="38"/>
      <c r="F48" s="24"/>
      <c r="G48" s="13">
        <v>12</v>
      </c>
      <c r="H48" s="63"/>
      <c r="I48" s="35"/>
      <c r="J48" s="35"/>
      <c r="K48" s="15"/>
      <c r="L48" s="35"/>
      <c r="M48" s="15"/>
      <c r="N48" s="188"/>
      <c r="O48" s="189"/>
      <c r="P48" s="189"/>
      <c r="Q48" s="189"/>
      <c r="R48" s="190"/>
      <c r="S48" s="26"/>
    </row>
    <row r="49" spans="1:19" ht="12" customHeight="1" thickBot="1">
      <c r="A49" s="216">
        <v>28</v>
      </c>
      <c r="B49" s="217" t="str">
        <f>VLOOKUP(A49,'пр.взв.'!B18:H145,2,FALSE)</f>
        <v>Тарасов Валентин Александрович</v>
      </c>
      <c r="C49" s="217" t="str">
        <f>VLOOKUP(A49,'пр.взв.'!B18:H145,3,FALSE)</f>
        <v>1983,1</v>
      </c>
      <c r="D49" s="217" t="str">
        <f>VLOOKUP(A49,'пр.взв.'!B18:H145,4,FALSE)</f>
        <v>Волгоград, УФСИН</v>
      </c>
      <c r="E49" s="30"/>
      <c r="F49" s="38"/>
      <c r="G49" s="97"/>
      <c r="H49" s="45"/>
      <c r="I49" s="50"/>
      <c r="J49" s="50"/>
      <c r="K49" s="16"/>
      <c r="L49" s="50"/>
      <c r="M49" s="16"/>
      <c r="N49" s="50"/>
      <c r="O49" s="50"/>
      <c r="P49" s="30"/>
      <c r="Q49" s="30"/>
      <c r="R49" s="30"/>
      <c r="S49" s="26"/>
    </row>
    <row r="50" spans="1:19" ht="12" customHeight="1">
      <c r="A50" s="212"/>
      <c r="B50" s="218"/>
      <c r="C50" s="218"/>
      <c r="D50" s="218"/>
      <c r="E50" s="13">
        <v>28</v>
      </c>
      <c r="F50" s="57"/>
      <c r="G50" s="38"/>
      <c r="H50" s="40"/>
      <c r="I50" s="35"/>
      <c r="J50" s="35"/>
      <c r="K50" s="15"/>
      <c r="L50" s="35"/>
      <c r="M50" s="15"/>
      <c r="N50" s="35"/>
      <c r="O50" s="35"/>
      <c r="P50" s="36"/>
      <c r="Q50" s="36"/>
      <c r="R50" s="36"/>
      <c r="S50" s="26"/>
    </row>
    <row r="51" spans="1:19" ht="12" customHeight="1" thickBot="1">
      <c r="A51" s="212">
        <v>60</v>
      </c>
      <c r="B51" s="214" t="e">
        <f>VLOOKUP(A51,'пр.взв.'!B20:H147,2,FALSE)</f>
        <v>#N/A</v>
      </c>
      <c r="C51" s="214" t="e">
        <f>VLOOKUP(A51,'пр.взв.'!B20:H147,3,FALSE)</f>
        <v>#N/A</v>
      </c>
      <c r="D51" s="214" t="e">
        <f>VLOOKUP(A51,'пр.взв.'!B20:H147,4,FALSE)</f>
        <v>#N/A</v>
      </c>
      <c r="E51" s="97"/>
      <c r="F51" s="38"/>
      <c r="G51" s="38"/>
      <c r="H51" s="45"/>
      <c r="I51" s="50"/>
      <c r="J51" s="50"/>
      <c r="K51" s="16"/>
      <c r="L51" s="50"/>
      <c r="M51" s="16"/>
      <c r="N51" s="50"/>
      <c r="O51" s="50"/>
      <c r="P51" s="30"/>
      <c r="Q51" s="30"/>
      <c r="R51" s="30"/>
      <c r="S51" s="26"/>
    </row>
    <row r="52" spans="1:19" ht="12" customHeight="1" thickBot="1">
      <c r="A52" s="213"/>
      <c r="B52" s="215"/>
      <c r="C52" s="215"/>
      <c r="D52" s="215"/>
      <c r="E52" s="38"/>
      <c r="F52" s="38"/>
      <c r="G52" s="38"/>
      <c r="H52" s="40"/>
      <c r="I52" s="35"/>
      <c r="J52" s="35"/>
      <c r="K52" s="13">
        <v>8</v>
      </c>
      <c r="L52" s="85"/>
      <c r="M52" s="15"/>
      <c r="N52" s="35"/>
      <c r="O52" s="35"/>
      <c r="P52" s="36"/>
      <c r="Q52" s="36"/>
      <c r="R52" s="36"/>
      <c r="S52" s="26"/>
    </row>
    <row r="53" spans="1:19" ht="12" customHeight="1" thickBot="1">
      <c r="A53" s="216">
        <v>8</v>
      </c>
      <c r="B53" s="217" t="str">
        <f>VLOOKUP(A53,'пр.взв.'!B6:H71,2,FALSE)</f>
        <v>Гайнутдинов Артем Александрович</v>
      </c>
      <c r="C53" s="217" t="str">
        <f>VLOOKUP(A53,'пр.взв.'!B6:H71,3,FALSE)</f>
        <v>1989,мс</v>
      </c>
      <c r="D53" s="217" t="str">
        <f>VLOOKUP(A53,'пр.взв.'!B6:H71,4,FALSE)</f>
        <v>Рес. Татарстан, УФСИН</v>
      </c>
      <c r="E53" s="30"/>
      <c r="F53" s="30"/>
      <c r="G53" s="32"/>
      <c r="H53" s="32"/>
      <c r="I53" s="47"/>
      <c r="J53" s="56"/>
      <c r="K53" s="97"/>
      <c r="L53" s="36"/>
      <c r="M53" s="36"/>
      <c r="N53" s="36"/>
      <c r="O53" s="36"/>
      <c r="P53" s="36"/>
      <c r="Q53" s="36"/>
      <c r="R53" s="36"/>
      <c r="S53" s="26"/>
    </row>
    <row r="54" spans="1:19" ht="12" customHeight="1">
      <c r="A54" s="212"/>
      <c r="B54" s="218"/>
      <c r="C54" s="218"/>
      <c r="D54" s="218"/>
      <c r="E54" s="13">
        <v>8</v>
      </c>
      <c r="F54" s="38"/>
      <c r="G54" s="39"/>
      <c r="H54" s="40"/>
      <c r="I54" s="41"/>
      <c r="J54" s="49"/>
      <c r="K54" s="76"/>
      <c r="L54" s="36"/>
      <c r="M54" s="36"/>
      <c r="N54" s="36"/>
      <c r="O54" s="36"/>
      <c r="P54" s="36"/>
      <c r="Q54" s="36"/>
      <c r="R54" s="36"/>
      <c r="S54" s="26"/>
    </row>
    <row r="55" spans="1:19" ht="12" customHeight="1" thickBot="1">
      <c r="A55" s="212">
        <v>40</v>
      </c>
      <c r="B55" s="214" t="e">
        <f>VLOOKUP(A55,'пр.взв.'!B24:H151,2,FALSE)</f>
        <v>#N/A</v>
      </c>
      <c r="C55" s="214" t="e">
        <f>VLOOKUP(A55,'пр.взв.'!B24:H151,3,FALSE)</f>
        <v>#N/A</v>
      </c>
      <c r="D55" s="214" t="e">
        <f>VLOOKUP(A55,'пр.взв.'!B24:H151,4,FALSE)</f>
        <v>#N/A</v>
      </c>
      <c r="E55" s="97"/>
      <c r="F55" s="44"/>
      <c r="G55" s="38"/>
      <c r="H55" s="45"/>
      <c r="I55" s="46"/>
      <c r="J55" s="41"/>
      <c r="K55" s="16"/>
      <c r="L55" s="30"/>
      <c r="M55" s="30"/>
      <c r="N55" s="30"/>
      <c r="O55" s="30"/>
      <c r="P55" s="30"/>
      <c r="Q55" s="30"/>
      <c r="R55" s="30"/>
      <c r="S55" s="26"/>
    </row>
    <row r="56" spans="1:19" ht="12" customHeight="1" thickBot="1">
      <c r="A56" s="213"/>
      <c r="B56" s="215"/>
      <c r="C56" s="215"/>
      <c r="D56" s="215"/>
      <c r="E56" s="38"/>
      <c r="F56" s="24"/>
      <c r="G56" s="13">
        <v>8</v>
      </c>
      <c r="H56" s="49"/>
      <c r="I56" s="41"/>
      <c r="J56" s="46"/>
      <c r="K56" s="15"/>
      <c r="L56" s="36"/>
      <c r="M56" s="36"/>
      <c r="N56" s="36"/>
      <c r="O56" s="36"/>
      <c r="P56" s="36"/>
      <c r="Q56" s="36"/>
      <c r="R56" s="36"/>
      <c r="S56" s="26"/>
    </row>
    <row r="57" spans="1:19" ht="12" customHeight="1" thickBot="1">
      <c r="A57" s="216">
        <v>24</v>
      </c>
      <c r="B57" s="217" t="str">
        <f>VLOOKUP(A57,'пр.взв.'!B26:H153,2,FALSE)</f>
        <v>Мехтиев Камран Рауфович</v>
      </c>
      <c r="C57" s="217" t="str">
        <f>VLOOKUP(A57,'пр.взв.'!B26:H153,3,FALSE)</f>
        <v>1993,1</v>
      </c>
      <c r="D57" s="217" t="str">
        <f>VLOOKUP(A57,'пр.взв.'!B26:H153,4,FALSE)</f>
        <v>Псковский Юридический Институт</v>
      </c>
      <c r="E57" s="30"/>
      <c r="F57" s="38"/>
      <c r="G57" s="97"/>
      <c r="H57" s="80"/>
      <c r="I57" s="49"/>
      <c r="J57" s="46"/>
      <c r="K57" s="76"/>
      <c r="L57" s="36"/>
      <c r="M57" s="36"/>
      <c r="N57" s="36"/>
      <c r="O57" s="36"/>
      <c r="P57" s="36"/>
      <c r="Q57" s="36"/>
      <c r="R57" s="36"/>
      <c r="S57" s="26"/>
    </row>
    <row r="58" spans="1:19" ht="12" customHeight="1">
      <c r="A58" s="212"/>
      <c r="B58" s="218"/>
      <c r="C58" s="218"/>
      <c r="D58" s="218"/>
      <c r="E58" s="13">
        <v>24</v>
      </c>
      <c r="F58" s="57"/>
      <c r="G58" s="38"/>
      <c r="H58" s="66"/>
      <c r="I58" s="46"/>
      <c r="J58" s="49"/>
      <c r="K58" s="15"/>
      <c r="L58" s="36"/>
      <c r="M58" s="36"/>
      <c r="N58" s="36"/>
      <c r="O58" s="36"/>
      <c r="P58" s="36"/>
      <c r="Q58" s="36"/>
      <c r="R58" s="36"/>
      <c r="S58" s="26"/>
    </row>
    <row r="59" spans="1:19" ht="12" customHeight="1" thickBot="1">
      <c r="A59" s="212">
        <v>56</v>
      </c>
      <c r="B59" s="214" t="e">
        <f>VLOOKUP(A59,'пр.взв.'!B28:H155,2,FALSE)</f>
        <v>#N/A</v>
      </c>
      <c r="C59" s="214" t="e">
        <f>VLOOKUP(A59,'пр.взв.'!B28:H155,3,FALSE)</f>
        <v>#N/A</v>
      </c>
      <c r="D59" s="214" t="e">
        <f>VLOOKUP(A59,'пр.взв.'!B28:H155,4,FALSE)</f>
        <v>#N/A</v>
      </c>
      <c r="E59" s="97"/>
      <c r="F59" s="38"/>
      <c r="G59" s="38"/>
      <c r="H59" s="70"/>
      <c r="I59" s="46"/>
      <c r="J59" s="41"/>
      <c r="K59" s="16"/>
      <c r="L59" s="30"/>
      <c r="M59" s="30"/>
      <c r="N59" s="30"/>
      <c r="O59" s="30"/>
      <c r="P59" s="30"/>
      <c r="Q59" s="30"/>
      <c r="R59" s="30"/>
      <c r="S59" s="26"/>
    </row>
    <row r="60" spans="1:19" ht="12" customHeight="1" thickBot="1">
      <c r="A60" s="213"/>
      <c r="B60" s="215"/>
      <c r="C60" s="215"/>
      <c r="D60" s="215"/>
      <c r="E60" s="38"/>
      <c r="F60" s="38"/>
      <c r="G60" s="24"/>
      <c r="H60" s="46"/>
      <c r="I60" s="13">
        <v>8</v>
      </c>
      <c r="J60" s="81"/>
      <c r="K60" s="15"/>
      <c r="L60" s="36"/>
      <c r="M60" s="36"/>
      <c r="N60" s="36"/>
      <c r="O60" s="36"/>
      <c r="P60" s="36"/>
      <c r="Q60" s="36"/>
      <c r="R60" s="36"/>
      <c r="S60" s="26"/>
    </row>
    <row r="61" spans="1:19" ht="12" customHeight="1" thickBot="1">
      <c r="A61" s="216">
        <v>16</v>
      </c>
      <c r="B61" s="217" t="str">
        <f>VLOOKUP(A61,'пр.взв.'!B30:H157,2,FALSE)</f>
        <v>Алпатов Антон Владимирович</v>
      </c>
      <c r="C61" s="217" t="str">
        <f>VLOOKUP(A61,'пр.взв.'!B30:H157,3,FALSE)</f>
        <v>1990,1</v>
      </c>
      <c r="D61" s="217" t="str">
        <f>VLOOKUP(A61,'пр.взв.'!B30:H157,4,FALSE)</f>
        <v>Рязань, УФСИН</v>
      </c>
      <c r="E61" s="30"/>
      <c r="F61" s="30"/>
      <c r="G61" s="38"/>
      <c r="H61" s="41"/>
      <c r="I61" s="43"/>
      <c r="J61" s="46"/>
      <c r="K61" s="35"/>
      <c r="L61" s="36"/>
      <c r="M61" s="36"/>
      <c r="N61" s="36"/>
      <c r="O61" s="36"/>
      <c r="P61" s="36"/>
      <c r="Q61" s="36"/>
      <c r="R61" s="36"/>
      <c r="S61" s="26"/>
    </row>
    <row r="62" spans="1:19" ht="12" customHeight="1">
      <c r="A62" s="212"/>
      <c r="B62" s="218"/>
      <c r="C62" s="218"/>
      <c r="D62" s="218"/>
      <c r="E62" s="13">
        <v>16</v>
      </c>
      <c r="F62" s="38"/>
      <c r="G62" s="38"/>
      <c r="H62" s="59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26"/>
    </row>
    <row r="63" spans="1:19" ht="12" customHeight="1" thickBot="1">
      <c r="A63" s="212">
        <v>48</v>
      </c>
      <c r="B63" s="214" t="e">
        <f>VLOOKUP(A63,'пр.взв.'!B32:H159,2,FALSE)</f>
        <v>#N/A</v>
      </c>
      <c r="C63" s="214" t="e">
        <f>VLOOKUP(A63,'пр.взв.'!B32:H159,3,FALSE)</f>
        <v>#N/A</v>
      </c>
      <c r="D63" s="214" t="e">
        <f>VLOOKUP(A63,'пр.взв.'!B32:H159,4,FALSE)</f>
        <v>#N/A</v>
      </c>
      <c r="E63" s="43"/>
      <c r="F63" s="44"/>
      <c r="G63" s="38"/>
      <c r="H63" s="70"/>
      <c r="I63" s="50"/>
      <c r="J63" s="30"/>
      <c r="K63" s="30"/>
      <c r="L63" s="86"/>
      <c r="M63" s="86"/>
      <c r="N63" s="86"/>
      <c r="O63" s="86"/>
      <c r="P63" s="86"/>
      <c r="Q63" s="86"/>
      <c r="R63" s="30"/>
      <c r="S63" s="26"/>
    </row>
    <row r="64" spans="1:19" ht="12" customHeight="1" thickBot="1">
      <c r="A64" s="213"/>
      <c r="B64" s="215"/>
      <c r="C64" s="215"/>
      <c r="D64" s="215"/>
      <c r="E64" s="38"/>
      <c r="F64" s="24"/>
      <c r="G64" s="13">
        <v>32</v>
      </c>
      <c r="H64" s="63"/>
      <c r="I64" s="35"/>
      <c r="J64" s="36" t="str">
        <f>HYPERLINK('[1]реквизиты'!$A$6)</f>
        <v>Гл. судья, судья МК</v>
      </c>
      <c r="K64" s="36"/>
      <c r="L64" s="86"/>
      <c r="M64" s="88"/>
      <c r="N64" s="88"/>
      <c r="O64" s="88"/>
      <c r="P64" s="89" t="str">
        <f>'[1]реквизиты'!$G$7</f>
        <v>Стахеев И.Р.</v>
      </c>
      <c r="Q64" s="86"/>
      <c r="R64" s="36"/>
      <c r="S64" s="26"/>
    </row>
    <row r="65" spans="1:19" ht="12" customHeight="1" thickBot="1">
      <c r="A65" s="216">
        <v>32</v>
      </c>
      <c r="B65" s="217" t="str">
        <f>VLOOKUP(A65,'пр.взв.'!B34:H161,2,FALSE)</f>
        <v>Сверидов Алексей Александрович</v>
      </c>
      <c r="C65" s="217" t="str">
        <f>VLOOKUP(A65,'пр.взв.'!B34:H161,3,FALSE)</f>
        <v>1992,кмс</v>
      </c>
      <c r="D65" s="217" t="str">
        <f>VLOOKUP(A65,'пр.взв.'!B34:H161,4,FALSE)</f>
        <v>Рязань, АПУ ФСИН</v>
      </c>
      <c r="E65" s="30"/>
      <c r="F65" s="38"/>
      <c r="G65" s="43"/>
      <c r="H65" s="45"/>
      <c r="I65" s="50"/>
      <c r="J65" s="30"/>
      <c r="K65" s="30"/>
      <c r="L65" s="86"/>
      <c r="M65" s="88"/>
      <c r="N65" s="88"/>
      <c r="O65" s="88"/>
      <c r="P65" s="90" t="str">
        <f>'[1]реквизиты'!$G$8</f>
        <v>Гороховец</v>
      </c>
      <c r="Q65" s="86"/>
      <c r="R65" s="30"/>
      <c r="S65" s="26"/>
    </row>
    <row r="66" spans="1:19" ht="12" customHeight="1">
      <c r="A66" s="212"/>
      <c r="B66" s="218"/>
      <c r="C66" s="218"/>
      <c r="D66" s="218"/>
      <c r="E66" s="13">
        <v>32</v>
      </c>
      <c r="F66" s="57"/>
      <c r="G66" s="38"/>
      <c r="H66" s="40"/>
      <c r="I66" s="35"/>
      <c r="J66" s="36"/>
      <c r="K66" s="36"/>
      <c r="L66" s="86"/>
      <c r="M66" s="88"/>
      <c r="N66" s="88"/>
      <c r="O66" s="88"/>
      <c r="P66" s="88"/>
      <c r="Q66" s="86"/>
      <c r="R66" s="36"/>
      <c r="S66" s="26"/>
    </row>
    <row r="67" spans="1:19" ht="12" customHeight="1" thickBot="1">
      <c r="A67" s="212">
        <v>64</v>
      </c>
      <c r="B67" s="214" t="e">
        <f>VLOOKUP(A67,'пр.взв.'!B36:H163,2,FALSE)</f>
        <v>#N/A</v>
      </c>
      <c r="C67" s="214" t="e">
        <f>VLOOKUP(A67,'пр.взв.'!B36:H163,3,FALSE)</f>
        <v>#N/A</v>
      </c>
      <c r="D67" s="214" t="e">
        <f>VLOOKUP(A67,'пр.взв.'!B36:H163,4,FALSE)</f>
        <v>#N/A</v>
      </c>
      <c r="E67" s="43"/>
      <c r="F67" s="38"/>
      <c r="G67" s="38"/>
      <c r="H67" s="45">
        <f>HYPERLINK('[1]реквизиты'!$A$20)</f>
      </c>
      <c r="I67" s="50"/>
      <c r="J67" s="30" t="str">
        <f>HYPERLINK('[1]реквизиты'!$A$8)</f>
        <v>Гл. секретарь, судья МК</v>
      </c>
      <c r="K67" s="30"/>
      <c r="L67" s="86"/>
      <c r="M67" s="88"/>
      <c r="N67" s="88"/>
      <c r="O67" s="88"/>
      <c r="P67" s="91" t="str">
        <f>'[1]реквизиты'!$G$9</f>
        <v>Доронкин Н.И.</v>
      </c>
      <c r="Q67" s="86"/>
      <c r="R67" s="36"/>
      <c r="S67" s="26"/>
    </row>
    <row r="68" spans="1:19" ht="12" customHeight="1" thickBot="1">
      <c r="A68" s="213"/>
      <c r="B68" s="215"/>
      <c r="C68" s="215"/>
      <c r="D68" s="215"/>
      <c r="E68" s="99"/>
      <c r="F68" s="38"/>
      <c r="G68" s="39"/>
      <c r="H68" s="40"/>
      <c r="I68" s="41"/>
      <c r="J68" s="42"/>
      <c r="K68" s="36"/>
      <c r="L68" s="86"/>
      <c r="M68" s="86"/>
      <c r="N68" s="88"/>
      <c r="O68" s="88"/>
      <c r="P68" s="90" t="str">
        <f>'[1]реквизиты'!$G$10</f>
        <v>Владимир</v>
      </c>
      <c r="Q68" s="86"/>
      <c r="R68" s="30"/>
      <c r="S68" s="26"/>
    </row>
    <row r="69" spans="1:18" ht="6.75" customHeight="1">
      <c r="A69" s="8"/>
      <c r="B69" s="8"/>
      <c r="C69" s="8"/>
      <c r="D69" s="8"/>
      <c r="E69" s="8"/>
      <c r="F69" s="8"/>
      <c r="G69" s="8"/>
      <c r="H69" s="8"/>
      <c r="I69" s="8"/>
      <c r="J69" s="11"/>
      <c r="K69" s="11"/>
      <c r="L69" s="11"/>
      <c r="M69" s="11"/>
      <c r="N69" s="11"/>
      <c r="O69" s="11"/>
      <c r="P69" s="11"/>
      <c r="Q69" s="11"/>
      <c r="R69" s="8"/>
    </row>
    <row r="70" spans="1:18" ht="12" customHeight="1">
      <c r="A70" s="8"/>
      <c r="B70" s="8"/>
      <c r="C70" s="8"/>
      <c r="D70" s="8"/>
      <c r="E70" s="8"/>
      <c r="F70" s="8"/>
      <c r="G70" s="8"/>
      <c r="H70" s="5">
        <f>HYPERLINK('[1]реквизиты'!$A$22)</f>
      </c>
      <c r="I70" s="7"/>
      <c r="J70" s="7"/>
      <c r="K70" s="7"/>
      <c r="L70" s="10"/>
      <c r="M70" s="10"/>
      <c r="N70" s="10"/>
      <c r="O70" s="10"/>
      <c r="P70" s="10"/>
      <c r="Q70" s="4">
        <f>HYPERLINK('[1]реквизиты'!$G$22)</f>
      </c>
      <c r="R70" s="9"/>
    </row>
    <row r="71" spans="1:18" ht="12" customHeight="1">
      <c r="A71" s="9"/>
      <c r="B71" s="9"/>
      <c r="C71" s="9"/>
      <c r="D71" s="9"/>
      <c r="E71" s="9"/>
      <c r="F71" s="9"/>
      <c r="G71" s="9"/>
      <c r="H71" s="9"/>
      <c r="I71" s="9"/>
      <c r="J71" s="10"/>
      <c r="K71" s="10"/>
      <c r="L71" s="10"/>
      <c r="M71" s="10"/>
      <c r="N71" s="10"/>
      <c r="O71" s="10"/>
      <c r="P71" s="6">
        <f>HYPERLINK('[1]реквизиты'!$G$23)</f>
      </c>
      <c r="Q71" s="11"/>
      <c r="R71" s="8"/>
    </row>
    <row r="72" spans="10:17" ht="12" customHeight="1">
      <c r="J72" s="1"/>
      <c r="K72" s="1"/>
      <c r="L72" s="1"/>
      <c r="M72" s="1"/>
      <c r="N72" s="1"/>
      <c r="O72" s="1"/>
      <c r="P72" s="1"/>
      <c r="Q72" s="1"/>
    </row>
    <row r="73" spans="10:17" ht="12" customHeight="1">
      <c r="J73" s="1"/>
      <c r="K73" s="1"/>
      <c r="L73" s="1"/>
      <c r="M73" s="1"/>
      <c r="N73" s="1"/>
      <c r="O73" s="1"/>
      <c r="P73" s="1"/>
      <c r="Q73" s="1"/>
    </row>
    <row r="74" spans="10:17" ht="12" customHeight="1">
      <c r="J74" s="1"/>
      <c r="K74" s="1"/>
      <c r="L74" s="1"/>
      <c r="M74" s="1"/>
      <c r="N74" s="1"/>
      <c r="O74" s="1"/>
      <c r="P74" s="1"/>
      <c r="Q74" s="1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N40:R41"/>
    <mergeCell ref="N47:R48"/>
    <mergeCell ref="P5:R6"/>
    <mergeCell ref="Q8:R9"/>
    <mergeCell ref="N26:R27"/>
    <mergeCell ref="N32:R33"/>
  </mergeCells>
  <printOptions horizontalCentered="1"/>
  <pageMargins left="0" right="0" top="0" bottom="0" header="0" footer="0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view="pageBreakPreview" zoomScale="60" workbookViewId="0" topLeftCell="A1">
      <selection activeCell="M35" sqref="M3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0.4218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19" t="s">
        <v>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5"/>
      <c r="T1" s="25"/>
      <c r="U1" s="25"/>
      <c r="V1" s="17"/>
      <c r="W1" s="17"/>
      <c r="X1" s="17"/>
    </row>
    <row r="2" spans="1:21" ht="38.25" customHeight="1" thickBot="1">
      <c r="A2" s="26"/>
      <c r="B2" s="27"/>
      <c r="C2" s="220" t="s">
        <v>13</v>
      </c>
      <c r="D2" s="220"/>
      <c r="E2" s="220"/>
      <c r="F2" s="220"/>
      <c r="G2" s="220"/>
      <c r="H2" s="253"/>
      <c r="I2" s="221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J2" s="222"/>
      <c r="K2" s="222"/>
      <c r="L2" s="222"/>
      <c r="M2" s="222"/>
      <c r="N2" s="222"/>
      <c r="O2" s="222"/>
      <c r="P2" s="222"/>
      <c r="Q2" s="222"/>
      <c r="R2" s="223"/>
      <c r="S2" s="26"/>
      <c r="T2" s="26"/>
      <c r="U2" s="26"/>
    </row>
    <row r="3" spans="1:21" ht="10.5" customHeight="1" thickBot="1">
      <c r="A3" s="12"/>
      <c r="B3" s="12"/>
      <c r="C3" s="28"/>
      <c r="D3" s="29"/>
      <c r="E3" s="204" t="str">
        <f>HYPERLINK('[1]реквизиты'!$A$3)</f>
        <v>3 - 5 декабря 2012 г.Владимир</v>
      </c>
      <c r="F3" s="205"/>
      <c r="G3" s="205"/>
      <c r="H3" s="205"/>
      <c r="I3" s="205"/>
      <c r="J3" s="205"/>
      <c r="K3" s="205"/>
      <c r="L3" s="205"/>
      <c r="M3" s="205"/>
      <c r="N3" s="205"/>
      <c r="O3" s="30"/>
      <c r="P3" s="206" t="str">
        <f>HYPERLINK('пр.взв.'!G3)</f>
        <v>в.к.   Кг 100</v>
      </c>
      <c r="Q3" s="207"/>
      <c r="R3" s="208"/>
      <c r="S3" s="31"/>
      <c r="T3" s="31"/>
      <c r="U3" s="26"/>
    </row>
    <row r="4" spans="1:21" ht="12" customHeight="1" thickBot="1">
      <c r="A4" s="216">
        <v>1</v>
      </c>
      <c r="B4" s="224" t="str">
        <f>VLOOKUP(A4,'пр.взв.'!B6:C71,2,FALSE)</f>
        <v>Зедгинедзе Вячеслав Сергеевич</v>
      </c>
      <c r="C4" s="224" t="str">
        <f>VLOOKUP(A4,'пр.взв.'!B6:H71,3,FALSE)</f>
        <v>1969,1</v>
      </c>
      <c r="D4" s="224" t="str">
        <f>VLOOKUP(A4,'пр.взв.'!B6:F71,4,FALSE)</f>
        <v>Нижний Новгород, ГУФСИН</v>
      </c>
      <c r="E4" s="30"/>
      <c r="F4" s="30"/>
      <c r="G4" s="32"/>
      <c r="H4" s="33" t="s">
        <v>7</v>
      </c>
      <c r="I4" s="34"/>
      <c r="J4" s="35"/>
      <c r="K4" s="36"/>
      <c r="L4" s="36"/>
      <c r="M4" s="36"/>
      <c r="N4" s="36"/>
      <c r="O4" s="37"/>
      <c r="P4" s="209"/>
      <c r="Q4" s="210"/>
      <c r="R4" s="211"/>
      <c r="S4" s="26"/>
      <c r="T4" s="26"/>
      <c r="U4" s="26"/>
    </row>
    <row r="5" spans="1:21" ht="12" customHeight="1">
      <c r="A5" s="212"/>
      <c r="B5" s="104"/>
      <c r="C5" s="104"/>
      <c r="D5" s="104"/>
      <c r="E5" s="13">
        <v>33</v>
      </c>
      <c r="F5" s="38"/>
      <c r="G5" s="39"/>
      <c r="H5" s="40"/>
      <c r="I5" s="41"/>
      <c r="J5" s="42"/>
      <c r="K5" s="36"/>
      <c r="L5" s="36"/>
      <c r="M5" s="36"/>
      <c r="N5" s="36"/>
      <c r="O5" s="36"/>
      <c r="P5" s="239">
        <v>100</v>
      </c>
      <c r="Q5" s="240"/>
      <c r="R5" s="241"/>
      <c r="S5" s="26"/>
      <c r="T5" s="26"/>
      <c r="U5" s="26"/>
    </row>
    <row r="6" spans="1:21" ht="12" customHeight="1" thickBot="1">
      <c r="A6" s="212">
        <v>33</v>
      </c>
      <c r="B6" s="218" t="str">
        <f>VLOOKUP(A6,'пр.взв.'!B8:C135,2,FALSE)</f>
        <v>Абаев Олег Викторович</v>
      </c>
      <c r="C6" s="218" t="str">
        <f>VLOOKUP(A6,'пр.взв.'!B8:H135,3,FALSE)</f>
        <v>1991,мс</v>
      </c>
      <c r="D6" s="218" t="str">
        <f>VLOOKUP(A6,'пр.взв.'!B8:F135,4,FALSE)</f>
        <v>Самарский юридический институт</v>
      </c>
      <c r="E6" s="97"/>
      <c r="F6" s="44"/>
      <c r="G6" s="38"/>
      <c r="H6" s="45"/>
      <c r="I6" s="46"/>
      <c r="J6" s="35"/>
      <c r="K6" s="36"/>
      <c r="L6" s="47"/>
      <c r="M6" s="47"/>
      <c r="N6" s="48"/>
      <c r="O6" s="48"/>
      <c r="P6" s="242"/>
      <c r="Q6" s="243"/>
      <c r="R6" s="244"/>
      <c r="S6" s="26"/>
      <c r="T6" s="26"/>
      <c r="U6" s="26"/>
    </row>
    <row r="7" spans="1:21" ht="12" customHeight="1" thickBot="1">
      <c r="A7" s="213"/>
      <c r="B7" s="104"/>
      <c r="C7" s="104"/>
      <c r="D7" s="104"/>
      <c r="E7" s="38"/>
      <c r="F7" s="24"/>
      <c r="G7" s="13">
        <v>33</v>
      </c>
      <c r="H7" s="49"/>
      <c r="I7" s="41"/>
      <c r="J7" s="50"/>
      <c r="K7" s="30"/>
      <c r="L7" s="51"/>
      <c r="M7" s="47">
        <v>1</v>
      </c>
      <c r="N7" s="48"/>
      <c r="O7" s="48"/>
      <c r="P7" s="48"/>
      <c r="S7" s="26"/>
      <c r="T7" s="26"/>
      <c r="U7" s="26"/>
    </row>
    <row r="8" spans="1:21" ht="12" customHeight="1" thickBot="1">
      <c r="A8" s="216">
        <v>17</v>
      </c>
      <c r="B8" s="224" t="str">
        <f>VLOOKUP(A8,'пр.взв.'!B10:C137,2,FALSE)</f>
        <v>Ссорин Сергей Сергеевич</v>
      </c>
      <c r="C8" s="224" t="str">
        <f>VLOOKUP(A8,'пр.взв.'!B10:H137,3,FALSE)</f>
        <v>1983,мс</v>
      </c>
      <c r="D8" s="224" t="str">
        <f>VLOOKUP(A8,'пр.взв.'!B10:F137,4,FALSE)</f>
        <v>Волгоград, ФСИН</v>
      </c>
      <c r="E8" s="30"/>
      <c r="F8" s="38"/>
      <c r="G8" s="97"/>
      <c r="H8" s="52"/>
      <c r="I8" s="53"/>
      <c r="J8" s="35"/>
      <c r="K8" s="36"/>
      <c r="L8" s="49"/>
      <c r="M8" s="54"/>
      <c r="N8" s="55"/>
      <c r="O8" s="55"/>
      <c r="P8" s="47"/>
      <c r="Q8" s="197" t="s">
        <v>9</v>
      </c>
      <c r="R8" s="197"/>
      <c r="S8" s="26"/>
      <c r="T8" s="26"/>
      <c r="U8" s="26"/>
    </row>
    <row r="9" spans="1:21" ht="12" customHeight="1">
      <c r="A9" s="212"/>
      <c r="B9" s="104"/>
      <c r="C9" s="104"/>
      <c r="D9" s="104"/>
      <c r="E9" s="13">
        <v>17</v>
      </c>
      <c r="F9" s="57"/>
      <c r="G9" s="38"/>
      <c r="H9" s="40"/>
      <c r="I9" s="58"/>
      <c r="J9" s="46"/>
      <c r="K9" s="36"/>
      <c r="L9" s="40"/>
      <c r="M9" s="59"/>
      <c r="N9" s="54">
        <v>17</v>
      </c>
      <c r="O9" s="56"/>
      <c r="P9" s="48"/>
      <c r="Q9" s="197"/>
      <c r="R9" s="197"/>
      <c r="S9" s="26"/>
      <c r="T9" s="26"/>
      <c r="U9" s="26"/>
    </row>
    <row r="10" spans="1:21" ht="12" customHeight="1" thickBot="1">
      <c r="A10" s="212">
        <v>49</v>
      </c>
      <c r="B10" s="225" t="e">
        <f>VLOOKUP(A10,'пр.взв.'!B12:C139,2,FALSE)</f>
        <v>#N/A</v>
      </c>
      <c r="C10" s="225" t="e">
        <f>VLOOKUP(A10,'пр.взв.'!B12:H139,3,FALSE)</f>
        <v>#N/A</v>
      </c>
      <c r="D10" s="225" t="e">
        <f>VLOOKUP(A10,'пр.взв.'!B12:F139,4,FALSE)</f>
        <v>#N/A</v>
      </c>
      <c r="E10" s="97"/>
      <c r="F10" s="38"/>
      <c r="G10" s="38"/>
      <c r="H10" s="45"/>
      <c r="I10" s="58"/>
      <c r="J10" s="46"/>
      <c r="K10" s="36"/>
      <c r="L10" s="40"/>
      <c r="M10" s="61">
        <v>17</v>
      </c>
      <c r="N10" s="59"/>
      <c r="O10" s="47">
        <v>17</v>
      </c>
      <c r="P10" s="48"/>
      <c r="Q10" s="48"/>
      <c r="R10" s="60"/>
      <c r="S10" s="26"/>
      <c r="T10" s="26"/>
      <c r="U10" s="26"/>
    </row>
    <row r="11" spans="1:21" ht="12" customHeight="1" thickBot="1">
      <c r="A11" s="213"/>
      <c r="B11" s="226"/>
      <c r="C11" s="226"/>
      <c r="D11" s="226"/>
      <c r="E11" s="38"/>
      <c r="F11" s="38"/>
      <c r="G11" s="24"/>
      <c r="H11" s="46"/>
      <c r="I11" s="62"/>
      <c r="J11" s="35"/>
      <c r="K11" s="36"/>
      <c r="L11" s="40"/>
      <c r="M11" s="48"/>
      <c r="N11" s="63">
        <v>9</v>
      </c>
      <c r="O11" s="64"/>
      <c r="P11" s="48"/>
      <c r="Q11" s="48"/>
      <c r="R11" s="36"/>
      <c r="S11" s="26"/>
      <c r="T11" s="26"/>
      <c r="U11" s="26"/>
    </row>
    <row r="12" spans="1:21" ht="12" customHeight="1" thickBot="1">
      <c r="A12" s="216">
        <v>9</v>
      </c>
      <c r="B12" s="224" t="str">
        <f>VLOOKUP(A12,'пр.взв.'!B14:C141,2,FALSE)</f>
        <v>Шестопалов Егор Николаевич</v>
      </c>
      <c r="C12" s="224">
        <f>VLOOKUP(A12,'пр.взв.'!B14:H141,3,FALSE)</f>
        <v>1986.1</v>
      </c>
      <c r="D12" s="224" t="str">
        <f>VLOOKUP(A12,'пр.взв.'!B14:F141,4,FALSE)</f>
        <v>Рес. Хакасия, УФСИН</v>
      </c>
      <c r="E12" s="30"/>
      <c r="F12" s="30"/>
      <c r="G12" s="38"/>
      <c r="H12" s="41"/>
      <c r="I12" s="13">
        <v>33</v>
      </c>
      <c r="J12" s="65"/>
      <c r="K12" s="35"/>
      <c r="L12" s="40"/>
      <c r="M12" s="48"/>
      <c r="N12" s="48"/>
      <c r="O12" s="66"/>
      <c r="P12" s="48">
        <v>17</v>
      </c>
      <c r="Q12" s="48"/>
      <c r="R12" s="35"/>
      <c r="S12" s="26"/>
      <c r="T12" s="26"/>
      <c r="U12" s="26"/>
    </row>
    <row r="13" spans="1:21" ht="12" customHeight="1" thickBot="1">
      <c r="A13" s="212"/>
      <c r="B13" s="104"/>
      <c r="C13" s="104"/>
      <c r="D13" s="104"/>
      <c r="E13" s="13">
        <v>9</v>
      </c>
      <c r="F13" s="38"/>
      <c r="G13" s="38"/>
      <c r="H13" s="59"/>
      <c r="I13" s="97"/>
      <c r="J13" s="35"/>
      <c r="K13" s="15"/>
      <c r="L13" s="49"/>
      <c r="M13" s="48"/>
      <c r="N13" s="46"/>
      <c r="O13" s="67">
        <v>29</v>
      </c>
      <c r="P13" s="68"/>
      <c r="Q13" s="69"/>
      <c r="R13" s="60"/>
      <c r="S13" s="26"/>
      <c r="T13" s="26"/>
      <c r="U13" s="26"/>
    </row>
    <row r="14" spans="1:21" ht="12" customHeight="1" thickBot="1">
      <c r="A14" s="212">
        <v>41</v>
      </c>
      <c r="B14" s="225" t="e">
        <f>VLOOKUP(A14,'пр.взв.'!B16:C143,2,FALSE)</f>
        <v>#N/A</v>
      </c>
      <c r="C14" s="225" t="e">
        <f>VLOOKUP(A14,'пр.взв.'!B16:H143,3,FALSE)</f>
        <v>#N/A</v>
      </c>
      <c r="D14" s="225" t="e">
        <f>VLOOKUP(A14,'пр.взв.'!B16:F143,4,FALSE)</f>
        <v>#N/A</v>
      </c>
      <c r="E14" s="97"/>
      <c r="F14" s="44"/>
      <c r="G14" s="38"/>
      <c r="H14" s="70"/>
      <c r="I14" s="50"/>
      <c r="J14" s="50"/>
      <c r="K14" s="16"/>
      <c r="L14" s="51"/>
      <c r="M14" s="47">
        <v>23</v>
      </c>
      <c r="N14" s="48"/>
      <c r="O14" s="48"/>
      <c r="P14" s="40"/>
      <c r="Q14" s="69"/>
      <c r="R14" s="60"/>
      <c r="S14" s="71"/>
      <c r="T14" s="26"/>
      <c r="U14" s="26"/>
    </row>
    <row r="15" spans="1:21" ht="12" customHeight="1" thickBot="1">
      <c r="A15" s="213"/>
      <c r="B15" s="226"/>
      <c r="C15" s="226"/>
      <c r="D15" s="226"/>
      <c r="E15" s="38"/>
      <c r="F15" s="24"/>
      <c r="G15" s="13">
        <v>9</v>
      </c>
      <c r="H15" s="63"/>
      <c r="I15" s="35"/>
      <c r="J15" s="35"/>
      <c r="K15" s="15"/>
      <c r="L15" s="49"/>
      <c r="M15" s="54"/>
      <c r="N15" s="47">
        <v>23</v>
      </c>
      <c r="O15" s="56"/>
      <c r="P15" s="60"/>
      <c r="Q15" s="58">
        <v>19</v>
      </c>
      <c r="R15" s="60"/>
      <c r="S15" s="71"/>
      <c r="T15" s="26"/>
      <c r="U15" s="26"/>
    </row>
    <row r="16" spans="1:21" ht="12" customHeight="1" thickBot="1">
      <c r="A16" s="216">
        <v>25</v>
      </c>
      <c r="B16" s="224" t="str">
        <f>VLOOKUP(A16,'пр.взв.'!B18:C145,2,FALSE)</f>
        <v>Будерацкий Николай Григорьевич</v>
      </c>
      <c r="C16" s="224" t="str">
        <f>VLOOKUP(A16,'пр.взв.'!B18:H145,3,FALSE)</f>
        <v>1987,мс</v>
      </c>
      <c r="D16" s="224" t="str">
        <f>VLOOKUP(A16,'пр.взв.'!B18:F145,4,FALSE)</f>
        <v>Пермский Край, ФСИН</v>
      </c>
      <c r="E16" s="30"/>
      <c r="F16" s="38"/>
      <c r="G16" s="97"/>
      <c r="H16" s="45"/>
      <c r="I16" s="50"/>
      <c r="J16" s="50"/>
      <c r="K16" s="16"/>
      <c r="L16" s="51"/>
      <c r="M16" s="59"/>
      <c r="N16" s="54"/>
      <c r="O16" s="56"/>
      <c r="P16" s="40"/>
      <c r="Q16" s="72"/>
      <c r="R16" s="36"/>
      <c r="S16" s="71"/>
      <c r="T16" s="71"/>
      <c r="U16" s="71"/>
    </row>
    <row r="17" spans="1:21" ht="12" customHeight="1">
      <c r="A17" s="212"/>
      <c r="B17" s="104"/>
      <c r="C17" s="104"/>
      <c r="D17" s="104"/>
      <c r="E17" s="13">
        <v>25</v>
      </c>
      <c r="F17" s="57"/>
      <c r="G17" s="38"/>
      <c r="H17" s="40"/>
      <c r="I17" s="35"/>
      <c r="J17" s="35"/>
      <c r="K17" s="15"/>
      <c r="L17" s="40"/>
      <c r="M17" s="61">
        <v>15</v>
      </c>
      <c r="N17" s="59"/>
      <c r="O17" s="47"/>
      <c r="P17" s="40"/>
      <c r="Q17" s="73"/>
      <c r="R17" s="36"/>
      <c r="S17" s="71"/>
      <c r="T17" s="71"/>
      <c r="U17" s="71"/>
    </row>
    <row r="18" spans="1:21" ht="12" customHeight="1" thickBot="1">
      <c r="A18" s="212">
        <v>57</v>
      </c>
      <c r="B18" s="225" t="e">
        <f>VLOOKUP(A18,'пр.взв.'!B20:C147,2,FALSE)</f>
        <v>#N/A</v>
      </c>
      <c r="C18" s="225" t="e">
        <f>VLOOKUP(A18,'пр.взв.'!B20:H147,3,FALSE)</f>
        <v>#N/A</v>
      </c>
      <c r="D18" s="225" t="e">
        <f>VLOOKUP(A18,'пр.взв.'!B20:F147,4,FALSE)</f>
        <v>#N/A</v>
      </c>
      <c r="E18" s="97"/>
      <c r="F18" s="38"/>
      <c r="G18" s="38"/>
      <c r="H18" s="45"/>
      <c r="I18" s="50"/>
      <c r="J18" s="50"/>
      <c r="K18" s="16"/>
      <c r="L18" s="51"/>
      <c r="M18" s="55"/>
      <c r="N18" s="63">
        <v>19</v>
      </c>
      <c r="O18" s="64"/>
      <c r="P18" s="40"/>
      <c r="Q18" s="73"/>
      <c r="R18" s="36"/>
      <c r="S18" s="71"/>
      <c r="T18" s="71"/>
      <c r="U18" s="71"/>
    </row>
    <row r="19" spans="1:21" ht="12" customHeight="1" thickBot="1">
      <c r="A19" s="213"/>
      <c r="B19" s="226"/>
      <c r="C19" s="226"/>
      <c r="D19" s="226"/>
      <c r="E19" s="38"/>
      <c r="F19" s="38"/>
      <c r="G19" s="38"/>
      <c r="H19" s="40"/>
      <c r="I19" s="35"/>
      <c r="J19" s="35"/>
      <c r="K19" s="13">
        <v>33</v>
      </c>
      <c r="L19" s="74"/>
      <c r="M19" s="48"/>
      <c r="N19" s="48"/>
      <c r="O19" s="66"/>
      <c r="P19" s="75">
        <v>19</v>
      </c>
      <c r="Q19" s="73"/>
      <c r="R19" s="13">
        <v>8</v>
      </c>
      <c r="S19" s="71"/>
      <c r="T19" s="71"/>
      <c r="U19" s="71"/>
    </row>
    <row r="20" spans="1:21" ht="12" customHeight="1" thickBot="1">
      <c r="A20" s="216">
        <v>5</v>
      </c>
      <c r="B20" s="224" t="str">
        <f>VLOOKUP(A20,'пр.взв.'!B6:C71,2,FALSE)</f>
        <v>Ломиворотов Роман Николаевич</v>
      </c>
      <c r="C20" s="224" t="str">
        <f>VLOOKUP(A20,'пр.взв.'!B6:H71,3,FALSE)</f>
        <v>1976,мс</v>
      </c>
      <c r="D20" s="224" t="str">
        <f>VLOOKUP(A20,'пр.взв.'!B6:H71,4,FALSE)</f>
        <v>Тула, УФСИН</v>
      </c>
      <c r="E20" s="30"/>
      <c r="F20" s="30"/>
      <c r="G20" s="32"/>
      <c r="H20" s="32"/>
      <c r="I20" s="47"/>
      <c r="J20" s="56"/>
      <c r="K20" s="97"/>
      <c r="L20" s="59"/>
      <c r="M20" s="49"/>
      <c r="N20" s="46"/>
      <c r="O20" s="67"/>
      <c r="P20" s="60"/>
      <c r="Q20" s="66"/>
      <c r="R20" s="97"/>
      <c r="S20" s="71"/>
      <c r="T20" s="71"/>
      <c r="U20" s="71"/>
    </row>
    <row r="21" spans="1:21" ht="12" customHeight="1">
      <c r="A21" s="212"/>
      <c r="B21" s="104"/>
      <c r="C21" s="104"/>
      <c r="D21" s="104"/>
      <c r="E21" s="13">
        <v>5</v>
      </c>
      <c r="F21" s="38"/>
      <c r="G21" s="39"/>
      <c r="H21" s="40"/>
      <c r="I21" s="41"/>
      <c r="J21" s="49"/>
      <c r="K21" s="76"/>
      <c r="L21" s="77"/>
      <c r="M21" s="36"/>
      <c r="N21" s="36"/>
      <c r="O21" s="36"/>
      <c r="P21" s="41"/>
      <c r="Q21" s="78"/>
      <c r="R21" s="30"/>
      <c r="S21" s="71"/>
      <c r="T21" s="71"/>
      <c r="U21" s="71"/>
    </row>
    <row r="22" spans="1:21" ht="12" customHeight="1" thickBot="1">
      <c r="A22" s="212">
        <v>37</v>
      </c>
      <c r="B22" s="225" t="e">
        <f>VLOOKUP(A22,'пр.взв.'!B24:C151,2,FALSE)</f>
        <v>#N/A</v>
      </c>
      <c r="C22" s="225" t="e">
        <f>VLOOKUP(A22,'пр.взв.'!B24:H151,3,FALSE)</f>
        <v>#N/A</v>
      </c>
      <c r="D22" s="225" t="e">
        <f>VLOOKUP(A22,'пр.взв.'!B24:F151,4,FALSE)</f>
        <v>#N/A</v>
      </c>
      <c r="E22" s="97"/>
      <c r="F22" s="44"/>
      <c r="G22" s="38"/>
      <c r="H22" s="45"/>
      <c r="I22" s="46"/>
      <c r="J22" s="41"/>
      <c r="K22" s="16"/>
      <c r="L22" s="78"/>
      <c r="M22" s="30"/>
      <c r="N22" s="30"/>
      <c r="O22" s="30"/>
      <c r="P22" s="60"/>
      <c r="Q22" s="77"/>
      <c r="R22" s="36"/>
      <c r="S22" s="24"/>
      <c r="T22" s="71"/>
      <c r="U22" s="71"/>
    </row>
    <row r="23" spans="1:21" ht="12" customHeight="1" thickBot="1">
      <c r="A23" s="213"/>
      <c r="B23" s="226"/>
      <c r="C23" s="226"/>
      <c r="D23" s="226"/>
      <c r="E23" s="38"/>
      <c r="F23" s="24"/>
      <c r="G23" s="13">
        <v>5</v>
      </c>
      <c r="H23" s="49"/>
      <c r="I23" s="41"/>
      <c r="J23" s="46"/>
      <c r="K23" s="15"/>
      <c r="L23" s="35"/>
      <c r="M23" s="15"/>
      <c r="N23" s="36"/>
      <c r="O23" s="36"/>
      <c r="P23" s="36"/>
      <c r="Q23" s="79">
        <v>8</v>
      </c>
      <c r="R23" s="36"/>
      <c r="S23" s="38"/>
      <c r="T23" s="71"/>
      <c r="U23" s="71"/>
    </row>
    <row r="24" spans="1:21" ht="12" customHeight="1" thickBot="1">
      <c r="A24" s="216">
        <v>21</v>
      </c>
      <c r="B24" s="224" t="str">
        <f>VLOOKUP(A24,'пр.взв.'!B26:C153,2,FALSE)</f>
        <v>Шабуров Роман Петрович</v>
      </c>
      <c r="C24" s="224" t="str">
        <f>VLOOKUP(A24,'пр.взв.'!B26:H153,3,FALSE)</f>
        <v>1981,1</v>
      </c>
      <c r="D24" s="224" t="str">
        <f>VLOOKUP(A24,'пр.взв.'!B26:F153,4,FALSE)</f>
        <v>Киров, УФСИН</v>
      </c>
      <c r="E24" s="30"/>
      <c r="F24" s="38"/>
      <c r="G24" s="97"/>
      <c r="H24" s="80"/>
      <c r="I24" s="49"/>
      <c r="J24" s="46"/>
      <c r="K24" s="76"/>
      <c r="L24" s="35"/>
      <c r="M24" s="15"/>
      <c r="N24" s="35"/>
      <c r="O24" s="41"/>
      <c r="P24" s="46"/>
      <c r="Q24" s="49"/>
      <c r="R24" s="60"/>
      <c r="S24" s="71"/>
      <c r="T24" s="71"/>
      <c r="U24" s="71"/>
    </row>
    <row r="25" spans="1:21" ht="12" customHeight="1" thickBot="1">
      <c r="A25" s="212"/>
      <c r="B25" s="104"/>
      <c r="C25" s="104"/>
      <c r="D25" s="104"/>
      <c r="E25" s="13">
        <v>21</v>
      </c>
      <c r="F25" s="57"/>
      <c r="G25" s="38"/>
      <c r="H25" s="66"/>
      <c r="I25" s="46"/>
      <c r="J25" s="49"/>
      <c r="K25" s="15"/>
      <c r="L25" s="35"/>
      <c r="M25" s="15"/>
      <c r="N25" s="35"/>
      <c r="O25" s="35"/>
      <c r="P25" s="42" t="s">
        <v>101</v>
      </c>
      <c r="Q25" s="35"/>
      <c r="R25" s="35"/>
      <c r="S25" s="71"/>
      <c r="T25" s="71"/>
      <c r="U25" s="71"/>
    </row>
    <row r="26" spans="1:21" ht="12" customHeight="1" thickBot="1">
      <c r="A26" s="212">
        <v>53</v>
      </c>
      <c r="B26" s="225" t="e">
        <f>VLOOKUP(A26,'пр.взв.'!B28:C155,2,FALSE)</f>
        <v>#N/A</v>
      </c>
      <c r="C26" s="225" t="e">
        <f>VLOOKUP(A26,'пр.взв.'!B28:H155,3,FALSE)</f>
        <v>#N/A</v>
      </c>
      <c r="D26" s="225" t="e">
        <f>VLOOKUP(A26,'пр.взв.'!B28:F155,4,FALSE)</f>
        <v>#N/A</v>
      </c>
      <c r="E26" s="97"/>
      <c r="F26" s="38"/>
      <c r="G26" s="38"/>
      <c r="H26" s="70"/>
      <c r="I26" s="46"/>
      <c r="J26" s="41"/>
      <c r="K26" s="16"/>
      <c r="L26" s="50"/>
      <c r="M26" s="16"/>
      <c r="N26" s="233" t="str">
        <f>VLOOKUP(R19,'пр.взв.'!B6:D71,2,FALSE)</f>
        <v>Гайнутдинов Артем Александрович</v>
      </c>
      <c r="O26" s="234"/>
      <c r="P26" s="234"/>
      <c r="Q26" s="234"/>
      <c r="R26" s="235"/>
      <c r="S26" s="71"/>
      <c r="T26" s="71"/>
      <c r="U26" s="71"/>
    </row>
    <row r="27" spans="1:21" ht="12" customHeight="1" thickBot="1">
      <c r="A27" s="213"/>
      <c r="B27" s="226"/>
      <c r="C27" s="226"/>
      <c r="D27" s="226"/>
      <c r="E27" s="38"/>
      <c r="F27" s="38"/>
      <c r="G27" s="24"/>
      <c r="H27" s="46"/>
      <c r="I27" s="13">
        <v>29</v>
      </c>
      <c r="J27" s="81"/>
      <c r="K27" s="15"/>
      <c r="L27" s="35"/>
      <c r="M27" s="15"/>
      <c r="N27" s="236"/>
      <c r="O27" s="237"/>
      <c r="P27" s="237"/>
      <c r="Q27" s="237"/>
      <c r="R27" s="238"/>
      <c r="S27" s="71"/>
      <c r="T27" s="71"/>
      <c r="U27" s="71"/>
    </row>
    <row r="28" spans="1:21" ht="12" customHeight="1" thickBot="1">
      <c r="A28" s="216">
        <v>13</v>
      </c>
      <c r="B28" s="224" t="str">
        <f>VLOOKUP(A28,'пр.взв.'!B30:C157,2,FALSE)</f>
        <v>Михеев Владимир Владимирович</v>
      </c>
      <c r="C28" s="224" t="str">
        <f>VLOOKUP(A28,'пр.взв.'!B30:H157,3,FALSE)</f>
        <v>1985,1</v>
      </c>
      <c r="D28" s="224" t="str">
        <f>VLOOKUP(A28,'пр.взв.'!B30:F157,4,FALSE)</f>
        <v>Рес. Чувашия УФСИН </v>
      </c>
      <c r="E28" s="30"/>
      <c r="F28" s="30"/>
      <c r="G28" s="38"/>
      <c r="H28" s="41"/>
      <c r="I28" s="43"/>
      <c r="J28" s="46"/>
      <c r="K28" s="35"/>
      <c r="L28" s="35"/>
      <c r="M28" s="15"/>
      <c r="N28" s="46"/>
      <c r="O28" s="35"/>
      <c r="P28" s="49"/>
      <c r="Q28" s="46"/>
      <c r="R28" s="60"/>
      <c r="S28" s="71"/>
      <c r="T28" s="71"/>
      <c r="U28" s="71"/>
    </row>
    <row r="29" spans="1:21" ht="12" customHeight="1">
      <c r="A29" s="212"/>
      <c r="B29" s="104"/>
      <c r="C29" s="104"/>
      <c r="D29" s="104"/>
      <c r="E29" s="13">
        <v>13</v>
      </c>
      <c r="F29" s="38"/>
      <c r="G29" s="38"/>
      <c r="H29" s="59"/>
      <c r="I29" s="35"/>
      <c r="J29" s="36"/>
      <c r="K29" s="36"/>
      <c r="L29" s="35"/>
      <c r="M29" s="15"/>
      <c r="N29" s="35"/>
      <c r="O29" s="26"/>
      <c r="P29" s="41"/>
      <c r="Q29" s="46"/>
      <c r="R29" s="60"/>
      <c r="S29" s="71"/>
      <c r="T29" s="71"/>
      <c r="U29" s="71"/>
    </row>
    <row r="30" spans="1:21" ht="12" customHeight="1" thickBot="1">
      <c r="A30" s="212">
        <v>45</v>
      </c>
      <c r="B30" s="225" t="e">
        <f>VLOOKUP(A30,'пр.взв.'!B32:C159,2,FALSE)</f>
        <v>#N/A</v>
      </c>
      <c r="C30" s="225" t="e">
        <f>VLOOKUP(A30,'пр.взв.'!B32:H159,3,FALSE)</f>
        <v>#N/A</v>
      </c>
      <c r="D30" s="225" t="e">
        <f>VLOOKUP(A30,'пр.взв.'!B32:F159,4,FALSE)</f>
        <v>#N/A</v>
      </c>
      <c r="E30" s="43"/>
      <c r="F30" s="44"/>
      <c r="G30" s="38"/>
      <c r="H30" s="70"/>
      <c r="I30" s="50"/>
      <c r="J30" s="30"/>
      <c r="K30" s="30"/>
      <c r="L30" s="50"/>
      <c r="M30" s="16"/>
      <c r="N30" s="35"/>
      <c r="O30" s="35"/>
      <c r="P30" s="42" t="s">
        <v>11</v>
      </c>
      <c r="Q30" s="36"/>
      <c r="R30" s="36"/>
      <c r="S30" s="71"/>
      <c r="T30" s="71"/>
      <c r="U30" s="71"/>
    </row>
    <row r="31" spans="1:21" ht="12" customHeight="1" thickBot="1">
      <c r="A31" s="213"/>
      <c r="B31" s="226"/>
      <c r="C31" s="226"/>
      <c r="D31" s="226"/>
      <c r="E31" s="38"/>
      <c r="F31" s="24"/>
      <c r="G31" s="13">
        <v>29</v>
      </c>
      <c r="H31" s="63"/>
      <c r="I31" s="35"/>
      <c r="J31" s="36"/>
      <c r="K31" s="36"/>
      <c r="L31" s="35"/>
      <c r="M31" s="23">
        <v>7</v>
      </c>
      <c r="N31" s="35"/>
      <c r="O31" s="35"/>
      <c r="P31" s="36"/>
      <c r="Q31" s="36"/>
      <c r="R31" s="36"/>
      <c r="S31" s="71"/>
      <c r="T31" s="71"/>
      <c r="U31" s="71"/>
    </row>
    <row r="32" spans="1:21" ht="12" customHeight="1" thickBot="1">
      <c r="A32" s="216">
        <v>29</v>
      </c>
      <c r="B32" s="224" t="str">
        <f>VLOOKUP(A32,'пр.взв.'!B34:C161,2,FALSE)</f>
        <v>Матрёнин Антон Сергеевич</v>
      </c>
      <c r="C32" s="224" t="str">
        <f>VLOOKUP(A32,'пр.взв.'!B34:H161,3,FALSE)</f>
        <v>1985, МС</v>
      </c>
      <c r="D32" s="224" t="str">
        <f>VLOOKUP(A32,'пр.взв.'!B34:F161,4,FALSE)</f>
        <v>Респ. Башкортостан ГУФСИН</v>
      </c>
      <c r="E32" s="30"/>
      <c r="F32" s="38"/>
      <c r="G32" s="43"/>
      <c r="H32" s="45"/>
      <c r="I32" s="50"/>
      <c r="J32" s="30"/>
      <c r="K32" s="30"/>
      <c r="L32" s="50"/>
      <c r="M32" s="16"/>
      <c r="N32" s="227" t="str">
        <f>VLOOKUP(M31,'пр.взв.'!B6:H71,2,FALSE)</f>
        <v>Омаров Арсен Магомедтагирович</v>
      </c>
      <c r="O32" s="228"/>
      <c r="P32" s="228"/>
      <c r="Q32" s="228"/>
      <c r="R32" s="229"/>
      <c r="S32" s="71"/>
      <c r="T32" s="71"/>
      <c r="U32" s="71"/>
    </row>
    <row r="33" spans="1:21" ht="12" customHeight="1" thickBot="1">
      <c r="A33" s="212"/>
      <c r="B33" s="104"/>
      <c r="C33" s="104"/>
      <c r="D33" s="104"/>
      <c r="E33" s="13">
        <v>29</v>
      </c>
      <c r="F33" s="57"/>
      <c r="G33" s="38"/>
      <c r="H33" s="40"/>
      <c r="I33" s="35"/>
      <c r="J33" s="36"/>
      <c r="K33" s="36"/>
      <c r="L33" s="35"/>
      <c r="M33" s="15"/>
      <c r="N33" s="230"/>
      <c r="O33" s="231"/>
      <c r="P33" s="231"/>
      <c r="Q33" s="231"/>
      <c r="R33" s="232"/>
      <c r="S33" s="71"/>
      <c r="T33" s="26"/>
      <c r="U33" s="26"/>
    </row>
    <row r="34" spans="1:21" ht="12" customHeight="1" thickBot="1">
      <c r="A34" s="212">
        <v>61</v>
      </c>
      <c r="B34" s="245" t="e">
        <f>VLOOKUP(A34,'пр.взв.'!B36:C163,2,FALSE)</f>
        <v>#N/A</v>
      </c>
      <c r="C34" s="245" t="e">
        <f>VLOOKUP(A34,'пр.взв.'!B36:H163,3,FALSE)</f>
        <v>#N/A</v>
      </c>
      <c r="D34" s="245" t="e">
        <f>VLOOKUP(A34,'пр.взв.'!B36:F163,4,FALSE)</f>
        <v>#N/A</v>
      </c>
      <c r="E34" s="43"/>
      <c r="F34" s="38"/>
      <c r="G34" s="38"/>
      <c r="H34" s="45"/>
      <c r="I34" s="50"/>
      <c r="J34" s="30"/>
      <c r="K34" s="30"/>
      <c r="L34" s="50"/>
      <c r="M34" s="16"/>
      <c r="N34" s="50"/>
      <c r="O34" s="50"/>
      <c r="P34" s="30"/>
      <c r="Q34" s="30"/>
      <c r="R34" s="30"/>
      <c r="S34" s="26"/>
      <c r="T34" s="26"/>
      <c r="U34" s="26"/>
    </row>
    <row r="35" spans="1:21" ht="12" customHeight="1" thickBot="1">
      <c r="A35" s="213"/>
      <c r="B35" s="246"/>
      <c r="C35" s="246"/>
      <c r="D35" s="246"/>
      <c r="E35" s="38"/>
      <c r="F35" s="38"/>
      <c r="G35" s="38"/>
      <c r="H35" s="40"/>
      <c r="I35" s="35"/>
      <c r="J35" s="36"/>
      <c r="K35" s="36"/>
      <c r="L35" s="35"/>
      <c r="M35" s="14">
        <v>7</v>
      </c>
      <c r="N35" s="35"/>
      <c r="O35" s="35"/>
      <c r="P35" s="36"/>
      <c r="Q35" s="36"/>
      <c r="R35" s="36"/>
      <c r="S35" s="26"/>
      <c r="T35" s="26"/>
      <c r="U35" s="26"/>
    </row>
    <row r="36" spans="1:21" ht="6" customHeight="1" thickBot="1">
      <c r="A36" s="82"/>
      <c r="B36" s="83"/>
      <c r="C36" s="83"/>
      <c r="D36" s="30"/>
      <c r="E36" s="38"/>
      <c r="F36" s="38"/>
      <c r="G36" s="38"/>
      <c r="H36" s="35"/>
      <c r="I36" s="46"/>
      <c r="J36" s="36"/>
      <c r="K36" s="36"/>
      <c r="L36" s="35"/>
      <c r="M36" s="84"/>
      <c r="N36" s="35"/>
      <c r="O36" s="35"/>
      <c r="P36" s="36"/>
      <c r="Q36" s="36"/>
      <c r="R36" s="36"/>
      <c r="S36" s="26"/>
      <c r="T36" s="26"/>
      <c r="U36" s="26"/>
    </row>
    <row r="37" spans="1:21" ht="12" customHeight="1" thickBot="1">
      <c r="A37" s="216">
        <v>3</v>
      </c>
      <c r="B37" s="224" t="str">
        <f>VLOOKUP(A37,'пр.взв.'!B6:H71,2,FALSE)</f>
        <v>Литвинцев Андрей Владимирович</v>
      </c>
      <c r="C37" s="224" t="str">
        <f>VLOOKUP(A37,'пр.взв.'!B6:H71,3,FALSE)</f>
        <v>1983,кмс</v>
      </c>
      <c r="D37" s="224" t="str">
        <f>VLOOKUP(A37,'пр.взв.'!B6:H71,4,FALSE)</f>
        <v>Рес. Татарстан, УФСИН</v>
      </c>
      <c r="E37" s="30"/>
      <c r="F37" s="30"/>
      <c r="G37" s="32"/>
      <c r="H37" s="36"/>
      <c r="I37" s="34"/>
      <c r="J37" s="35"/>
      <c r="K37" s="36"/>
      <c r="L37" s="35"/>
      <c r="M37" s="98"/>
      <c r="N37" s="35"/>
      <c r="O37" s="35"/>
      <c r="P37" s="36"/>
      <c r="Q37" s="36"/>
      <c r="R37" s="36"/>
      <c r="S37" s="26"/>
      <c r="T37" s="26"/>
      <c r="U37" s="26"/>
    </row>
    <row r="38" spans="1:21" ht="12" customHeight="1">
      <c r="A38" s="212"/>
      <c r="B38" s="104"/>
      <c r="C38" s="104"/>
      <c r="D38" s="104"/>
      <c r="E38" s="13">
        <v>3</v>
      </c>
      <c r="F38" s="38"/>
      <c r="G38" s="39"/>
      <c r="H38" s="40"/>
      <c r="I38" s="41"/>
      <c r="J38" s="42"/>
      <c r="K38" s="36"/>
      <c r="L38" s="35"/>
      <c r="M38" s="15"/>
      <c r="N38" s="26"/>
      <c r="O38" s="26"/>
      <c r="P38" s="26"/>
      <c r="Q38" s="26"/>
      <c r="R38" s="26"/>
      <c r="S38" s="26"/>
      <c r="T38" s="26"/>
      <c r="U38" s="26"/>
    </row>
    <row r="39" spans="1:43" ht="12" customHeight="1" thickBot="1">
      <c r="A39" s="212">
        <v>35</v>
      </c>
      <c r="B39" s="225" t="e">
        <f>VLOOKUP(A39,'пр.взв.'!B8:H135,2,FALSE)</f>
        <v>#N/A</v>
      </c>
      <c r="C39" s="225" t="e">
        <f>VLOOKUP(A39,'пр.взв.'!B8:H135,3,FALSE)</f>
        <v>#N/A</v>
      </c>
      <c r="D39" s="225" t="e">
        <f>VLOOKUP(A39,'пр.взв.'!B8:H135,4,FALSE)</f>
        <v>#N/A</v>
      </c>
      <c r="E39" s="97"/>
      <c r="F39" s="44"/>
      <c r="G39" s="38"/>
      <c r="H39" s="45"/>
      <c r="I39" s="46"/>
      <c r="J39" s="35"/>
      <c r="K39" s="36"/>
      <c r="L39" s="35"/>
      <c r="M39" s="23">
        <v>22</v>
      </c>
      <c r="N39" s="35"/>
      <c r="O39" s="35"/>
      <c r="P39" s="36" t="s">
        <v>102</v>
      </c>
      <c r="Q39" s="36"/>
      <c r="R39" s="36"/>
      <c r="S39" s="26"/>
      <c r="T39" s="26"/>
      <c r="U39" s="2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" customHeight="1" thickBot="1">
      <c r="A40" s="213"/>
      <c r="B40" s="226"/>
      <c r="C40" s="226"/>
      <c r="D40" s="226"/>
      <c r="E40" s="38"/>
      <c r="F40" s="24"/>
      <c r="G40" s="13">
        <v>19</v>
      </c>
      <c r="H40" s="49"/>
      <c r="I40" s="41"/>
      <c r="J40" s="50"/>
      <c r="K40" s="30"/>
      <c r="L40" s="50"/>
      <c r="M40" s="16"/>
      <c r="N40" s="247" t="str">
        <f>VLOOKUP(M39,'пр.взв.'!B6:H147,2,FALSE)</f>
        <v>Лукашук Илья Игоревич</v>
      </c>
      <c r="O40" s="248"/>
      <c r="P40" s="248"/>
      <c r="Q40" s="248"/>
      <c r="R40" s="249"/>
      <c r="S40" s="26"/>
      <c r="T40" s="26"/>
      <c r="U40" s="26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 thickBot="1">
      <c r="A41" s="216">
        <v>19</v>
      </c>
      <c r="B41" s="224" t="str">
        <f>VLOOKUP(A41,'пр.взв.'!B10:H137,2,FALSE)</f>
        <v>Михаилов Давид Герасимович</v>
      </c>
      <c r="C41" s="224" t="str">
        <f>VLOOKUP(A41,'пр.взв.'!B10:H137,3,FALSE)</f>
        <v>1985,мс</v>
      </c>
      <c r="D41" s="224" t="str">
        <f>VLOOKUP(A41,'пр.взв.'!B10:H137,4,FALSE)</f>
        <v>Рес. Тыва, ФСИН</v>
      </c>
      <c r="E41" s="30"/>
      <c r="F41" s="38"/>
      <c r="G41" s="97"/>
      <c r="H41" s="52"/>
      <c r="I41" s="53"/>
      <c r="J41" s="35"/>
      <c r="K41" s="36"/>
      <c r="L41" s="35"/>
      <c r="M41" s="15"/>
      <c r="N41" s="250"/>
      <c r="O41" s="251"/>
      <c r="P41" s="251"/>
      <c r="Q41" s="251"/>
      <c r="R41" s="252"/>
      <c r="S41" s="26"/>
      <c r="T41" s="26"/>
      <c r="U41" s="2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212"/>
      <c r="B42" s="104"/>
      <c r="C42" s="104"/>
      <c r="D42" s="104"/>
      <c r="E42" s="13">
        <v>19</v>
      </c>
      <c r="F42" s="57"/>
      <c r="G42" s="38"/>
      <c r="H42" s="40"/>
      <c r="I42" s="58"/>
      <c r="J42" s="46"/>
      <c r="K42" s="36"/>
      <c r="L42" s="35"/>
      <c r="M42" s="15"/>
      <c r="N42" s="46"/>
      <c r="O42" s="35"/>
      <c r="P42" s="49"/>
      <c r="Q42" s="46"/>
      <c r="R42" s="60"/>
      <c r="S42" s="26"/>
      <c r="T42" s="26"/>
      <c r="U42" s="26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 thickBot="1">
      <c r="A43" s="212">
        <v>51</v>
      </c>
      <c r="B43" s="225" t="e">
        <f>VLOOKUP(A43,'пр.взв.'!B12:H139,2,FALSE)</f>
        <v>#N/A</v>
      </c>
      <c r="C43" s="225" t="e">
        <f>VLOOKUP(A43,'пр.взв.'!B12:H139,3,FALSE)</f>
        <v>#N/A</v>
      </c>
      <c r="D43" s="225" t="e">
        <f>VLOOKUP(A43,'пр.взв.'!B12:H139,4,FALSE)</f>
        <v>#N/A</v>
      </c>
      <c r="E43" s="97"/>
      <c r="F43" s="38"/>
      <c r="G43" s="38"/>
      <c r="H43" s="45"/>
      <c r="I43" s="58"/>
      <c r="J43" s="46"/>
      <c r="K43" s="36"/>
      <c r="L43" s="35"/>
      <c r="M43" s="15"/>
      <c r="N43" s="35"/>
      <c r="O43" s="42"/>
      <c r="P43" s="41"/>
      <c r="Q43" s="46"/>
      <c r="R43" s="60"/>
      <c r="S43" s="26"/>
      <c r="T43" s="26"/>
      <c r="U43" s="26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21" ht="12" customHeight="1" thickBot="1">
      <c r="A44" s="213"/>
      <c r="B44" s="226"/>
      <c r="C44" s="226"/>
      <c r="D44" s="226"/>
      <c r="E44" s="38"/>
      <c r="F44" s="38"/>
      <c r="G44" s="24"/>
      <c r="H44" s="46"/>
      <c r="I44" s="62"/>
      <c r="J44" s="35"/>
      <c r="K44" s="36"/>
      <c r="L44" s="35"/>
      <c r="M44" s="15"/>
      <c r="N44" s="35"/>
      <c r="O44" s="35"/>
      <c r="P44" s="36"/>
      <c r="Q44" s="36"/>
      <c r="R44" s="36"/>
      <c r="S44" s="26"/>
      <c r="T44" s="26"/>
      <c r="U44" s="26"/>
    </row>
    <row r="45" spans="1:21" ht="12" customHeight="1" thickBot="1">
      <c r="A45" s="216">
        <v>11</v>
      </c>
      <c r="B45" s="224" t="str">
        <f>VLOOKUP(A45,'пр.взв.'!B14:H141,2,FALSE)</f>
        <v>Коломыцев Вячеслав Владимирович</v>
      </c>
      <c r="C45" s="224" t="str">
        <f>VLOOKUP(A45,'пр.взв.'!B14:H141,3,FALSE)</f>
        <v>1987,кмс</v>
      </c>
      <c r="D45" s="224" t="str">
        <f>VLOOKUP(A45,'пр.взв.'!B14:H141,4,FALSE)</f>
        <v>Рязань, УФСИН</v>
      </c>
      <c r="E45" s="30"/>
      <c r="F45" s="30"/>
      <c r="G45" s="38"/>
      <c r="H45" s="41"/>
      <c r="I45" s="13">
        <v>19</v>
      </c>
      <c r="J45" s="65"/>
      <c r="K45" s="35"/>
      <c r="L45" s="35"/>
      <c r="M45" s="15"/>
      <c r="N45" s="35"/>
      <c r="O45" s="35"/>
      <c r="P45" s="36"/>
      <c r="Q45" s="36"/>
      <c r="R45" s="36"/>
      <c r="S45" s="26"/>
      <c r="T45" s="26"/>
      <c r="U45" s="26"/>
    </row>
    <row r="46" spans="1:21" ht="12" customHeight="1" thickBot="1">
      <c r="A46" s="212"/>
      <c r="B46" s="104"/>
      <c r="C46" s="104"/>
      <c r="D46" s="104"/>
      <c r="E46" s="13">
        <v>11</v>
      </c>
      <c r="F46" s="38"/>
      <c r="G46" s="38"/>
      <c r="H46" s="59"/>
      <c r="I46" s="97"/>
      <c r="J46" s="35"/>
      <c r="K46" s="15"/>
      <c r="L46" s="35"/>
      <c r="M46" s="15"/>
      <c r="N46" s="35"/>
      <c r="O46" s="35"/>
      <c r="P46" s="42" t="s">
        <v>101</v>
      </c>
      <c r="Q46" s="35"/>
      <c r="R46" s="35"/>
      <c r="S46" s="26"/>
      <c r="T46" s="26"/>
      <c r="U46" s="26"/>
    </row>
    <row r="47" spans="1:21" ht="12" customHeight="1" thickBot="1">
      <c r="A47" s="212">
        <v>43</v>
      </c>
      <c r="B47" s="225" t="e">
        <f>VLOOKUP(A47,'пр.взв.'!B16:H143,2,FALSE)</f>
        <v>#N/A</v>
      </c>
      <c r="C47" s="225" t="e">
        <f>VLOOKUP(A47,'пр.взв.'!B16:H143,3,FALSE)</f>
        <v>#N/A</v>
      </c>
      <c r="D47" s="225" t="e">
        <f>VLOOKUP(A47,'пр.взв.'!B16:H143,4,FALSE)</f>
        <v>#N/A</v>
      </c>
      <c r="E47" s="97"/>
      <c r="F47" s="44"/>
      <c r="G47" s="38"/>
      <c r="H47" s="70"/>
      <c r="I47" s="50"/>
      <c r="J47" s="50"/>
      <c r="K47" s="16"/>
      <c r="L47" s="50"/>
      <c r="M47" s="16"/>
      <c r="N47" s="233" t="s">
        <v>90</v>
      </c>
      <c r="O47" s="234"/>
      <c r="P47" s="234"/>
      <c r="Q47" s="234"/>
      <c r="R47" s="235"/>
      <c r="S47" s="26"/>
      <c r="T47" s="26"/>
      <c r="U47" s="26"/>
    </row>
    <row r="48" spans="1:21" ht="12" customHeight="1" thickBot="1">
      <c r="A48" s="213"/>
      <c r="B48" s="226"/>
      <c r="C48" s="226"/>
      <c r="D48" s="226"/>
      <c r="E48" s="38"/>
      <c r="F48" s="24"/>
      <c r="G48" s="13">
        <v>11</v>
      </c>
      <c r="H48" s="63"/>
      <c r="I48" s="35"/>
      <c r="J48" s="35"/>
      <c r="K48" s="15"/>
      <c r="L48" s="35"/>
      <c r="M48" s="15"/>
      <c r="N48" s="236"/>
      <c r="O48" s="237"/>
      <c r="P48" s="237"/>
      <c r="Q48" s="237"/>
      <c r="R48" s="238"/>
      <c r="S48" s="26"/>
      <c r="T48" s="26"/>
      <c r="U48" s="26"/>
    </row>
    <row r="49" spans="1:21" ht="12" customHeight="1" thickBot="1">
      <c r="A49" s="216">
        <v>27</v>
      </c>
      <c r="B49" s="224" t="str">
        <f>VLOOKUP(A49,'пр.взв.'!B18:H145,2,FALSE)</f>
        <v>Науменко Вячеслав Вячеславович</v>
      </c>
      <c r="C49" s="224" t="str">
        <f>VLOOKUP(A49,'пр.взв.'!B18:H145,3,FALSE)</f>
        <v>1984,1</v>
      </c>
      <c r="D49" s="224" t="str">
        <f>VLOOKUP(A49,'пр.взв.'!B18:H145,4,FALSE)</f>
        <v>Кемерово, ГУФСИН</v>
      </c>
      <c r="E49" s="30"/>
      <c r="F49" s="38"/>
      <c r="G49" s="97"/>
      <c r="H49" s="45"/>
      <c r="I49" s="50"/>
      <c r="J49" s="50"/>
      <c r="K49" s="16"/>
      <c r="L49" s="50"/>
      <c r="M49" s="16"/>
      <c r="N49" s="50"/>
      <c r="O49" s="50"/>
      <c r="P49" s="30"/>
      <c r="Q49" s="100"/>
      <c r="R49" s="100"/>
      <c r="S49" s="100"/>
      <c r="T49" s="26"/>
      <c r="U49" s="26"/>
    </row>
    <row r="50" spans="1:21" ht="12" customHeight="1">
      <c r="A50" s="212"/>
      <c r="B50" s="104"/>
      <c r="C50" s="104"/>
      <c r="D50" s="104"/>
      <c r="E50" s="13">
        <v>27</v>
      </c>
      <c r="F50" s="57"/>
      <c r="G50" s="38"/>
      <c r="H50" s="40"/>
      <c r="I50" s="35"/>
      <c r="J50" s="35"/>
      <c r="K50" s="15"/>
      <c r="L50" s="35"/>
      <c r="M50" s="15"/>
      <c r="N50" s="35"/>
      <c r="O50" s="35"/>
      <c r="P50" s="36"/>
      <c r="Q50" s="36"/>
      <c r="R50" s="36"/>
      <c r="S50" s="26"/>
      <c r="T50" s="26"/>
      <c r="U50" s="26"/>
    </row>
    <row r="51" spans="1:21" ht="12" customHeight="1" thickBot="1">
      <c r="A51" s="212">
        <v>59</v>
      </c>
      <c r="B51" s="225" t="e">
        <f>VLOOKUP(A51,'пр.взв.'!B20:H147,2,FALSE)</f>
        <v>#N/A</v>
      </c>
      <c r="C51" s="225" t="e">
        <f>VLOOKUP(A51,'пр.взв.'!B20:H147,3,FALSE)</f>
        <v>#N/A</v>
      </c>
      <c r="D51" s="225" t="e">
        <f>VLOOKUP(A51,'пр.взв.'!B20:H147,4,FALSE)</f>
        <v>#N/A</v>
      </c>
      <c r="E51" s="97"/>
      <c r="F51" s="38"/>
      <c r="G51" s="38"/>
      <c r="H51" s="45"/>
      <c r="I51" s="50"/>
      <c r="J51" s="50"/>
      <c r="K51" s="16"/>
      <c r="L51" s="50"/>
      <c r="M51" s="16"/>
      <c r="N51" s="50"/>
      <c r="O51" s="50"/>
      <c r="P51" s="30"/>
      <c r="Q51" s="30"/>
      <c r="R51" s="30"/>
      <c r="S51" s="26"/>
      <c r="T51" s="26"/>
      <c r="U51" s="26"/>
    </row>
    <row r="52" spans="1:21" ht="12" customHeight="1" thickBot="1">
      <c r="A52" s="213"/>
      <c r="B52" s="226"/>
      <c r="C52" s="226"/>
      <c r="D52" s="226"/>
      <c r="E52" s="38"/>
      <c r="F52" s="38"/>
      <c r="G52" s="38"/>
      <c r="H52" s="40"/>
      <c r="I52" s="35"/>
      <c r="J52" s="35"/>
      <c r="K52" s="13">
        <v>7</v>
      </c>
      <c r="L52" s="85"/>
      <c r="M52" s="15"/>
      <c r="N52" s="35"/>
      <c r="O52" s="35"/>
      <c r="P52" s="36"/>
      <c r="Q52" s="36"/>
      <c r="R52" s="36"/>
      <c r="S52" s="26"/>
      <c r="T52" s="26"/>
      <c r="U52" s="26"/>
    </row>
    <row r="53" spans="1:21" ht="12" customHeight="1" thickBot="1">
      <c r="A53" s="216">
        <v>7</v>
      </c>
      <c r="B53" s="224" t="str">
        <f>VLOOKUP(A53,'пр.взв.'!B6:H71,2,FALSE)</f>
        <v>Омаров Арсен Магомедтагирович</v>
      </c>
      <c r="C53" s="224">
        <f>VLOOKUP(A53,'пр.взв.'!B6:H71,3,FALSE)</f>
        <v>1989</v>
      </c>
      <c r="D53" s="224" t="str">
        <f>VLOOKUP(A53,'пр.взв.'!B6:H71,4,FALSE)</f>
        <v>Самара, ГУФСИН</v>
      </c>
      <c r="E53" s="30"/>
      <c r="F53" s="30"/>
      <c r="G53" s="32"/>
      <c r="H53" s="32"/>
      <c r="I53" s="47"/>
      <c r="J53" s="56"/>
      <c r="K53" s="97"/>
      <c r="L53" s="36"/>
      <c r="M53" s="36"/>
      <c r="N53" s="36"/>
      <c r="O53" s="36"/>
      <c r="P53" s="36"/>
      <c r="Q53" s="36"/>
      <c r="R53" s="36"/>
      <c r="S53" s="26"/>
      <c r="T53" s="26"/>
      <c r="U53" s="26"/>
    </row>
    <row r="54" spans="1:21" ht="12" customHeight="1">
      <c r="A54" s="212"/>
      <c r="B54" s="104"/>
      <c r="C54" s="104"/>
      <c r="D54" s="104"/>
      <c r="E54" s="13">
        <v>7</v>
      </c>
      <c r="F54" s="38"/>
      <c r="G54" s="39"/>
      <c r="H54" s="40"/>
      <c r="I54" s="41"/>
      <c r="J54" s="49"/>
      <c r="K54" s="76"/>
      <c r="L54" s="36"/>
      <c r="M54" s="36"/>
      <c r="N54" s="36"/>
      <c r="O54" s="36"/>
      <c r="P54" s="36"/>
      <c r="Q54" s="36"/>
      <c r="R54" s="36"/>
      <c r="S54" s="26"/>
      <c r="T54" s="26"/>
      <c r="U54" s="26"/>
    </row>
    <row r="55" spans="1:21" ht="12" customHeight="1" thickBot="1">
      <c r="A55" s="212">
        <v>39</v>
      </c>
      <c r="B55" s="225" t="e">
        <f>VLOOKUP(A55,'пр.взв.'!B24:H151,2,FALSE)</f>
        <v>#N/A</v>
      </c>
      <c r="C55" s="225" t="e">
        <f>VLOOKUP(A55,'пр.взв.'!B24:H151,3,FALSE)</f>
        <v>#N/A</v>
      </c>
      <c r="D55" s="225" t="e">
        <f>VLOOKUP(A55,'пр.взв.'!B24:H151,4,FALSE)</f>
        <v>#N/A</v>
      </c>
      <c r="E55" s="97"/>
      <c r="F55" s="44"/>
      <c r="G55" s="38"/>
      <c r="H55" s="45"/>
      <c r="I55" s="46"/>
      <c r="J55" s="41"/>
      <c r="K55" s="16"/>
      <c r="L55" s="30"/>
      <c r="M55" s="30"/>
      <c r="N55" s="30"/>
      <c r="O55" s="30"/>
      <c r="P55" s="30"/>
      <c r="Q55" s="30"/>
      <c r="R55" s="30"/>
      <c r="S55" s="26"/>
      <c r="T55" s="26"/>
      <c r="U55" s="26"/>
    </row>
    <row r="56" spans="1:21" ht="12" customHeight="1" thickBot="1">
      <c r="A56" s="213"/>
      <c r="B56" s="226"/>
      <c r="C56" s="226"/>
      <c r="D56" s="226"/>
      <c r="E56" s="38"/>
      <c r="F56" s="24"/>
      <c r="G56" s="13">
        <v>7</v>
      </c>
      <c r="H56" s="49"/>
      <c r="I56" s="41"/>
      <c r="J56" s="46"/>
      <c r="K56" s="15"/>
      <c r="L56" s="36"/>
      <c r="M56" s="36"/>
      <c r="N56" s="36"/>
      <c r="O56" s="36"/>
      <c r="P56" s="36"/>
      <c r="Q56" s="36"/>
      <c r="R56" s="36"/>
      <c r="S56" s="26"/>
      <c r="T56" s="26"/>
      <c r="U56" s="26"/>
    </row>
    <row r="57" spans="1:21" ht="12" customHeight="1" thickBot="1">
      <c r="A57" s="216">
        <v>23</v>
      </c>
      <c r="B57" s="224" t="str">
        <f>VLOOKUP(A57,'пр.взв.'!B26:H153,2,FALSE)</f>
        <v>Тетерин Павел Михайлович</v>
      </c>
      <c r="C57" s="224" t="str">
        <f>VLOOKUP(A57,'пр.взв.'!B26:H153,3,FALSE)</f>
        <v>1977, МС</v>
      </c>
      <c r="D57" s="224" t="str">
        <f>VLOOKUP(A57,'пр.взв.'!B26:H153,4,FALSE)</f>
        <v>Омск, УФСИН</v>
      </c>
      <c r="E57" s="30"/>
      <c r="F57" s="38"/>
      <c r="G57" s="97"/>
      <c r="H57" s="80"/>
      <c r="I57" s="49"/>
      <c r="J57" s="46"/>
      <c r="K57" s="76"/>
      <c r="L57" s="36"/>
      <c r="M57" s="36"/>
      <c r="N57" s="36"/>
      <c r="O57" s="36"/>
      <c r="P57" s="36"/>
      <c r="Q57" s="36"/>
      <c r="R57" s="36"/>
      <c r="S57" s="26"/>
      <c r="T57" s="26"/>
      <c r="U57" s="26"/>
    </row>
    <row r="58" spans="1:21" ht="12" customHeight="1">
      <c r="A58" s="212"/>
      <c r="B58" s="104"/>
      <c r="C58" s="104"/>
      <c r="D58" s="104"/>
      <c r="E58" s="13">
        <v>23</v>
      </c>
      <c r="F58" s="57"/>
      <c r="G58" s="38"/>
      <c r="H58" s="66"/>
      <c r="I58" s="46"/>
      <c r="J58" s="49"/>
      <c r="K58" s="15"/>
      <c r="L58" s="36"/>
      <c r="M58" s="36"/>
      <c r="N58" s="36"/>
      <c r="O58" s="36"/>
      <c r="P58" s="36"/>
      <c r="Q58" s="36"/>
      <c r="R58" s="36"/>
      <c r="S58" s="26"/>
      <c r="T58" s="26"/>
      <c r="U58" s="26"/>
    </row>
    <row r="59" spans="1:21" ht="12" customHeight="1" thickBot="1">
      <c r="A59" s="212">
        <v>55</v>
      </c>
      <c r="B59" s="225" t="e">
        <f>VLOOKUP(A59,'пр.взв.'!B28:H155,2,FALSE)</f>
        <v>#N/A</v>
      </c>
      <c r="C59" s="225" t="e">
        <f>VLOOKUP(A59,'пр.взв.'!B28:H155,3,FALSE)</f>
        <v>#N/A</v>
      </c>
      <c r="D59" s="225" t="e">
        <f>VLOOKUP(A59,'пр.взв.'!B28:H155,4,FALSE)</f>
        <v>#N/A</v>
      </c>
      <c r="E59" s="97"/>
      <c r="F59" s="38"/>
      <c r="G59" s="38"/>
      <c r="H59" s="70"/>
      <c r="I59" s="46"/>
      <c r="J59" s="41"/>
      <c r="K59" s="16"/>
      <c r="L59" s="30"/>
      <c r="M59" s="30"/>
      <c r="N59" s="30"/>
      <c r="O59" s="30"/>
      <c r="P59" s="30"/>
      <c r="Q59" s="30"/>
      <c r="R59" s="30"/>
      <c r="S59" s="26"/>
      <c r="T59" s="26"/>
      <c r="U59" s="26"/>
    </row>
    <row r="60" spans="1:21" ht="12" customHeight="1" thickBot="1">
      <c r="A60" s="213"/>
      <c r="B60" s="226"/>
      <c r="C60" s="226"/>
      <c r="D60" s="226"/>
      <c r="E60" s="38"/>
      <c r="F60" s="38"/>
      <c r="G60" s="24"/>
      <c r="H60" s="46"/>
      <c r="I60" s="13">
        <v>7</v>
      </c>
      <c r="J60" s="81"/>
      <c r="K60" s="15"/>
      <c r="L60" s="36"/>
      <c r="M60" s="36"/>
      <c r="N60" s="36"/>
      <c r="O60" s="36"/>
      <c r="P60" s="36"/>
      <c r="Q60" s="36"/>
      <c r="R60" s="36"/>
      <c r="S60" s="26"/>
      <c r="T60" s="26"/>
      <c r="U60" s="26"/>
    </row>
    <row r="61" spans="1:21" ht="12" customHeight="1" thickBot="1">
      <c r="A61" s="216">
        <v>15</v>
      </c>
      <c r="B61" s="224" t="str">
        <f>VLOOKUP(A61,'пр.взв.'!B30:H157,2,FALSE)</f>
        <v>Сайдалиев Убайдуло Сандмородович</v>
      </c>
      <c r="C61" s="224">
        <f>VLOOKUP(A61,'пр.взв.'!B30:H157,3,FALSE)</f>
        <v>1985.1</v>
      </c>
      <c r="D61" s="224" t="str">
        <f>VLOOKUP(A61,'пр.взв.'!B30:H157,4,FALSE)</f>
        <v>Санкт-Петербург, УФСИН</v>
      </c>
      <c r="E61" s="30"/>
      <c r="F61" s="30"/>
      <c r="G61" s="38"/>
      <c r="H61" s="41"/>
      <c r="I61" s="43"/>
      <c r="J61" s="46"/>
      <c r="K61" s="35"/>
      <c r="L61" s="36"/>
      <c r="M61" s="36"/>
      <c r="N61" s="36"/>
      <c r="O61" s="36"/>
      <c r="P61" s="36"/>
      <c r="Q61" s="36"/>
      <c r="R61" s="36"/>
      <c r="S61" s="26"/>
      <c r="T61" s="26"/>
      <c r="U61" s="26"/>
    </row>
    <row r="62" spans="1:21" ht="12" customHeight="1">
      <c r="A62" s="212"/>
      <c r="B62" s="104"/>
      <c r="C62" s="104"/>
      <c r="D62" s="104"/>
      <c r="E62" s="13">
        <v>15</v>
      </c>
      <c r="F62" s="38"/>
      <c r="G62" s="38"/>
      <c r="H62" s="59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26"/>
      <c r="T62" s="26"/>
      <c r="U62" s="26"/>
    </row>
    <row r="63" spans="1:21" ht="12" customHeight="1" thickBot="1">
      <c r="A63" s="212">
        <v>47</v>
      </c>
      <c r="B63" s="225" t="e">
        <f>VLOOKUP(A63,'пр.взв.'!B32:H159,2,FALSE)</f>
        <v>#N/A</v>
      </c>
      <c r="C63" s="225" t="e">
        <f>VLOOKUP(A63,'пр.взв.'!B32:H159,3,FALSE)</f>
        <v>#N/A</v>
      </c>
      <c r="D63" s="225" t="e">
        <f>VLOOKUP(A63,'пр.взв.'!B32:H159,4,FALSE)</f>
        <v>#N/A</v>
      </c>
      <c r="E63" s="43"/>
      <c r="F63" s="44"/>
      <c r="G63" s="38"/>
      <c r="H63" s="70"/>
      <c r="I63" s="50"/>
      <c r="J63" s="30"/>
      <c r="K63" s="30"/>
      <c r="L63" s="86"/>
      <c r="M63" s="86"/>
      <c r="N63" s="86"/>
      <c r="O63" s="86"/>
      <c r="P63" s="86"/>
      <c r="Q63" s="86"/>
      <c r="R63" s="30"/>
      <c r="S63" s="26"/>
      <c r="T63" s="26"/>
      <c r="U63" s="26"/>
    </row>
    <row r="64" spans="1:21" ht="12" customHeight="1" thickBot="1">
      <c r="A64" s="213"/>
      <c r="B64" s="226"/>
      <c r="C64" s="226"/>
      <c r="D64" s="226"/>
      <c r="E64" s="38"/>
      <c r="F64" s="24"/>
      <c r="G64" s="13">
        <v>15</v>
      </c>
      <c r="H64" s="63"/>
      <c r="I64" s="35"/>
      <c r="J64" s="36" t="str">
        <f>HYPERLINK('[1]реквизиты'!$A$6)</f>
        <v>Гл. судья, судья МК</v>
      </c>
      <c r="K64" s="36"/>
      <c r="L64" s="86"/>
      <c r="M64" s="88"/>
      <c r="N64" s="88"/>
      <c r="O64" s="88"/>
      <c r="P64" s="89" t="str">
        <f>'[1]реквизиты'!$G$7</f>
        <v>Стахеев И.Р.</v>
      </c>
      <c r="Q64" s="86"/>
      <c r="R64" s="36"/>
      <c r="S64" s="26"/>
      <c r="T64" s="26"/>
      <c r="U64" s="26"/>
    </row>
    <row r="65" spans="1:21" ht="12" customHeight="1" thickBot="1">
      <c r="A65" s="216">
        <v>31</v>
      </c>
      <c r="B65" s="224" t="str">
        <f>VLOOKUP(A65,'пр.взв.'!B34:H161,2,FALSE)</f>
        <v>Апальков Александр Геннадиевич</v>
      </c>
      <c r="C65" s="224" t="str">
        <f>VLOOKUP(A65,'пр.взв.'!B34:H161,3,FALSE)</f>
        <v>1983,1</v>
      </c>
      <c r="D65" s="224" t="str">
        <f>VLOOKUP(A65,'пр.взв.'!B34:H161,4,FALSE)</f>
        <v>Ростов, ГУФСИН</v>
      </c>
      <c r="E65" s="30"/>
      <c r="F65" s="38"/>
      <c r="G65" s="43"/>
      <c r="H65" s="45"/>
      <c r="I65" s="50"/>
      <c r="J65" s="30"/>
      <c r="K65" s="30"/>
      <c r="L65" s="86"/>
      <c r="M65" s="88"/>
      <c r="N65" s="88"/>
      <c r="O65" s="88"/>
      <c r="P65" s="90" t="str">
        <f>'[1]реквизиты'!$G$8</f>
        <v>Гороховец</v>
      </c>
      <c r="Q65" s="86"/>
      <c r="R65" s="30"/>
      <c r="S65" s="26"/>
      <c r="T65" s="26"/>
      <c r="U65" s="26"/>
    </row>
    <row r="66" spans="1:21" ht="12" customHeight="1">
      <c r="A66" s="212"/>
      <c r="B66" s="104"/>
      <c r="C66" s="104"/>
      <c r="D66" s="104"/>
      <c r="E66" s="13">
        <v>31</v>
      </c>
      <c r="F66" s="57"/>
      <c r="G66" s="38"/>
      <c r="H66" s="40"/>
      <c r="I66" s="35"/>
      <c r="J66" s="36"/>
      <c r="K66" s="36"/>
      <c r="L66" s="86"/>
      <c r="M66" s="88"/>
      <c r="N66" s="88"/>
      <c r="O66" s="88"/>
      <c r="P66" s="88"/>
      <c r="Q66" s="86"/>
      <c r="R66" s="36"/>
      <c r="S66" s="26"/>
      <c r="T66" s="26"/>
      <c r="U66" s="26"/>
    </row>
    <row r="67" spans="1:21" ht="12" customHeight="1" thickBot="1">
      <c r="A67" s="212">
        <v>63</v>
      </c>
      <c r="B67" s="245" t="e">
        <f>VLOOKUP(A67,'пр.взв.'!B36:H163,2,FALSE)</f>
        <v>#N/A</v>
      </c>
      <c r="C67" s="245" t="e">
        <f>VLOOKUP(A67,'пр.взв.'!B36:H163,3,FALSE)</f>
        <v>#N/A</v>
      </c>
      <c r="D67" s="245" t="e">
        <f>VLOOKUP(A67,'пр.взв.'!B36:H163,4,FALSE)</f>
        <v>#N/A</v>
      </c>
      <c r="E67" s="43"/>
      <c r="F67" s="38"/>
      <c r="G67" s="38"/>
      <c r="H67" s="45">
        <f>HYPERLINK('[1]реквизиты'!$A$20)</f>
      </c>
      <c r="I67" s="50"/>
      <c r="J67" s="30" t="str">
        <f>HYPERLINK('[1]реквизиты'!$A$8)</f>
        <v>Гл. секретарь, судья МК</v>
      </c>
      <c r="K67" s="30"/>
      <c r="L67" s="86"/>
      <c r="M67" s="88"/>
      <c r="N67" s="88"/>
      <c r="O67" s="88"/>
      <c r="P67" s="91" t="str">
        <f>'[1]реквизиты'!$G$9</f>
        <v>Доронкин Н.И.</v>
      </c>
      <c r="Q67" s="86"/>
      <c r="R67" s="36"/>
      <c r="S67" s="26"/>
      <c r="T67" s="26"/>
      <c r="U67" s="26"/>
    </row>
    <row r="68" spans="1:21" ht="12" customHeight="1" thickBot="1">
      <c r="A68" s="213"/>
      <c r="B68" s="246"/>
      <c r="C68" s="246"/>
      <c r="D68" s="246"/>
      <c r="E68" s="99"/>
      <c r="F68" s="38"/>
      <c r="G68" s="39"/>
      <c r="H68" s="40"/>
      <c r="I68" s="41"/>
      <c r="J68" s="42"/>
      <c r="K68" s="36"/>
      <c r="L68" s="86"/>
      <c r="M68" s="86"/>
      <c r="N68" s="88"/>
      <c r="O68" s="88"/>
      <c r="P68" s="90" t="str">
        <f>'[1]реквизиты'!$G$10</f>
        <v>Владимир</v>
      </c>
      <c r="Q68" s="86"/>
      <c r="R68" s="30"/>
      <c r="S68" s="26"/>
      <c r="T68" s="26"/>
      <c r="U68" s="26"/>
    </row>
    <row r="69" spans="1:21" ht="9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86"/>
      <c r="L69" s="86"/>
      <c r="M69" s="86"/>
      <c r="N69" s="88"/>
      <c r="O69" s="88"/>
      <c r="P69" s="88"/>
      <c r="Q69" s="86"/>
      <c r="R69" s="30"/>
      <c r="S69" s="26"/>
      <c r="T69" s="26"/>
      <c r="U69" s="26"/>
    </row>
    <row r="70" spans="1:21" ht="12.75">
      <c r="A70" s="30"/>
      <c r="B70" s="30"/>
      <c r="C70" s="30"/>
      <c r="D70" s="30"/>
      <c r="E70" s="30"/>
      <c r="F70" s="30"/>
      <c r="G70" s="30"/>
      <c r="H70" s="92">
        <f>HYPERLINK('[1]реквизиты'!$A$22)</f>
      </c>
      <c r="I70" s="42"/>
      <c r="J70" s="42"/>
      <c r="K70" s="86"/>
      <c r="L70" s="86"/>
      <c r="M70" s="86"/>
      <c r="N70" s="86"/>
      <c r="O70" s="86"/>
      <c r="P70" s="86"/>
      <c r="Q70" s="86"/>
      <c r="R70" s="36"/>
      <c r="S70" s="26"/>
      <c r="T70" s="26"/>
      <c r="U70" s="26"/>
    </row>
    <row r="71" spans="1:2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5"/>
      <c r="L71" s="35"/>
      <c r="M71" s="35"/>
      <c r="N71" s="35"/>
      <c r="O71" s="35"/>
      <c r="P71" s="93">
        <f>HYPERLINK('[1]реквизиты'!$G$23)</f>
      </c>
      <c r="Q71" s="50"/>
      <c r="R71" s="30"/>
      <c r="S71" s="26"/>
      <c r="T71" s="26"/>
      <c r="U71" s="26"/>
    </row>
    <row r="72" spans="1:2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50"/>
      <c r="M72" s="50"/>
      <c r="N72" s="50"/>
      <c r="O72" s="50"/>
      <c r="P72" s="50"/>
      <c r="Q72" s="50"/>
      <c r="R72" s="30"/>
      <c r="S72" s="26"/>
      <c r="T72" s="26"/>
      <c r="U72" s="26"/>
    </row>
    <row r="73" spans="1:2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6"/>
      <c r="T73" s="26"/>
      <c r="U73" s="26"/>
    </row>
    <row r="74" spans="1:21" ht="12.75">
      <c r="A74" s="26"/>
      <c r="B74" s="30"/>
      <c r="C74" s="30"/>
      <c r="D74" s="30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12.75">
      <c r="A75" s="26"/>
      <c r="B75" s="30"/>
      <c r="C75" s="30"/>
      <c r="D75" s="30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</sheetData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8:R9"/>
    <mergeCell ref="E3:N3"/>
    <mergeCell ref="P5:R6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Арефьева</cp:lastModifiedBy>
  <cp:lastPrinted>2012-12-05T07:04:35Z</cp:lastPrinted>
  <dcterms:created xsi:type="dcterms:W3CDTF">1996-10-08T23:32:33Z</dcterms:created>
  <dcterms:modified xsi:type="dcterms:W3CDTF">2012-12-06T05:07:57Z</dcterms:modified>
  <cp:category/>
  <cp:version/>
  <cp:contentType/>
  <cp:contentStatus/>
</cp:coreProperties>
</file>