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codeName="ЭтаКнига" defaultThemeVersion="124226"/>
  <bookViews>
    <workbookView xWindow="120" yWindow="120" windowWidth="9720" windowHeight="7320" activeTab="4"/>
  </bookViews>
  <sheets>
    <sheet name="Круги" sheetId="6" r:id="rId1"/>
    <sheet name="полуфинал" sheetId="5" r:id="rId2"/>
    <sheet name="пр.взв." sheetId="2" r:id="rId3"/>
    <sheet name="СТАРТОВЫЙ" sheetId="4" r:id="rId4"/>
    <sheet name="наградной лист" sheetId="7" r:id="rId5"/>
    <sheet name="пр.хода" sheetId="3" r:id="rId6"/>
  </sheets>
  <externalReferences>
    <externalReference r:id="rId7"/>
  </externalReferences>
  <calcPr calcId="125725"/>
</workbook>
</file>

<file path=xl/calcChain.xml><?xml version="1.0" encoding="utf-8"?>
<calcChain xmlns="http://schemas.openxmlformats.org/spreadsheetml/2006/main">
  <c r="P25" i="3"/>
  <c r="O25"/>
  <c r="O26"/>
  <c r="P26"/>
  <c r="A2" i="5"/>
  <c r="A3"/>
  <c r="A19"/>
  <c r="A21"/>
  <c r="B23" i="7"/>
  <c r="B18"/>
  <c r="J11"/>
  <c r="B13"/>
  <c r="J6"/>
  <c r="B8"/>
  <c r="B6" i="5"/>
  <c r="D6"/>
  <c r="M42" i="3"/>
  <c r="M40"/>
  <c r="I42"/>
  <c r="I40"/>
  <c r="K2"/>
  <c r="K1"/>
  <c r="A2" i="4"/>
  <c r="A1"/>
  <c r="B2" i="6"/>
  <c r="B22"/>
  <c r="K22"/>
  <c r="K34"/>
  <c r="B34"/>
  <c r="K2"/>
  <c r="K41"/>
  <c r="K39"/>
  <c r="B41"/>
  <c r="B39"/>
  <c r="K32"/>
  <c r="K30"/>
  <c r="K28"/>
  <c r="K26"/>
  <c r="B32"/>
  <c r="B30"/>
  <c r="B28"/>
  <c r="B26"/>
  <c r="H11" i="7"/>
  <c r="B24"/>
  <c r="B22"/>
  <c r="B19"/>
  <c r="B17"/>
  <c r="B14"/>
  <c r="B12"/>
  <c r="B11"/>
  <c r="B9"/>
  <c r="B7"/>
  <c r="E2" i="3"/>
  <c r="P24"/>
  <c r="P22"/>
  <c r="P20"/>
  <c r="P18"/>
  <c r="P16"/>
  <c r="P14"/>
  <c r="P12"/>
  <c r="P10"/>
  <c r="P8"/>
  <c r="P6"/>
  <c r="O24"/>
  <c r="O22"/>
  <c r="O20"/>
  <c r="O18"/>
  <c r="O16"/>
  <c r="O14"/>
  <c r="O12"/>
  <c r="O10"/>
  <c r="O8"/>
  <c r="O6"/>
  <c r="D36"/>
  <c r="D32"/>
  <c r="D28"/>
  <c r="D26"/>
  <c r="D24"/>
  <c r="F18"/>
  <c r="F16"/>
  <c r="F14"/>
  <c r="F10"/>
  <c r="F8"/>
  <c r="F6"/>
  <c r="D18"/>
  <c r="D16"/>
  <c r="D14"/>
  <c r="D10"/>
  <c r="D8"/>
  <c r="D6"/>
  <c r="H21" i="7"/>
  <c r="H16"/>
  <c r="H6"/>
  <c r="K21" i="5"/>
  <c r="H21"/>
  <c r="K19"/>
  <c r="H19"/>
  <c r="A42" i="3"/>
  <c r="A40"/>
  <c r="B16" i="5"/>
  <c r="B14"/>
  <c r="B8"/>
  <c r="N5" i="3"/>
  <c r="A4" i="7"/>
  <c r="A2"/>
  <c r="A1"/>
  <c r="N41" i="6"/>
  <c r="N39"/>
  <c r="M41"/>
  <c r="M39"/>
  <c r="L32"/>
  <c r="L30"/>
  <c r="L28"/>
  <c r="L26"/>
  <c r="N32"/>
  <c r="N30"/>
  <c r="N28"/>
  <c r="N26"/>
  <c r="M32"/>
  <c r="M30"/>
  <c r="M28"/>
  <c r="M26"/>
  <c r="E41"/>
  <c r="E39"/>
  <c r="D41"/>
  <c r="D39"/>
  <c r="E32"/>
  <c r="E30"/>
  <c r="E28"/>
  <c r="E26"/>
  <c r="D32"/>
  <c r="D30"/>
  <c r="D28"/>
  <c r="D26"/>
  <c r="N20"/>
  <c r="N18"/>
  <c r="N16"/>
  <c r="N14"/>
  <c r="N12"/>
  <c r="N10"/>
  <c r="N8"/>
  <c r="N6"/>
  <c r="M20"/>
  <c r="M18"/>
  <c r="M16"/>
  <c r="M14"/>
  <c r="M12"/>
  <c r="M10"/>
  <c r="M8"/>
  <c r="M6"/>
  <c r="D20"/>
  <c r="D18"/>
  <c r="D16"/>
  <c r="D14"/>
  <c r="D12"/>
  <c r="D10"/>
  <c r="D8"/>
  <c r="E14"/>
  <c r="E12"/>
  <c r="E10"/>
  <c r="E8"/>
  <c r="E6"/>
  <c r="E16"/>
  <c r="E18"/>
  <c r="E20"/>
  <c r="D6"/>
  <c r="D36" i="4"/>
  <c r="C36"/>
  <c r="B36"/>
  <c r="D34"/>
  <c r="C34"/>
  <c r="B34"/>
  <c r="D32"/>
  <c r="C32"/>
  <c r="B32"/>
  <c r="D30"/>
  <c r="C30"/>
  <c r="B30"/>
  <c r="D28"/>
  <c r="C28"/>
  <c r="B28"/>
  <c r="D26"/>
  <c r="C26"/>
  <c r="B26"/>
  <c r="D24"/>
  <c r="C24"/>
  <c r="B24"/>
  <c r="D22"/>
  <c r="C22"/>
  <c r="B22"/>
  <c r="D19"/>
  <c r="C19"/>
  <c r="B19"/>
  <c r="D17"/>
  <c r="C17"/>
  <c r="B17"/>
  <c r="D15"/>
  <c r="C15"/>
  <c r="B15"/>
  <c r="D13"/>
  <c r="C13"/>
  <c r="B13"/>
  <c r="D11"/>
  <c r="C11"/>
  <c r="B11"/>
  <c r="D9"/>
  <c r="C9"/>
  <c r="B9"/>
  <c r="D7"/>
  <c r="C7"/>
  <c r="B7"/>
  <c r="D5"/>
  <c r="C5"/>
  <c r="B5"/>
  <c r="O23" i="3"/>
  <c r="F17"/>
  <c r="F25"/>
  <c r="F23"/>
  <c r="F27"/>
  <c r="F31"/>
  <c r="F35"/>
  <c r="E23"/>
  <c r="E25"/>
  <c r="E27"/>
  <c r="E31"/>
  <c r="E35"/>
  <c r="D23"/>
  <c r="D25"/>
  <c r="D27"/>
  <c r="D31"/>
  <c r="D35"/>
  <c r="F15"/>
  <c r="F13"/>
  <c r="F9"/>
  <c r="F7"/>
  <c r="E17"/>
  <c r="E15"/>
  <c r="E13"/>
  <c r="E9"/>
  <c r="E7"/>
  <c r="D17"/>
  <c r="D15"/>
  <c r="D13"/>
  <c r="D9"/>
  <c r="D7"/>
  <c r="F5"/>
  <c r="E5"/>
  <c r="D5"/>
  <c r="C32" i="6"/>
  <c r="C30"/>
  <c r="C28"/>
  <c r="C26"/>
  <c r="L20"/>
  <c r="L18"/>
  <c r="L16"/>
  <c r="L14"/>
  <c r="L12"/>
  <c r="L10"/>
  <c r="L8"/>
  <c r="L6"/>
  <c r="C20"/>
  <c r="C18"/>
  <c r="C16"/>
  <c r="C14"/>
  <c r="C12"/>
  <c r="C10"/>
  <c r="C8"/>
  <c r="C6"/>
  <c r="C39"/>
  <c r="P17" i="3"/>
  <c r="A3" i="4"/>
  <c r="L41" i="6"/>
  <c r="L39"/>
  <c r="C41"/>
  <c r="A3" i="2"/>
  <c r="A2"/>
  <c r="F16" i="5"/>
  <c r="E16"/>
  <c r="D16"/>
  <c r="F14"/>
  <c r="E14"/>
  <c r="D14"/>
  <c r="F8"/>
  <c r="E6"/>
  <c r="E8"/>
  <c r="D8"/>
  <c r="F6"/>
  <c r="I41" i="3"/>
  <c r="P23"/>
  <c r="P21"/>
  <c r="P19"/>
  <c r="P15"/>
  <c r="P13"/>
  <c r="P11"/>
  <c r="P9"/>
  <c r="P7"/>
  <c r="O21"/>
  <c r="O19"/>
  <c r="O17"/>
  <c r="O15"/>
  <c r="O13"/>
  <c r="O11"/>
  <c r="O9"/>
  <c r="O7"/>
  <c r="P5"/>
  <c r="O5"/>
  <c r="E43" i="2"/>
  <c r="A43"/>
  <c r="E41"/>
  <c r="A41"/>
  <c r="B6" i="7"/>
  <c r="B16"/>
  <c r="B21"/>
</calcChain>
</file>

<file path=xl/sharedStrings.xml><?xml version="1.0" encoding="utf-8"?>
<sst xmlns="http://schemas.openxmlformats.org/spreadsheetml/2006/main" count="217" uniqueCount="84">
  <si>
    <t>А</t>
  </si>
  <si>
    <t>Б</t>
  </si>
  <si>
    <t>А1</t>
  </si>
  <si>
    <t>Б1</t>
  </si>
  <si>
    <t>№ j</t>
  </si>
  <si>
    <t>Name</t>
  </si>
  <si>
    <t>Yob., Rank</t>
  </si>
  <si>
    <t>Country/Team</t>
  </si>
  <si>
    <t>Coach</t>
  </si>
  <si>
    <t>№ or</t>
  </si>
  <si>
    <r>
      <t xml:space="preserve">PROTOKOL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Arial"/>
        <family val="2"/>
        <charset val="204"/>
      </rPr>
      <t xml:space="preserve">of weighting and draving or participants  </t>
    </r>
  </si>
  <si>
    <t>Meetings</t>
  </si>
  <si>
    <t>Color</t>
  </si>
  <si>
    <t>Country</t>
  </si>
  <si>
    <t>Estimations</t>
  </si>
  <si>
    <t>tame</t>
  </si>
  <si>
    <t>Score</t>
  </si>
  <si>
    <t>Result</t>
  </si>
  <si>
    <t>Referee</t>
  </si>
  <si>
    <t>r</t>
  </si>
  <si>
    <t>НM</t>
  </si>
  <si>
    <t>A</t>
  </si>
  <si>
    <t>b</t>
  </si>
  <si>
    <t>LJ</t>
  </si>
  <si>
    <t>FINAL</t>
  </si>
  <si>
    <t>PROTOKOL of final</t>
  </si>
  <si>
    <t>STRUCTURE OF PAIRS ON CIRCLES</t>
  </si>
  <si>
    <t>1/4</t>
  </si>
  <si>
    <t>B</t>
  </si>
  <si>
    <t>1/8</t>
  </si>
  <si>
    <t>№ m</t>
  </si>
  <si>
    <t>Semifinal (Полуфинал)</t>
  </si>
  <si>
    <t>CIRCLE (Круг)</t>
  </si>
  <si>
    <t>Year of a birth</t>
  </si>
  <si>
    <t>I p</t>
  </si>
  <si>
    <t>II p</t>
  </si>
  <si>
    <t>III p</t>
  </si>
  <si>
    <t>Points</t>
  </si>
  <si>
    <t>Time</t>
  </si>
  <si>
    <t>SHEET FOR REWARDING</t>
  </si>
  <si>
    <t>The сoach of the winner</t>
  </si>
  <si>
    <t>Awards hand over:</t>
  </si>
  <si>
    <t>12.</t>
  </si>
  <si>
    <t>13.</t>
  </si>
  <si>
    <t>14.</t>
  </si>
  <si>
    <t>15.</t>
  </si>
  <si>
    <t>16.</t>
  </si>
  <si>
    <t>Pool A1</t>
  </si>
  <si>
    <t>Pool A2</t>
  </si>
  <si>
    <t>Pool B1</t>
  </si>
  <si>
    <t>Pool B2</t>
  </si>
  <si>
    <t>PROTOKOL of competitions</t>
  </si>
  <si>
    <t>Fight for 3rd place</t>
  </si>
  <si>
    <t>KABULOVA Sofya</t>
  </si>
  <si>
    <t>1989 ms</t>
  </si>
  <si>
    <t>RUS</t>
  </si>
  <si>
    <t>SHINKARENKO ANASTASIYA</t>
  </si>
  <si>
    <t>1991 msic</t>
  </si>
  <si>
    <t>PCHELINTSEVA ARINA</t>
  </si>
  <si>
    <t>1984 msic</t>
  </si>
  <si>
    <t>OPRYSHKO EKATERINA</t>
  </si>
  <si>
    <t>1990 ms</t>
  </si>
  <si>
    <t>ZHUMABAEVA DINARA</t>
  </si>
  <si>
    <t>1992 msic</t>
  </si>
  <si>
    <t>KAZ</t>
  </si>
  <si>
    <t>EMELYANENKO Anna</t>
  </si>
  <si>
    <t>1991, ms</t>
  </si>
  <si>
    <t>DAVYDOVA Mariana</t>
  </si>
  <si>
    <t>1985 ms</t>
  </si>
  <si>
    <t>MDA</t>
  </si>
  <si>
    <t>REPIDA Anna</t>
  </si>
  <si>
    <t>1980, ms</t>
  </si>
  <si>
    <t>PRAKAPENKA KATSIARYNA</t>
  </si>
  <si>
    <t>1980 dvms</t>
  </si>
  <si>
    <t>BLR</t>
  </si>
  <si>
    <t>CIOBANU ANA-MARIA</t>
  </si>
  <si>
    <t>ROU</t>
  </si>
  <si>
    <t>TASAKI Rina</t>
  </si>
  <si>
    <t>1993, ms</t>
  </si>
  <si>
    <t>JPN</t>
  </si>
  <si>
    <t>Weight category 60W кg.</t>
  </si>
  <si>
    <t>5-8</t>
  </si>
  <si>
    <t>9-11</t>
  </si>
  <si>
    <t>time</t>
  </si>
</sst>
</file>

<file path=xl/styles.xml><?xml version="1.0" encoding="utf-8"?>
<styleSheet xmlns="http://schemas.openxmlformats.org/spreadsheetml/2006/main">
  <numFmts count="1">
    <numFmt numFmtId="164" formatCode="_(&quot;$&quot;* #,##0.00_);_(&quot;$&quot;* \(#,##0.00\);_(&quot;$&quot;* &quot;-&quot;??_);_(@_)"/>
  </numFmts>
  <fonts count="43">
    <font>
      <sz val="10"/>
      <name val="Arial"/>
    </font>
    <font>
      <sz val="10"/>
      <name val="Arial"/>
      <family val="2"/>
      <charset val="204"/>
    </font>
    <font>
      <sz val="12"/>
      <name val="Arial Narrow"/>
      <family val="2"/>
      <charset val="204"/>
    </font>
    <font>
      <b/>
      <sz val="12"/>
      <name val="Arial Narrow"/>
      <family val="2"/>
      <charset val="204"/>
    </font>
    <font>
      <b/>
      <sz val="12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Narrow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Narrow"/>
      <family val="2"/>
      <charset val="204"/>
    </font>
    <font>
      <sz val="8"/>
      <name val="Arial"/>
      <family val="2"/>
      <charset val="204"/>
    </font>
    <font>
      <b/>
      <sz val="12"/>
      <color indexed="10"/>
      <name val="Arial Narrow"/>
      <family val="2"/>
      <charset val="204"/>
    </font>
    <font>
      <sz val="12"/>
      <name val="Arial"/>
      <family val="2"/>
      <charset val="204"/>
    </font>
    <font>
      <i/>
      <sz val="10"/>
      <name val="Arial Narrow"/>
      <family val="2"/>
      <charset val="204"/>
    </font>
    <font>
      <sz val="10"/>
      <color indexed="10"/>
      <name val="Arial Narrow"/>
      <family val="2"/>
      <charset val="204"/>
    </font>
    <font>
      <sz val="12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i/>
      <sz val="12"/>
      <name val="Arial"/>
      <family val="2"/>
      <charset val="204"/>
    </font>
    <font>
      <b/>
      <sz val="14"/>
      <name val="Arial Cyr"/>
      <charset val="204"/>
    </font>
    <font>
      <b/>
      <sz val="14"/>
      <name val="Arial"/>
      <family val="2"/>
      <charset val="204"/>
    </font>
    <font>
      <b/>
      <sz val="8"/>
      <name val="Arial Narrow"/>
      <family val="2"/>
      <charset val="204"/>
    </font>
    <font>
      <b/>
      <sz val="11"/>
      <name val="Arial Narrow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b/>
      <sz val="12"/>
      <color indexed="9"/>
      <name val="Arial Cyr"/>
      <charset val="204"/>
    </font>
    <font>
      <b/>
      <sz val="9"/>
      <name val="Arial Narrow"/>
      <family val="2"/>
      <charset val="204"/>
    </font>
    <font>
      <b/>
      <sz val="9"/>
      <name val="Arial"/>
      <family val="2"/>
      <charset val="204"/>
    </font>
    <font>
      <b/>
      <sz val="12"/>
      <name val="Arial"/>
      <family val="2"/>
      <charset val="204"/>
    </font>
    <font>
      <sz val="12"/>
      <color indexed="10"/>
      <name val="Arial"/>
      <family val="2"/>
      <charset val="204"/>
    </font>
    <font>
      <sz val="12"/>
      <color indexed="10"/>
      <name val="Arial Narrow"/>
      <family val="2"/>
      <charset val="204"/>
    </font>
    <font>
      <sz val="12"/>
      <color indexed="10"/>
      <name val="Arial"/>
      <family val="2"/>
      <charset val="204"/>
    </font>
    <font>
      <sz val="14"/>
      <name val="Arial"/>
      <family val="2"/>
      <charset val="204"/>
    </font>
    <font>
      <b/>
      <sz val="24"/>
      <color indexed="9"/>
      <name val="Arial"/>
      <family val="2"/>
      <charset val="204"/>
    </font>
    <font>
      <b/>
      <sz val="16"/>
      <name val="Arial Narrow"/>
      <family val="2"/>
      <charset val="204"/>
    </font>
    <font>
      <sz val="10"/>
      <name val=" Arial Narrov"/>
      <charset val="204"/>
    </font>
    <font>
      <b/>
      <i/>
      <sz val="12"/>
      <name val="Arial Narrow"/>
      <family val="2"/>
      <charset val="204"/>
    </font>
    <font>
      <b/>
      <sz val="12"/>
      <color indexed="9"/>
      <name val="Arial"/>
      <family val="2"/>
      <charset val="204"/>
    </font>
    <font>
      <b/>
      <sz val="12"/>
      <color indexed="9"/>
      <name val="Arial Narrow"/>
      <family val="2"/>
      <charset val="204"/>
    </font>
    <font>
      <b/>
      <sz val="10"/>
      <color indexed="12"/>
      <name val="Arial"/>
      <family val="2"/>
      <charset val="204"/>
    </font>
    <font>
      <sz val="11"/>
      <name val="Arial Narrow"/>
      <family val="2"/>
      <charset val="204"/>
    </font>
    <font>
      <sz val="14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/>
      <diagonal/>
    </border>
    <border>
      <left style="medium">
        <color indexed="64"/>
      </left>
      <right style="medium">
        <color indexed="12"/>
      </right>
      <top style="medium">
        <color indexed="12"/>
      </top>
      <bottom/>
      <diagonal/>
    </border>
    <border>
      <left style="medium">
        <color indexed="64"/>
      </left>
      <right style="medium">
        <color indexed="12"/>
      </right>
      <top/>
      <bottom style="medium">
        <color indexed="12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/>
      <diagonal/>
    </border>
    <border>
      <left style="medium">
        <color indexed="64"/>
      </left>
      <right style="medium">
        <color indexed="10"/>
      </right>
      <top style="medium">
        <color indexed="10"/>
      </top>
      <bottom/>
      <diagonal/>
    </border>
    <border>
      <left style="medium">
        <color indexed="64"/>
      </left>
      <right style="medium">
        <color indexed="10"/>
      </right>
      <top/>
      <bottom style="medium">
        <color indexed="10"/>
      </bottom>
      <diagonal/>
    </border>
    <border>
      <left style="medium">
        <color indexed="12"/>
      </left>
      <right style="medium">
        <color indexed="12"/>
      </right>
      <top/>
      <bottom style="medium">
        <color indexed="12"/>
      </bottom>
      <diagonal/>
    </border>
    <border>
      <left style="medium">
        <color indexed="10"/>
      </left>
      <right style="medium">
        <color indexed="10"/>
      </right>
      <top/>
      <bottom style="medium">
        <color indexed="1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368">
    <xf numFmtId="0" fontId="0" fillId="0" borderId="0" xfId="0"/>
    <xf numFmtId="0" fontId="6" fillId="0" borderId="0" xfId="0" applyFont="1"/>
    <xf numFmtId="0" fontId="0" fillId="0" borderId="1" xfId="0" applyBorder="1"/>
    <xf numFmtId="0" fontId="0" fillId="0" borderId="0" xfId="0" applyBorder="1"/>
    <xf numFmtId="0" fontId="1" fillId="0" borderId="0" xfId="0" applyFont="1"/>
    <xf numFmtId="0" fontId="0" fillId="0" borderId="2" xfId="0" applyBorder="1"/>
    <xf numFmtId="0" fontId="9" fillId="0" borderId="0" xfId="0" applyFont="1" applyAlignment="1"/>
    <xf numFmtId="0" fontId="0" fillId="0" borderId="0" xfId="0" applyAlignment="1">
      <alignment horizontal="center"/>
    </xf>
    <xf numFmtId="0" fontId="7" fillId="0" borderId="0" xfId="1" applyNumberFormat="1" applyFont="1" applyAlignment="1" applyProtection="1">
      <alignment vertical="center" wrapText="1"/>
    </xf>
    <xf numFmtId="49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49" fontId="2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6" fillId="0" borderId="8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vertical="center"/>
    </xf>
    <xf numFmtId="0" fontId="0" fillId="0" borderId="7" xfId="0" applyBorder="1"/>
    <xf numFmtId="0" fontId="0" fillId="0" borderId="6" xfId="0" applyBorder="1"/>
    <xf numFmtId="49" fontId="0" fillId="0" borderId="0" xfId="0" applyNumberFormat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49" fontId="0" fillId="0" borderId="7" xfId="0" applyNumberFormat="1" applyBorder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49" fontId="0" fillId="0" borderId="6" xfId="0" applyNumberFormat="1" applyBorder="1" applyAlignment="1">
      <alignment horizontal="left" vertical="center"/>
    </xf>
    <xf numFmtId="0" fontId="4" fillId="0" borderId="9" xfId="0" applyFont="1" applyBorder="1" applyAlignment="1">
      <alignment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 wrapText="1"/>
    </xf>
    <xf numFmtId="0" fontId="6" fillId="0" borderId="0" xfId="1" applyFont="1" applyBorder="1" applyAlignment="1" applyProtection="1">
      <alignment vertical="center" wrapText="1"/>
    </xf>
    <xf numFmtId="0" fontId="1" fillId="0" borderId="0" xfId="1" applyFont="1" applyBorder="1" applyAlignment="1" applyProtection="1">
      <alignment vertical="center" wrapText="1"/>
    </xf>
    <xf numFmtId="0" fontId="4" fillId="0" borderId="0" xfId="0" applyFont="1" applyAlignment="1"/>
    <xf numFmtId="0" fontId="6" fillId="0" borderId="0" xfId="1" applyFont="1" applyFill="1" applyBorder="1" applyAlignment="1" applyProtection="1">
      <alignment horizontal="left"/>
    </xf>
    <xf numFmtId="0" fontId="6" fillId="0" borderId="0" xfId="0" applyFont="1" applyBorder="1"/>
    <xf numFmtId="0" fontId="6" fillId="0" borderId="0" xfId="1" applyFont="1" applyBorder="1" applyAlignment="1" applyProtection="1"/>
    <xf numFmtId="0" fontId="6" fillId="0" borderId="0" xfId="0" applyFont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0" xfId="0" applyNumberFormat="1"/>
    <xf numFmtId="0" fontId="11" fillId="0" borderId="0" xfId="1" applyFont="1" applyAlignment="1" applyProtection="1">
      <alignment vertical="center"/>
    </xf>
    <xf numFmtId="0" fontId="0" fillId="0" borderId="0" xfId="0" applyNumberFormat="1" applyAlignment="1">
      <alignment horizontal="center" vertical="center" wrapText="1"/>
    </xf>
    <xf numFmtId="0" fontId="1" fillId="0" borderId="0" xfId="1" applyNumberFormat="1" applyFont="1" applyAlignment="1" applyProtection="1">
      <alignment vertical="center" wrapText="1"/>
    </xf>
    <xf numFmtId="0" fontId="15" fillId="0" borderId="0" xfId="1" applyFont="1" applyBorder="1" applyAlignment="1" applyProtection="1">
      <alignment horizontal="left" vertical="center"/>
    </xf>
    <xf numFmtId="0" fontId="5" fillId="0" borderId="0" xfId="1" applyAlignment="1" applyProtection="1"/>
    <xf numFmtId="0" fontId="14" fillId="0" borderId="0" xfId="0" applyFont="1"/>
    <xf numFmtId="0" fontId="3" fillId="0" borderId="4" xfId="0" applyFont="1" applyBorder="1" applyAlignment="1">
      <alignment horizontal="center" vertical="center" wrapText="1"/>
    </xf>
    <xf numFmtId="0" fontId="10" fillId="0" borderId="0" xfId="0" applyFont="1" applyAlignment="1"/>
    <xf numFmtId="0" fontId="10" fillId="0" borderId="0" xfId="0" applyFont="1"/>
    <xf numFmtId="0" fontId="22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left"/>
    </xf>
    <xf numFmtId="0" fontId="27" fillId="0" borderId="15" xfId="0" applyFont="1" applyBorder="1" applyAlignment="1">
      <alignment horizontal="left"/>
    </xf>
    <xf numFmtId="0" fontId="28" fillId="0" borderId="3" xfId="0" applyFont="1" applyBorder="1"/>
    <xf numFmtId="0" fontId="0" fillId="0" borderId="0" xfId="0" applyFill="1" applyBorder="1"/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164" fontId="26" fillId="0" borderId="0" xfId="2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1" applyFont="1" applyFill="1" applyBorder="1" applyAlignment="1" applyProtection="1">
      <alignment vertical="center" wrapText="1"/>
    </xf>
    <xf numFmtId="0" fontId="11" fillId="0" borderId="0" xfId="0" applyFont="1" applyFill="1" applyBorder="1" applyAlignment="1">
      <alignment vertical="center" wrapText="1"/>
    </xf>
    <xf numFmtId="164" fontId="25" fillId="0" borderId="0" xfId="2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justify" wrapText="1"/>
    </xf>
    <xf numFmtId="0" fontId="6" fillId="0" borderId="0" xfId="1" applyNumberFormat="1" applyFont="1" applyFill="1" applyBorder="1" applyAlignment="1" applyProtection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/>
    </xf>
    <xf numFmtId="0" fontId="0" fillId="0" borderId="0" xfId="0" applyFill="1"/>
    <xf numFmtId="49" fontId="0" fillId="0" borderId="0" xfId="0" applyNumberFormat="1" applyFill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/>
    <xf numFmtId="49" fontId="0" fillId="0" borderId="0" xfId="0" applyNumberFormat="1" applyFill="1" applyBorder="1" applyAlignment="1">
      <alignment horizontal="center" vertical="center"/>
    </xf>
    <xf numFmtId="49" fontId="6" fillId="0" borderId="0" xfId="0" applyNumberFormat="1" applyFont="1" applyBorder="1" applyAlignment="1">
      <alignment horizontal="left" vertical="center"/>
    </xf>
    <xf numFmtId="0" fontId="9" fillId="0" borderId="0" xfId="0" applyFont="1" applyBorder="1"/>
    <xf numFmtId="0" fontId="33" fillId="0" borderId="0" xfId="0" applyFont="1"/>
    <xf numFmtId="0" fontId="0" fillId="0" borderId="0" xfId="0" applyAlignment="1">
      <alignment horizontal="right"/>
    </xf>
    <xf numFmtId="0" fontId="33" fillId="0" borderId="2" xfId="0" applyFont="1" applyBorder="1"/>
    <xf numFmtId="0" fontId="33" fillId="0" borderId="0" xfId="0" applyFont="1" applyBorder="1"/>
    <xf numFmtId="0" fontId="33" fillId="0" borderId="1" xfId="0" applyFont="1" applyBorder="1"/>
    <xf numFmtId="0" fontId="6" fillId="0" borderId="0" xfId="1" applyFont="1" applyBorder="1" applyAlignment="1" applyProtection="1">
      <alignment horizontal="left"/>
    </xf>
    <xf numFmtId="0" fontId="19" fillId="0" borderId="0" xfId="0" applyFont="1"/>
    <xf numFmtId="0" fontId="14" fillId="0" borderId="0" xfId="1" applyFont="1" applyAlignment="1" applyProtection="1"/>
    <xf numFmtId="0" fontId="36" fillId="0" borderId="0" xfId="0" applyFont="1"/>
    <xf numFmtId="0" fontId="8" fillId="0" borderId="0" xfId="1" applyFont="1" applyAlignment="1" applyProtection="1">
      <alignment horizontal="left" vertical="center"/>
    </xf>
    <xf numFmtId="0" fontId="2" fillId="0" borderId="0" xfId="0" applyNumberFormat="1" applyFont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/>
    </xf>
    <xf numFmtId="0" fontId="10" fillId="0" borderId="7" xfId="0" applyNumberFormat="1" applyFon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16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14" fillId="0" borderId="0" xfId="1" applyFont="1" applyAlignment="1" applyProtection="1">
      <alignment horizontal="center"/>
    </xf>
    <xf numFmtId="0" fontId="0" fillId="0" borderId="0" xfId="0" applyNumberFormat="1" applyAlignment="1">
      <alignment horizontal="center"/>
    </xf>
    <xf numFmtId="0" fontId="6" fillId="0" borderId="8" xfId="0" applyNumberFormat="1" applyFont="1" applyBorder="1" applyAlignment="1">
      <alignment horizontal="center" vertical="center"/>
    </xf>
    <xf numFmtId="0" fontId="0" fillId="0" borderId="0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6" fillId="0" borderId="17" xfId="0" applyNumberFormat="1" applyFont="1" applyBorder="1" applyAlignment="1">
      <alignment horizontal="center" vertical="center"/>
    </xf>
    <xf numFmtId="0" fontId="42" fillId="0" borderId="0" xfId="0" applyFont="1"/>
    <xf numFmtId="0" fontId="0" fillId="0" borderId="0" xfId="0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9" fillId="0" borderId="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" fillId="0" borderId="28" xfId="1" applyFont="1" applyBorder="1" applyAlignment="1" applyProtection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0" fontId="1" fillId="0" borderId="27" xfId="1" applyFont="1" applyBorder="1" applyAlignment="1" applyProtection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" fillId="0" borderId="27" xfId="1" applyFont="1" applyBorder="1" applyAlignment="1" applyProtection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0" fontId="1" fillId="0" borderId="28" xfId="1" applyFont="1" applyBorder="1" applyAlignment="1" applyProtection="1">
      <alignment horizontal="left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49" fontId="11" fillId="0" borderId="27" xfId="0" applyNumberFormat="1" applyFont="1" applyBorder="1" applyAlignment="1">
      <alignment horizontal="center" vertical="center" wrapText="1"/>
    </xf>
    <xf numFmtId="49" fontId="8" fillId="0" borderId="27" xfId="0" applyNumberFormat="1" applyFont="1" applyBorder="1" applyAlignment="1">
      <alignment horizontal="center" vertical="center" wrapText="1"/>
    </xf>
    <xf numFmtId="49" fontId="8" fillId="0" borderId="28" xfId="0" applyNumberFormat="1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2" fillId="0" borderId="20" xfId="1" applyFont="1" applyBorder="1" applyAlignment="1" applyProtection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9" fontId="17" fillId="0" borderId="0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49" fontId="11" fillId="0" borderId="20" xfId="0" applyNumberFormat="1" applyFont="1" applyBorder="1" applyAlignment="1">
      <alignment horizontal="center" vertical="center" wrapText="1"/>
    </xf>
    <xf numFmtId="49" fontId="8" fillId="0" borderId="20" xfId="0" applyNumberFormat="1" applyFont="1" applyBorder="1" applyAlignment="1">
      <alignment horizontal="center" vertical="center" wrapText="1"/>
    </xf>
    <xf numFmtId="0" fontId="1" fillId="0" borderId="20" xfId="1" applyFont="1" applyBorder="1" applyAlignment="1" applyProtection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4" fillId="0" borderId="0" xfId="1" applyFont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49" fontId="11" fillId="0" borderId="28" xfId="0" applyNumberFormat="1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1" fillId="0" borderId="20" xfId="1" applyFont="1" applyBorder="1" applyAlignment="1" applyProtection="1">
      <alignment horizontal="left" vertical="center" wrapText="1"/>
    </xf>
    <xf numFmtId="0" fontId="31" fillId="0" borderId="25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25" fillId="0" borderId="38" xfId="2" applyFont="1" applyBorder="1" applyAlignment="1">
      <alignment horizontal="center" vertical="center" wrapText="1"/>
    </xf>
    <xf numFmtId="164" fontId="25" fillId="0" borderId="37" xfId="2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0" fillId="0" borderId="0" xfId="1" applyFont="1" applyAlignment="1" applyProtection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1" applyNumberFormat="1" applyFont="1" applyAlignment="1" applyProtection="1">
      <alignment horizontal="center" vertical="center" wrapText="1"/>
    </xf>
    <xf numFmtId="0" fontId="21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164" fontId="25" fillId="0" borderId="14" xfId="2" applyFont="1" applyBorder="1" applyAlignment="1">
      <alignment horizontal="center" vertical="center" wrapText="1"/>
    </xf>
    <xf numFmtId="164" fontId="25" fillId="0" borderId="33" xfId="2" applyFont="1" applyBorder="1" applyAlignment="1">
      <alignment horizontal="center" vertical="center" wrapText="1"/>
    </xf>
    <xf numFmtId="49" fontId="25" fillId="0" borderId="34" xfId="2" applyNumberFormat="1" applyFont="1" applyBorder="1" applyAlignment="1">
      <alignment horizontal="center" vertical="center" wrapText="1"/>
    </xf>
    <xf numFmtId="0" fontId="25" fillId="0" borderId="35" xfId="2" applyNumberFormat="1" applyFont="1" applyBorder="1" applyAlignment="1">
      <alignment horizontal="center" vertical="center" wrapText="1"/>
    </xf>
    <xf numFmtId="164" fontId="26" fillId="4" borderId="14" xfId="2" applyFont="1" applyFill="1" applyBorder="1" applyAlignment="1">
      <alignment horizontal="center" vertical="center" wrapText="1"/>
    </xf>
    <xf numFmtId="164" fontId="26" fillId="4" borderId="33" xfId="2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164" fontId="26" fillId="3" borderId="36" xfId="2" applyFont="1" applyFill="1" applyBorder="1" applyAlignment="1">
      <alignment horizontal="center" vertical="center" wrapText="1"/>
    </xf>
    <xf numFmtId="164" fontId="26" fillId="3" borderId="33" xfId="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64" fontId="25" fillId="0" borderId="1" xfId="2" applyFont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6" fillId="0" borderId="0" xfId="1" applyFont="1" applyAlignment="1" applyProtection="1">
      <alignment horizontal="center" vertical="center" wrapText="1"/>
    </xf>
    <xf numFmtId="0" fontId="21" fillId="0" borderId="0" xfId="1" applyFont="1" applyBorder="1" applyAlignment="1" applyProtection="1">
      <alignment horizontal="center" vertical="center" wrapText="1"/>
    </xf>
    <xf numFmtId="0" fontId="4" fillId="0" borderId="0" xfId="1" applyNumberFormat="1" applyFont="1" applyAlignment="1" applyProtection="1">
      <alignment horizontal="center" vertical="center" wrapText="1"/>
    </xf>
    <xf numFmtId="0" fontId="1" fillId="0" borderId="0" xfId="1" applyFont="1" applyAlignment="1" applyProtection="1">
      <alignment horizontal="center" vertical="center" wrapText="1"/>
    </xf>
    <xf numFmtId="49" fontId="8" fillId="0" borderId="45" xfId="0" applyNumberFormat="1" applyFont="1" applyBorder="1" applyAlignment="1">
      <alignment horizontal="center" vertical="center" wrapText="1"/>
    </xf>
    <xf numFmtId="49" fontId="8" fillId="0" borderId="49" xfId="0" applyNumberFormat="1" applyFont="1" applyBorder="1" applyAlignment="1">
      <alignment horizontal="center" vertical="center" wrapText="1"/>
    </xf>
    <xf numFmtId="0" fontId="40" fillId="0" borderId="40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 wrapText="1"/>
    </xf>
    <xf numFmtId="49" fontId="8" fillId="0" borderId="48" xfId="0" applyNumberFormat="1" applyFont="1" applyBorder="1" applyAlignment="1">
      <alignment horizontal="center" vertical="center" wrapText="1"/>
    </xf>
    <xf numFmtId="49" fontId="8" fillId="0" borderId="43" xfId="0" applyNumberFormat="1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3" fillId="9" borderId="28" xfId="0" applyFont="1" applyFill="1" applyBorder="1" applyAlignment="1">
      <alignment horizontal="left" vertical="center" wrapText="1"/>
    </xf>
    <xf numFmtId="0" fontId="40" fillId="0" borderId="4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0" fillId="0" borderId="4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9" fontId="8" fillId="0" borderId="42" xfId="0" applyNumberFormat="1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/>
    </xf>
    <xf numFmtId="0" fontId="8" fillId="0" borderId="36" xfId="1" applyFont="1" applyBorder="1" applyAlignment="1" applyProtection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14" xfId="1" applyFont="1" applyBorder="1" applyAlignment="1" applyProtection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4" xfId="1" applyFont="1" applyBorder="1" applyAlignment="1" applyProtection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36" xfId="1" applyFont="1" applyBorder="1" applyAlignment="1" applyProtection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/>
    </xf>
    <xf numFmtId="0" fontId="4" fillId="0" borderId="51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8" fillId="0" borderId="14" xfId="1" applyFont="1" applyBorder="1" applyAlignment="1" applyProtection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center" vertical="center" wrapText="1"/>
    </xf>
    <xf numFmtId="0" fontId="6" fillId="0" borderId="0" xfId="1" applyFont="1" applyBorder="1" applyAlignment="1" applyProtection="1">
      <alignment horizontal="center" vertical="center" wrapText="1"/>
    </xf>
    <xf numFmtId="0" fontId="1" fillId="0" borderId="0" xfId="1" applyFont="1" applyBorder="1" applyAlignment="1" applyProtection="1">
      <alignment horizontal="center" vertical="center" wrapText="1"/>
    </xf>
    <xf numFmtId="0" fontId="14" fillId="0" borderId="0" xfId="1" applyFont="1" applyAlignment="1" applyProtection="1">
      <alignment horizontal="center"/>
    </xf>
    <xf numFmtId="0" fontId="29" fillId="0" borderId="0" xfId="0" applyFont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34" fillId="3" borderId="10" xfId="0" applyFont="1" applyFill="1" applyBorder="1" applyAlignment="1">
      <alignment horizontal="center" vertical="center"/>
    </xf>
    <xf numFmtId="0" fontId="34" fillId="3" borderId="55" xfId="0" applyFont="1" applyFill="1" applyBorder="1" applyAlignment="1">
      <alignment horizontal="center" vertical="center"/>
    </xf>
    <xf numFmtId="0" fontId="34" fillId="3" borderId="56" xfId="0" applyFont="1" applyFill="1" applyBorder="1" applyAlignment="1">
      <alignment horizontal="center" vertical="center"/>
    </xf>
    <xf numFmtId="0" fontId="42" fillId="0" borderId="57" xfId="0" applyFont="1" applyBorder="1" applyAlignment="1">
      <alignment horizontal="center" vertical="center" wrapText="1"/>
    </xf>
    <xf numFmtId="0" fontId="42" fillId="0" borderId="53" xfId="0" applyFont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/>
    </xf>
    <xf numFmtId="0" fontId="34" fillId="5" borderId="55" xfId="0" applyFont="1" applyFill="1" applyBorder="1" applyAlignment="1">
      <alignment horizontal="center" vertical="center"/>
    </xf>
    <xf numFmtId="0" fontId="34" fillId="5" borderId="56" xfId="0" applyFont="1" applyFill="1" applyBorder="1" applyAlignment="1">
      <alignment horizontal="center" vertical="center"/>
    </xf>
    <xf numFmtId="0" fontId="35" fillId="0" borderId="52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38" fillId="3" borderId="0" xfId="1" applyFont="1" applyFill="1" applyBorder="1" applyAlignment="1" applyProtection="1">
      <alignment horizontal="center" vertical="center"/>
    </xf>
    <xf numFmtId="0" fontId="42" fillId="0" borderId="0" xfId="0" applyFont="1" applyFill="1" applyBorder="1" applyAlignment="1">
      <alignment horizontal="center" vertical="center" wrapText="1"/>
    </xf>
    <xf numFmtId="0" fontId="42" fillId="0" borderId="53" xfId="0" applyFont="1" applyFill="1" applyBorder="1" applyAlignment="1">
      <alignment horizontal="center" vertical="center" wrapText="1"/>
    </xf>
    <xf numFmtId="0" fontId="42" fillId="0" borderId="9" xfId="0" applyFont="1" applyFill="1" applyBorder="1" applyAlignment="1">
      <alignment horizontal="center" vertical="center" wrapText="1"/>
    </xf>
    <xf numFmtId="0" fontId="42" fillId="0" borderId="54" xfId="0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52" xfId="0" applyFont="1" applyBorder="1" applyAlignment="1">
      <alignment horizontal="center" vertical="center" wrapText="1"/>
    </xf>
    <xf numFmtId="0" fontId="33" fillId="0" borderId="57" xfId="0" applyFont="1" applyBorder="1" applyAlignment="1">
      <alignment horizontal="center" vertical="center" wrapText="1"/>
    </xf>
    <xf numFmtId="0" fontId="33" fillId="0" borderId="56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33" fillId="0" borderId="54" xfId="0" applyFont="1" applyBorder="1" applyAlignment="1">
      <alignment horizontal="center" vertical="center" wrapText="1"/>
    </xf>
    <xf numFmtId="0" fontId="19" fillId="6" borderId="58" xfId="1" applyFont="1" applyFill="1" applyBorder="1" applyAlignment="1" applyProtection="1">
      <alignment horizontal="center" vertical="center" wrapText="1"/>
    </xf>
    <xf numFmtId="0" fontId="19" fillId="6" borderId="11" xfId="1" applyFont="1" applyFill="1" applyBorder="1" applyAlignment="1" applyProtection="1">
      <alignment horizontal="center" vertical="center" wrapText="1"/>
    </xf>
    <xf numFmtId="0" fontId="19" fillId="6" borderId="59" xfId="1" applyFont="1" applyFill="1" applyBorder="1" applyAlignment="1" applyProtection="1">
      <alignment horizontal="center" vertical="center" wrapText="1"/>
    </xf>
    <xf numFmtId="0" fontId="1" fillId="0" borderId="52" xfId="1" applyFont="1" applyBorder="1" applyAlignment="1" applyProtection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4" fillId="4" borderId="10" xfId="0" applyFont="1" applyFill="1" applyBorder="1" applyAlignment="1">
      <alignment horizontal="center" vertical="center"/>
    </xf>
    <xf numFmtId="0" fontId="34" fillId="4" borderId="55" xfId="0" applyFont="1" applyFill="1" applyBorder="1" applyAlignment="1">
      <alignment horizontal="center" vertical="center"/>
    </xf>
    <xf numFmtId="0" fontId="34" fillId="4" borderId="56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 wrapText="1"/>
    </xf>
    <xf numFmtId="0" fontId="16" fillId="0" borderId="60" xfId="0" applyFont="1" applyFill="1" applyBorder="1" applyAlignment="1">
      <alignment horizontal="center" vertical="center" wrapText="1"/>
    </xf>
    <xf numFmtId="0" fontId="16" fillId="0" borderId="51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3" fillId="0" borderId="63" xfId="0" applyNumberFormat="1" applyFont="1" applyBorder="1" applyAlignment="1">
      <alignment horizontal="center" vertical="center" wrapText="1"/>
    </xf>
    <xf numFmtId="0" fontId="3" fillId="0" borderId="64" xfId="0" applyNumberFormat="1" applyFont="1" applyBorder="1" applyAlignment="1">
      <alignment horizontal="center" vertical="center" wrapText="1"/>
    </xf>
    <xf numFmtId="0" fontId="3" fillId="0" borderId="66" xfId="0" applyNumberFormat="1" applyFont="1" applyBorder="1" applyAlignment="1">
      <alignment horizontal="center" vertical="center" wrapText="1"/>
    </xf>
    <xf numFmtId="0" fontId="3" fillId="0" borderId="67" xfId="0" applyNumberFormat="1" applyFont="1" applyBorder="1" applyAlignment="1">
      <alignment horizontal="center" vertical="center" wrapText="1"/>
    </xf>
    <xf numFmtId="0" fontId="3" fillId="0" borderId="62" xfId="0" applyNumberFormat="1" applyFont="1" applyBorder="1" applyAlignment="1">
      <alignment horizontal="center" vertical="center" wrapText="1"/>
    </xf>
    <xf numFmtId="0" fontId="3" fillId="0" borderId="68" xfId="0" applyNumberFormat="1" applyFont="1" applyBorder="1" applyAlignment="1">
      <alignment horizontal="center" vertical="center" wrapText="1"/>
    </xf>
    <xf numFmtId="0" fontId="3" fillId="0" borderId="65" xfId="0" applyNumberFormat="1" applyFont="1" applyBorder="1" applyAlignment="1">
      <alignment horizontal="center" vertical="center" wrapText="1"/>
    </xf>
    <xf numFmtId="0" fontId="3" fillId="0" borderId="69" xfId="0" applyNumberFormat="1" applyFont="1" applyBorder="1" applyAlignment="1">
      <alignment horizontal="center" vertical="center" wrapText="1"/>
    </xf>
    <xf numFmtId="0" fontId="16" fillId="0" borderId="35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left" vertical="center" wrapText="1"/>
    </xf>
    <xf numFmtId="0" fontId="8" fillId="0" borderId="49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36" xfId="0" applyFont="1" applyFill="1" applyBorder="1" applyAlignment="1">
      <alignment horizontal="center" vertical="center" wrapText="1"/>
    </xf>
    <xf numFmtId="0" fontId="8" fillId="0" borderId="60" xfId="0" applyFont="1" applyFill="1" applyBorder="1" applyAlignment="1">
      <alignment horizontal="left" vertical="center" wrapText="1"/>
    </xf>
    <xf numFmtId="0" fontId="8" fillId="0" borderId="35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60" xfId="0" applyFont="1" applyFill="1" applyBorder="1" applyAlignment="1">
      <alignment horizontal="left" vertical="center"/>
    </xf>
    <xf numFmtId="0" fontId="41" fillId="0" borderId="61" xfId="0" applyFont="1" applyFill="1" applyBorder="1" applyAlignment="1">
      <alignment horizontal="center" vertical="center" wrapText="1"/>
    </xf>
    <xf numFmtId="0" fontId="41" fillId="0" borderId="3" xfId="0" applyFont="1" applyFill="1" applyBorder="1" applyAlignment="1">
      <alignment horizontal="center" vertical="center" wrapText="1"/>
    </xf>
    <xf numFmtId="0" fontId="16" fillId="0" borderId="34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41" fillId="0" borderId="60" xfId="0" applyFont="1" applyFill="1" applyBorder="1" applyAlignment="1">
      <alignment horizontal="left" vertical="center" wrapText="1"/>
    </xf>
    <xf numFmtId="0" fontId="41" fillId="0" borderId="35" xfId="0" applyFont="1" applyFill="1" applyBorder="1" applyAlignment="1">
      <alignment horizontal="left" vertical="center" wrapText="1"/>
    </xf>
    <xf numFmtId="49" fontId="3" fillId="0" borderId="51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textRotation="90"/>
    </xf>
    <xf numFmtId="0" fontId="6" fillId="0" borderId="17" xfId="0" applyFont="1" applyBorder="1" applyAlignment="1">
      <alignment horizontal="center" vertical="center" textRotation="90"/>
    </xf>
    <xf numFmtId="0" fontId="6" fillId="0" borderId="27" xfId="0" applyFont="1" applyBorder="1" applyAlignment="1">
      <alignment horizontal="center" vertical="center" textRotation="90"/>
    </xf>
    <xf numFmtId="0" fontId="38" fillId="4" borderId="34" xfId="0" applyFont="1" applyFill="1" applyBorder="1" applyAlignment="1">
      <alignment horizontal="center" vertical="center" wrapText="1"/>
    </xf>
    <xf numFmtId="0" fontId="38" fillId="4" borderId="5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3" fillId="0" borderId="6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1" fillId="0" borderId="61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38" fillId="3" borderId="51" xfId="0" applyFont="1" applyFill="1" applyBorder="1" applyAlignment="1">
      <alignment horizontal="center" vertical="center" wrapText="1"/>
    </xf>
    <xf numFmtId="0" fontId="38" fillId="3" borderId="35" xfId="0" applyFont="1" applyFill="1" applyBorder="1" applyAlignment="1">
      <alignment horizontal="center" vertical="center" wrapText="1"/>
    </xf>
    <xf numFmtId="0" fontId="37" fillId="0" borderId="58" xfId="1" applyNumberFormat="1" applyFont="1" applyFill="1" applyBorder="1" applyAlignment="1" applyProtection="1">
      <alignment horizontal="center" vertical="center" wrapText="1"/>
    </xf>
    <xf numFmtId="0" fontId="37" fillId="0" borderId="11" xfId="1" applyNumberFormat="1" applyFont="1" applyFill="1" applyBorder="1" applyAlignment="1" applyProtection="1">
      <alignment horizontal="center" vertical="center" wrapText="1"/>
    </xf>
    <xf numFmtId="0" fontId="37" fillId="0" borderId="59" xfId="1" applyNumberFormat="1" applyFont="1" applyFill="1" applyBorder="1" applyAlignment="1" applyProtection="1">
      <alignment horizontal="center" vertical="center" wrapText="1"/>
    </xf>
    <xf numFmtId="0" fontId="2" fillId="0" borderId="58" xfId="1" applyNumberFormat="1" applyFont="1" applyBorder="1" applyAlignment="1" applyProtection="1">
      <alignment horizontal="center" vertical="center" wrapText="1"/>
    </xf>
    <xf numFmtId="0" fontId="2" fillId="0" borderId="11" xfId="1" applyNumberFormat="1" applyFont="1" applyBorder="1" applyAlignment="1" applyProtection="1">
      <alignment horizontal="center" vertical="center" wrapText="1"/>
    </xf>
    <xf numFmtId="0" fontId="2" fillId="0" borderId="59" xfId="1" applyNumberFormat="1" applyFont="1" applyBorder="1" applyAlignment="1" applyProtection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6" fillId="8" borderId="58" xfId="1" applyNumberFormat="1" applyFont="1" applyFill="1" applyBorder="1" applyAlignment="1" applyProtection="1">
      <alignment horizontal="center" vertical="center" wrapText="1"/>
    </xf>
    <xf numFmtId="0" fontId="6" fillId="8" borderId="11" xfId="1" applyNumberFormat="1" applyFont="1" applyFill="1" applyBorder="1" applyAlignment="1" applyProtection="1">
      <alignment horizontal="center" vertical="center" wrapText="1"/>
    </xf>
    <xf numFmtId="0" fontId="6" fillId="8" borderId="59" xfId="1" applyNumberFormat="1" applyFont="1" applyFill="1" applyBorder="1" applyAlignment="1" applyProtection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3" fillId="6" borderId="51" xfId="0" applyFont="1" applyFill="1" applyBorder="1" applyAlignment="1">
      <alignment horizontal="center" vertical="center" wrapText="1"/>
    </xf>
    <xf numFmtId="0" fontId="3" fillId="7" borderId="5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49" fontId="3" fillId="0" borderId="60" xfId="0" applyNumberFormat="1" applyFont="1" applyFill="1" applyBorder="1" applyAlignment="1">
      <alignment horizontal="center" vertical="center" wrapText="1"/>
    </xf>
    <xf numFmtId="49" fontId="3" fillId="0" borderId="35" xfId="0" applyNumberFormat="1" applyFont="1" applyFill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</cellXfs>
  <cellStyles count="3">
    <cellStyle name="Гиперссылка" xfId="1" builtinId="8"/>
    <cellStyle name="Денежный" xfId="2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419100</xdr:colOff>
      <xdr:row>21</xdr:row>
      <xdr:rowOff>0</xdr:rowOff>
    </xdr:from>
    <xdr:to>
      <xdr:col>3</xdr:col>
      <xdr:colOff>419100</xdr:colOff>
      <xdr:row>21</xdr:row>
      <xdr:rowOff>0</xdr:rowOff>
    </xdr:to>
    <xdr:sp macro="" textlink="">
      <xdr:nvSpPr>
        <xdr:cNvPr id="1145" name="Line 7"/>
        <xdr:cNvSpPr>
          <a:spLocks noChangeShapeType="1"/>
        </xdr:cNvSpPr>
      </xdr:nvSpPr>
      <xdr:spPr bwMode="auto">
        <a:xfrm>
          <a:off x="1123950" y="431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314325</xdr:colOff>
      <xdr:row>18</xdr:row>
      <xdr:rowOff>0</xdr:rowOff>
    </xdr:from>
    <xdr:to>
      <xdr:col>21</xdr:col>
      <xdr:colOff>314325</xdr:colOff>
      <xdr:row>18</xdr:row>
      <xdr:rowOff>0</xdr:rowOff>
    </xdr:to>
    <xdr:sp macro="" textlink="">
      <xdr:nvSpPr>
        <xdr:cNvPr id="1146" name="Line 26"/>
        <xdr:cNvSpPr>
          <a:spLocks noChangeShapeType="1"/>
        </xdr:cNvSpPr>
      </xdr:nvSpPr>
      <xdr:spPr bwMode="auto">
        <a:xfrm>
          <a:off x="9534525" y="3838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323850</xdr:colOff>
      <xdr:row>18</xdr:row>
      <xdr:rowOff>0</xdr:rowOff>
    </xdr:from>
    <xdr:to>
      <xdr:col>21</xdr:col>
      <xdr:colOff>323850</xdr:colOff>
      <xdr:row>18</xdr:row>
      <xdr:rowOff>0</xdr:rowOff>
    </xdr:to>
    <xdr:sp macro="" textlink="">
      <xdr:nvSpPr>
        <xdr:cNvPr id="1147" name="Line 27"/>
        <xdr:cNvSpPr>
          <a:spLocks noChangeShapeType="1"/>
        </xdr:cNvSpPr>
      </xdr:nvSpPr>
      <xdr:spPr bwMode="auto">
        <a:xfrm>
          <a:off x="9544050" y="3838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438150</xdr:colOff>
      <xdr:row>18</xdr:row>
      <xdr:rowOff>0</xdr:rowOff>
    </xdr:from>
    <xdr:to>
      <xdr:col>20</xdr:col>
      <xdr:colOff>438150</xdr:colOff>
      <xdr:row>18</xdr:row>
      <xdr:rowOff>0</xdr:rowOff>
    </xdr:to>
    <xdr:sp macro="" textlink="">
      <xdr:nvSpPr>
        <xdr:cNvPr id="1148" name="Line 30"/>
        <xdr:cNvSpPr>
          <a:spLocks noChangeShapeType="1"/>
        </xdr:cNvSpPr>
      </xdr:nvSpPr>
      <xdr:spPr bwMode="auto">
        <a:xfrm>
          <a:off x="9144000" y="3838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409575</xdr:colOff>
      <xdr:row>18</xdr:row>
      <xdr:rowOff>0</xdr:rowOff>
    </xdr:from>
    <xdr:to>
      <xdr:col>20</xdr:col>
      <xdr:colOff>409575</xdr:colOff>
      <xdr:row>18</xdr:row>
      <xdr:rowOff>0</xdr:rowOff>
    </xdr:to>
    <xdr:sp macro="" textlink="">
      <xdr:nvSpPr>
        <xdr:cNvPr id="1149" name="Line 31"/>
        <xdr:cNvSpPr>
          <a:spLocks noChangeShapeType="1"/>
        </xdr:cNvSpPr>
      </xdr:nvSpPr>
      <xdr:spPr bwMode="auto">
        <a:xfrm>
          <a:off x="9115425" y="3838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19050</xdr:colOff>
      <xdr:row>2</xdr:row>
      <xdr:rowOff>9525</xdr:rowOff>
    </xdr:from>
    <xdr:to>
      <xdr:col>15</xdr:col>
      <xdr:colOff>628650</xdr:colOff>
      <xdr:row>3</xdr:row>
      <xdr:rowOff>152400</xdr:rowOff>
    </xdr:to>
    <xdr:sp macro="" textlink="">
      <xdr:nvSpPr>
        <xdr:cNvPr id="1112" name="AutoShape 88"/>
        <xdr:cNvSpPr>
          <a:spLocks noChangeArrowheads="1"/>
        </xdr:cNvSpPr>
      </xdr:nvSpPr>
      <xdr:spPr bwMode="auto">
        <a:xfrm>
          <a:off x="4591050" y="1171575"/>
          <a:ext cx="2124075" cy="390525"/>
        </a:xfrm>
        <a:prstGeom prst="roundRect">
          <a:avLst>
            <a:gd name="adj" fmla="val 16667"/>
          </a:avLst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Results 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Resultat/Platzierungen</a:t>
          </a:r>
        </a:p>
      </xdr:txBody>
    </xdr:sp>
    <xdr:clientData/>
  </xdr:twoCellAnchor>
  <xdr:twoCellAnchor>
    <xdr:from>
      <xdr:col>0</xdr:col>
      <xdr:colOff>66675</xdr:colOff>
      <xdr:row>0</xdr:row>
      <xdr:rowOff>66675</xdr:rowOff>
    </xdr:from>
    <xdr:to>
      <xdr:col>3</xdr:col>
      <xdr:colOff>638175</xdr:colOff>
      <xdr:row>2</xdr:row>
      <xdr:rowOff>114300</xdr:rowOff>
    </xdr:to>
    <xdr:grpSp>
      <xdr:nvGrpSpPr>
        <xdr:cNvPr id="1151" name="Group 96"/>
        <xdr:cNvGrpSpPr>
          <a:grpSpLocks/>
        </xdr:cNvGrpSpPr>
      </xdr:nvGrpSpPr>
      <xdr:grpSpPr bwMode="auto">
        <a:xfrm>
          <a:off x="66675" y="66675"/>
          <a:ext cx="1276350" cy="1209675"/>
          <a:chOff x="7" y="7"/>
          <a:chExt cx="134" cy="127"/>
        </a:xfrm>
      </xdr:grpSpPr>
      <xdr:grpSp>
        <xdr:nvGrpSpPr>
          <xdr:cNvPr id="1152" name="Group 92"/>
          <xdr:cNvGrpSpPr>
            <a:grpSpLocks/>
          </xdr:cNvGrpSpPr>
        </xdr:nvGrpSpPr>
        <xdr:grpSpPr bwMode="auto">
          <a:xfrm>
            <a:off x="7" y="65"/>
            <a:ext cx="134" cy="69"/>
            <a:chOff x="1" y="6"/>
            <a:chExt cx="134" cy="69"/>
          </a:xfrm>
        </xdr:grpSpPr>
        <xdr:pic>
          <xdr:nvPicPr>
            <xdr:cNvPr id="1154" name="Picture 93" descr="фед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/>
            <a:srcRect/>
            <a:stretch>
              <a:fillRect/>
            </a:stretch>
          </xdr:blipFill>
          <xdr:spPr bwMode="auto">
            <a:xfrm>
              <a:off x="75" y="9"/>
              <a:ext cx="60" cy="6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pic>
          <xdr:nvPicPr>
            <xdr:cNvPr id="1155" name="Picture 94" descr="fia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clrChange>
                <a:clrFrom>
                  <a:srgbClr val="FAFFFB"/>
                </a:clrFrom>
                <a:clrTo>
                  <a:srgbClr val="FAFFFB">
                    <a:alpha val="0"/>
                  </a:srgbClr>
                </a:clrTo>
              </a:clrChange>
            </a:blip>
            <a:srcRect l="12308" r="7179" b="3314"/>
            <a:stretch>
              <a:fillRect/>
            </a:stretch>
          </xdr:blipFill>
          <xdr:spPr bwMode="auto">
            <a:xfrm>
              <a:off x="1" y="6"/>
              <a:ext cx="65" cy="6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</xdr:grpSp>
      <xdr:pic>
        <xdr:nvPicPr>
          <xdr:cNvPr id="1153" name="Picture 95" descr="Untitled-2 copy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57" y="7"/>
            <a:ext cx="46" cy="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shiba/Desktop/&#1061;&#1072;&#1088;&#1083;&#1072;&#1084;&#1087;&#1080;&#1077;&#1074;&#1072;/&#1084;&#1091;&#1078;&#1095;&#1080;&#1085;&#1099;/&#1055;&#1088;&#1086;&#1090;&#1086;&#1082;&#1086;&#1083;&#1099;/&#1056;&#1077;&#1075;&#1080;&#1089;&#1090;&#1088;&#1072;&#1094;&#1080;&#110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егистрация"/>
      <sheetName val="реквизиты"/>
      <sheetName val="Лист1"/>
      <sheetName val="призеры дл вип"/>
      <sheetName val="призеры дл вип (2)"/>
      <sheetName val="диплом"/>
    </sheetNames>
    <sheetDataSet>
      <sheetData sheetId="0">
        <row r="7">
          <cell r="C7" t="str">
            <v>1</v>
          </cell>
        </row>
      </sheetData>
      <sheetData sheetId="1">
        <row r="2">
          <cell r="A2" t="str">
            <v>World Cup stage “Memorial A. Kharlampiev” (M&amp;W, M combat sambo)</v>
          </cell>
        </row>
        <row r="3">
          <cell r="A3" t="str">
            <v xml:space="preserve">24 - 27 March 2014            Moscow (Russia)     </v>
          </cell>
        </row>
        <row r="8">
          <cell r="A8" t="str">
            <v>Chief referee</v>
          </cell>
          <cell r="G8" t="str">
            <v>R. Baboyan</v>
          </cell>
        </row>
        <row r="9">
          <cell r="G9" t="str">
            <v>/RUS/</v>
          </cell>
        </row>
        <row r="10">
          <cell r="A10" t="str">
            <v>Chief  secretary</v>
          </cell>
          <cell r="G10" t="str">
            <v>A. Drokov</v>
          </cell>
        </row>
        <row r="11">
          <cell r="G11" t="str">
            <v>/RUS/</v>
          </cell>
        </row>
      </sheetData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 enableFormatConditionsCalculation="0">
    <tabColor indexed="46"/>
  </sheetPr>
  <dimension ref="A1:R42"/>
  <sheetViews>
    <sheetView workbookViewId="0">
      <selection activeCell="R41" sqref="A1:R42"/>
    </sheetView>
  </sheetViews>
  <sheetFormatPr defaultRowHeight="12.75"/>
  <cols>
    <col min="1" max="1" width="4" customWidth="1"/>
    <col min="2" max="2" width="5.28515625" customWidth="1"/>
    <col min="3" max="3" width="21.28515625" customWidth="1"/>
    <col min="4" max="4" width="10" customWidth="1"/>
    <col min="5" max="5" width="10.28515625" customWidth="1"/>
    <col min="6" max="6" width="26.7109375" customWidth="1"/>
    <col min="7" max="9" width="7.7109375" customWidth="1"/>
    <col min="10" max="10" width="4" customWidth="1"/>
    <col min="11" max="11" width="5.28515625" customWidth="1"/>
    <col min="12" max="12" width="21.28515625" customWidth="1"/>
    <col min="13" max="13" width="10.28515625" customWidth="1"/>
    <col min="15" max="15" width="29.28515625" customWidth="1"/>
    <col min="16" max="18" width="7.7109375" customWidth="1"/>
  </cols>
  <sheetData>
    <row r="1" spans="1:18" ht="15.75">
      <c r="B1" s="189" t="s">
        <v>26</v>
      </c>
      <c r="C1" s="189"/>
      <c r="D1" s="189"/>
      <c r="E1" s="189"/>
      <c r="F1" s="189"/>
      <c r="G1" s="189"/>
      <c r="H1" s="189"/>
      <c r="I1" s="189"/>
      <c r="J1" s="80"/>
      <c r="K1" s="189" t="s">
        <v>26</v>
      </c>
      <c r="L1" s="189"/>
      <c r="M1" s="189"/>
      <c r="N1" s="189"/>
      <c r="O1" s="189"/>
      <c r="P1" s="189"/>
      <c r="Q1" s="189"/>
      <c r="R1" s="189"/>
    </row>
    <row r="2" spans="1:18" ht="15.75" hidden="1">
      <c r="B2" s="175" t="str">
        <f>пр.взв.!A4</f>
        <v>Weight category 60W кg.</v>
      </c>
      <c r="C2" s="176"/>
      <c r="D2" s="176"/>
      <c r="E2" s="176"/>
      <c r="F2" s="176"/>
      <c r="G2" s="176"/>
      <c r="H2" s="176"/>
      <c r="I2" s="176"/>
      <c r="J2" s="81"/>
      <c r="K2" s="175" t="str">
        <f>B2</f>
        <v>Weight category 60W кg.</v>
      </c>
      <c r="L2" s="176"/>
      <c r="M2" s="176"/>
      <c r="N2" s="176"/>
      <c r="O2" s="176"/>
      <c r="P2" s="176"/>
      <c r="Q2" s="176"/>
      <c r="R2" s="176"/>
    </row>
    <row r="3" spans="1:18" ht="16.5" hidden="1" thickBot="1">
      <c r="B3" s="82" t="s">
        <v>21</v>
      </c>
      <c r="C3" s="83" t="s">
        <v>32</v>
      </c>
      <c r="D3" s="84" t="s">
        <v>29</v>
      </c>
      <c r="E3" s="85"/>
      <c r="F3" s="82"/>
      <c r="G3" s="85"/>
      <c r="H3" s="85"/>
      <c r="I3" s="85"/>
      <c r="J3" s="85"/>
      <c r="K3" s="82" t="s">
        <v>28</v>
      </c>
      <c r="L3" s="83" t="s">
        <v>32</v>
      </c>
      <c r="M3" s="84" t="s">
        <v>29</v>
      </c>
      <c r="N3" s="85"/>
      <c r="O3" s="82"/>
      <c r="P3" s="85"/>
      <c r="Q3" s="85"/>
      <c r="R3" s="85"/>
    </row>
    <row r="4" spans="1:18" ht="12.75" hidden="1" customHeight="1">
      <c r="A4" s="150" t="s">
        <v>30</v>
      </c>
      <c r="B4" s="152" t="s">
        <v>4</v>
      </c>
      <c r="C4" s="156" t="s">
        <v>5</v>
      </c>
      <c r="D4" s="156" t="s">
        <v>6</v>
      </c>
      <c r="E4" s="156" t="s">
        <v>13</v>
      </c>
      <c r="F4" s="159" t="s">
        <v>14</v>
      </c>
      <c r="G4" s="160" t="s">
        <v>16</v>
      </c>
      <c r="H4" s="162" t="s">
        <v>17</v>
      </c>
      <c r="I4" s="164" t="s">
        <v>83</v>
      </c>
      <c r="J4" s="150" t="s">
        <v>30</v>
      </c>
      <c r="K4" s="187" t="s">
        <v>4</v>
      </c>
      <c r="L4" s="156" t="s">
        <v>5</v>
      </c>
      <c r="M4" s="156" t="s">
        <v>6</v>
      </c>
      <c r="N4" s="156" t="s">
        <v>13</v>
      </c>
      <c r="O4" s="159" t="s">
        <v>14</v>
      </c>
      <c r="P4" s="160" t="s">
        <v>16</v>
      </c>
      <c r="Q4" s="162" t="s">
        <v>17</v>
      </c>
      <c r="R4" s="164" t="s">
        <v>83</v>
      </c>
    </row>
    <row r="5" spans="1:18" ht="13.5" hidden="1" customHeight="1" thickBot="1">
      <c r="A5" s="151"/>
      <c r="B5" s="153" t="s">
        <v>4</v>
      </c>
      <c r="C5" s="157" t="s">
        <v>5</v>
      </c>
      <c r="D5" s="157" t="s">
        <v>6</v>
      </c>
      <c r="E5" s="157" t="s">
        <v>13</v>
      </c>
      <c r="F5" s="157" t="s">
        <v>14</v>
      </c>
      <c r="G5" s="161"/>
      <c r="H5" s="163"/>
      <c r="I5" s="165" t="s">
        <v>15</v>
      </c>
      <c r="J5" s="151"/>
      <c r="K5" s="188" t="s">
        <v>4</v>
      </c>
      <c r="L5" s="157" t="s">
        <v>5</v>
      </c>
      <c r="M5" s="157" t="s">
        <v>6</v>
      </c>
      <c r="N5" s="157" t="s">
        <v>13</v>
      </c>
      <c r="O5" s="157" t="s">
        <v>14</v>
      </c>
      <c r="P5" s="161"/>
      <c r="Q5" s="163"/>
      <c r="R5" s="165" t="s">
        <v>15</v>
      </c>
    </row>
    <row r="6" spans="1:18" ht="12.75" hidden="1" customHeight="1">
      <c r="A6" s="166">
        <v>1</v>
      </c>
      <c r="B6" s="183">
        <v>1</v>
      </c>
      <c r="C6" s="135" t="str">
        <f>VLOOKUP(B6,пр.взв.!B7:E38,2,FALSE)</f>
        <v>KABULOVA Sofya</v>
      </c>
      <c r="D6" s="137" t="str">
        <f>VLOOKUP(B6,пр.взв.!B7:F38,3,FALSE)</f>
        <v>1989 ms</v>
      </c>
      <c r="E6" s="137" t="str">
        <f>VLOOKUP(B6,пр.взв.!B7:G38,4,FALSE)</f>
        <v>RUS</v>
      </c>
      <c r="F6" s="142"/>
      <c r="G6" s="145"/>
      <c r="H6" s="146"/>
      <c r="I6" s="144"/>
      <c r="J6" s="128">
        <v>3</v>
      </c>
      <c r="K6" s="183">
        <v>2</v>
      </c>
      <c r="L6" s="135" t="str">
        <f>VLOOKUP(K6,пр.взв.!B7:E38,2,FALSE)</f>
        <v>SHINKARENKO ANASTASIYA</v>
      </c>
      <c r="M6" s="137" t="str">
        <f>VLOOKUP(K6,пр.взв.!B7:F38,3,FALSE)</f>
        <v>1991 msic</v>
      </c>
      <c r="N6" s="137" t="str">
        <f>VLOOKUP(K6,пр.взв.!B7:G38,4,FALSE)</f>
        <v>RUS</v>
      </c>
      <c r="O6" s="142"/>
      <c r="P6" s="145"/>
      <c r="Q6" s="146"/>
      <c r="R6" s="144"/>
    </row>
    <row r="7" spans="1:18" ht="12.75" hidden="1" customHeight="1">
      <c r="A7" s="167"/>
      <c r="B7" s="184"/>
      <c r="C7" s="136"/>
      <c r="D7" s="132"/>
      <c r="E7" s="132"/>
      <c r="F7" s="132"/>
      <c r="G7" s="132"/>
      <c r="H7" s="147"/>
      <c r="I7" s="148"/>
      <c r="J7" s="129"/>
      <c r="K7" s="184"/>
      <c r="L7" s="136"/>
      <c r="M7" s="132"/>
      <c r="N7" s="132"/>
      <c r="O7" s="132"/>
      <c r="P7" s="132"/>
      <c r="Q7" s="147"/>
      <c r="R7" s="148"/>
    </row>
    <row r="8" spans="1:18" ht="12.75" hidden="1" customHeight="1">
      <c r="A8" s="167"/>
      <c r="B8" s="184">
        <v>9</v>
      </c>
      <c r="C8" s="140" t="str">
        <f>VLOOKUP(B8,пр.взв.!B7:E38,2,FALSE)</f>
        <v>PRAKAPENKA KATSIARYNA</v>
      </c>
      <c r="D8" s="131" t="str">
        <f>VLOOKUP(B8,пр.взв.!B7:F38,3,FALSE)</f>
        <v>1980 dvms</v>
      </c>
      <c r="E8" s="131" t="str">
        <f>VLOOKUP(B8,пр.взв.!B7:G38,4,FALSE)</f>
        <v>BLR</v>
      </c>
      <c r="F8" s="141"/>
      <c r="G8" s="141"/>
      <c r="H8" s="143"/>
      <c r="I8" s="143"/>
      <c r="J8" s="129"/>
      <c r="K8" s="184">
        <v>10</v>
      </c>
      <c r="L8" s="140" t="str">
        <f>VLOOKUP(K8,пр.взв.!B7:E38,2,FALSE)</f>
        <v>CIOBANU ANA-MARIA</v>
      </c>
      <c r="M8" s="131">
        <f>VLOOKUP(K8,пр.взв.!B7:F38,3,FALSE)</f>
        <v>1993</v>
      </c>
      <c r="N8" s="137" t="str">
        <f>VLOOKUP(K8,пр.взв.!B7:G40,4,FALSE)</f>
        <v>ROU</v>
      </c>
      <c r="O8" s="141"/>
      <c r="P8" s="141"/>
      <c r="Q8" s="143"/>
      <c r="R8" s="143"/>
    </row>
    <row r="9" spans="1:18" ht="13.5" hidden="1" customHeight="1" thickBot="1">
      <c r="A9" s="168"/>
      <c r="B9" s="185"/>
      <c r="C9" s="179"/>
      <c r="D9" s="178"/>
      <c r="E9" s="178"/>
      <c r="F9" s="177"/>
      <c r="G9" s="177"/>
      <c r="H9" s="180"/>
      <c r="I9" s="180"/>
      <c r="J9" s="149"/>
      <c r="K9" s="185"/>
      <c r="L9" s="179"/>
      <c r="M9" s="178"/>
      <c r="N9" s="132"/>
      <c r="O9" s="177"/>
      <c r="P9" s="177"/>
      <c r="Q9" s="180"/>
      <c r="R9" s="180"/>
    </row>
    <row r="10" spans="1:18" ht="12.75" hidden="1" customHeight="1">
      <c r="A10" s="166">
        <v>2</v>
      </c>
      <c r="B10" s="183">
        <v>3</v>
      </c>
      <c r="C10" s="186" t="str">
        <f>VLOOKUP(B10,пр.взв.!B7:E38,2,FALSE)</f>
        <v>PCHELINTSEVA ARINA</v>
      </c>
      <c r="D10" s="173" t="str">
        <f>VLOOKUP(B10,пр.взв.!B7:F38,3,FALSE)</f>
        <v>1984 msic</v>
      </c>
      <c r="E10" s="173" t="str">
        <f>VLOOKUP(B10,пр.взв.!B7:G38,4,FALSE)</f>
        <v>RUS</v>
      </c>
      <c r="F10" s="169"/>
      <c r="G10" s="171"/>
      <c r="H10" s="172"/>
      <c r="I10" s="173"/>
      <c r="J10" s="128">
        <v>6</v>
      </c>
      <c r="K10" s="183"/>
      <c r="L10" s="186" t="e">
        <f>VLOOKUP(K10,пр.взв.!B7:E38,2,FALSE)</f>
        <v>#N/A</v>
      </c>
      <c r="M10" s="173" t="e">
        <f>VLOOKUP(K10,пр.взв.!B7:F38,3,FALSE)</f>
        <v>#N/A</v>
      </c>
      <c r="N10" s="173" t="e">
        <f>VLOOKUP(K10,пр.взв.!B7:G42,4,FALSE)</f>
        <v>#N/A</v>
      </c>
      <c r="O10" s="169"/>
      <c r="P10" s="171"/>
      <c r="Q10" s="172"/>
      <c r="R10" s="173"/>
    </row>
    <row r="11" spans="1:18" ht="12.75" hidden="1" customHeight="1">
      <c r="A11" s="167"/>
      <c r="B11" s="184"/>
      <c r="C11" s="136"/>
      <c r="D11" s="132"/>
      <c r="E11" s="132"/>
      <c r="F11" s="132"/>
      <c r="G11" s="132"/>
      <c r="H11" s="147"/>
      <c r="I11" s="148"/>
      <c r="J11" s="129"/>
      <c r="K11" s="184"/>
      <c r="L11" s="136"/>
      <c r="M11" s="132"/>
      <c r="N11" s="132"/>
      <c r="O11" s="132"/>
      <c r="P11" s="132"/>
      <c r="Q11" s="147"/>
      <c r="R11" s="148"/>
    </row>
    <row r="12" spans="1:18" ht="12.75" hidden="1" customHeight="1">
      <c r="A12" s="167"/>
      <c r="B12" s="184">
        <v>11</v>
      </c>
      <c r="C12" s="140" t="str">
        <f>VLOOKUP(B12,пр.взв.!B7:E38,2,FALSE)</f>
        <v>TASAKI Rina</v>
      </c>
      <c r="D12" s="131" t="str">
        <f>VLOOKUP(B12,пр.взв.!B7:F38,3,FALSE)</f>
        <v>1993, ms</v>
      </c>
      <c r="E12" s="131" t="str">
        <f>VLOOKUP(B12,пр.взв.!B7:G38,4,FALSE)</f>
        <v>JPN</v>
      </c>
      <c r="F12" s="141"/>
      <c r="G12" s="141"/>
      <c r="H12" s="143"/>
      <c r="I12" s="143"/>
      <c r="J12" s="129"/>
      <c r="K12" s="184">
        <v>12</v>
      </c>
      <c r="L12" s="140">
        <f>VLOOKUP(K12,пр.взв.!B7:E38,2,FALSE)</f>
        <v>0</v>
      </c>
      <c r="M12" s="131">
        <f>VLOOKUP(K12,пр.взв.!B7:F38,3,FALSE)</f>
        <v>0</v>
      </c>
      <c r="N12" s="131">
        <f>VLOOKUP(K12,пр.взв.!B7:G44,4,FALSE)</f>
        <v>0</v>
      </c>
      <c r="O12" s="141"/>
      <c r="P12" s="141"/>
      <c r="Q12" s="143"/>
      <c r="R12" s="143"/>
    </row>
    <row r="13" spans="1:18" ht="12.75" hidden="1" customHeight="1" thickBot="1">
      <c r="A13" s="168"/>
      <c r="B13" s="185"/>
      <c r="C13" s="179"/>
      <c r="D13" s="178"/>
      <c r="E13" s="178"/>
      <c r="F13" s="177"/>
      <c r="G13" s="177"/>
      <c r="H13" s="180"/>
      <c r="I13" s="180"/>
      <c r="J13" s="149"/>
      <c r="K13" s="185"/>
      <c r="L13" s="179"/>
      <c r="M13" s="178"/>
      <c r="N13" s="178"/>
      <c r="O13" s="177"/>
      <c r="P13" s="177"/>
      <c r="Q13" s="180"/>
      <c r="R13" s="180"/>
    </row>
    <row r="14" spans="1:18" ht="12.75" hidden="1" customHeight="1">
      <c r="A14" s="166">
        <v>3</v>
      </c>
      <c r="B14" s="183">
        <v>3</v>
      </c>
      <c r="C14" s="135" t="str">
        <f>VLOOKUP(B14,пр.взв.!B7:E38,2,FALSE)</f>
        <v>PCHELINTSEVA ARINA</v>
      </c>
      <c r="D14" s="137" t="str">
        <f>VLOOKUP(B14,пр.взв.!B7:F38,3,FALSE)</f>
        <v>1984 msic</v>
      </c>
      <c r="E14" s="137" t="str">
        <f>VLOOKUP(B14,пр.взв.!B7:G38,4,FALSE)</f>
        <v>RUS</v>
      </c>
      <c r="F14" s="142"/>
      <c r="G14" s="145"/>
      <c r="H14" s="146"/>
      <c r="I14" s="144"/>
      <c r="J14" s="128">
        <v>7</v>
      </c>
      <c r="K14" s="183">
        <v>4</v>
      </c>
      <c r="L14" s="135" t="str">
        <f>VLOOKUP(K14,пр.взв.!B7:E38,2,FALSE)</f>
        <v>OPRYSHKO EKATERINA</v>
      </c>
      <c r="M14" s="137" t="str">
        <f>VLOOKUP(K14,пр.взв.!B7:F38,3,FALSE)</f>
        <v>1990 ms</v>
      </c>
      <c r="N14" s="173" t="str">
        <f>VLOOKUP(K14,пр.взв.!B7:G46,4,FALSE)</f>
        <v>RUS</v>
      </c>
      <c r="O14" s="142"/>
      <c r="P14" s="145"/>
      <c r="Q14" s="146"/>
      <c r="R14" s="144"/>
    </row>
    <row r="15" spans="1:18" ht="12.75" hidden="1" customHeight="1">
      <c r="A15" s="167"/>
      <c r="B15" s="184"/>
      <c r="C15" s="136"/>
      <c r="D15" s="132"/>
      <c r="E15" s="132"/>
      <c r="F15" s="132"/>
      <c r="G15" s="132"/>
      <c r="H15" s="147"/>
      <c r="I15" s="148"/>
      <c r="J15" s="129"/>
      <c r="K15" s="184"/>
      <c r="L15" s="136"/>
      <c r="M15" s="132"/>
      <c r="N15" s="132"/>
      <c r="O15" s="132"/>
      <c r="P15" s="132"/>
      <c r="Q15" s="147"/>
      <c r="R15" s="148"/>
    </row>
    <row r="16" spans="1:18" ht="12.75" hidden="1" customHeight="1">
      <c r="A16" s="167"/>
      <c r="B16" s="184">
        <v>11</v>
      </c>
      <c r="C16" s="140" t="str">
        <f>VLOOKUP(B16,пр.взв.!B15:E30,2,FALSE)</f>
        <v>TASAKI Rina</v>
      </c>
      <c r="D16" s="131" t="str">
        <f>VLOOKUP(B16,пр.взв.!B15:F30,3,FALSE)</f>
        <v>1993, ms</v>
      </c>
      <c r="E16" s="131" t="str">
        <f>VLOOKUP(B16,пр.взв.!B15:G30,4,FALSE)</f>
        <v>JPN</v>
      </c>
      <c r="F16" s="141"/>
      <c r="G16" s="141"/>
      <c r="H16" s="143"/>
      <c r="I16" s="143"/>
      <c r="J16" s="129"/>
      <c r="K16" s="184">
        <v>12</v>
      </c>
      <c r="L16" s="140">
        <f>VLOOKUP(K16,пр.взв.!B7:E38,2,FALSE)</f>
        <v>0</v>
      </c>
      <c r="M16" s="131">
        <f>VLOOKUP(K16,пр.взв.!B7:F38,3,FALSE)</f>
        <v>0</v>
      </c>
      <c r="N16" s="131">
        <f>VLOOKUP(K16,пр.взв.!B7:G48,4,FALSE)</f>
        <v>0</v>
      </c>
      <c r="O16" s="141"/>
      <c r="P16" s="141"/>
      <c r="Q16" s="143"/>
      <c r="R16" s="143"/>
    </row>
    <row r="17" spans="1:18" ht="13.5" hidden="1" customHeight="1" thickBot="1">
      <c r="A17" s="168"/>
      <c r="B17" s="185"/>
      <c r="C17" s="179"/>
      <c r="D17" s="178"/>
      <c r="E17" s="178"/>
      <c r="F17" s="177"/>
      <c r="G17" s="177"/>
      <c r="H17" s="180"/>
      <c r="I17" s="180"/>
      <c r="J17" s="149"/>
      <c r="K17" s="185"/>
      <c r="L17" s="179"/>
      <c r="M17" s="178"/>
      <c r="N17" s="178"/>
      <c r="O17" s="177"/>
      <c r="P17" s="177"/>
      <c r="Q17" s="180"/>
      <c r="R17" s="180"/>
    </row>
    <row r="18" spans="1:18" ht="12.75" hidden="1" customHeight="1">
      <c r="A18" s="166">
        <v>4</v>
      </c>
      <c r="B18" s="183">
        <v>7</v>
      </c>
      <c r="C18" s="135" t="str">
        <f>VLOOKUP(B18,пр.взв.!B15:E30,2,FALSE)</f>
        <v>DAVYDOVA Mariana</v>
      </c>
      <c r="D18" s="137" t="str">
        <f>VLOOKUP(B18,пр.взв.!B15:F30,3,FALSE)</f>
        <v>1985 ms</v>
      </c>
      <c r="E18" s="137" t="str">
        <f>VLOOKUP(B18,пр.взв.!B15:G30,4,FALSE)</f>
        <v>MDA</v>
      </c>
      <c r="F18" s="132"/>
      <c r="G18" s="182"/>
      <c r="H18" s="147"/>
      <c r="I18" s="131"/>
      <c r="J18" s="128">
        <v>8</v>
      </c>
      <c r="K18" s="183">
        <v>8</v>
      </c>
      <c r="L18" s="135" t="str">
        <f>VLOOKUP(K18,пр.взв.!B7:E38,2,FALSE)</f>
        <v>REPIDA Anna</v>
      </c>
      <c r="M18" s="137" t="str">
        <f>VLOOKUP(K18,пр.взв.!B7:F38,3,FALSE)</f>
        <v>1980, ms</v>
      </c>
      <c r="N18" s="173" t="str">
        <f>VLOOKUP(K18,пр.взв.!B7:G50,4,FALSE)</f>
        <v>MDA</v>
      </c>
      <c r="O18" s="132"/>
      <c r="P18" s="182"/>
      <c r="Q18" s="147"/>
      <c r="R18" s="131"/>
    </row>
    <row r="19" spans="1:18" ht="12.75" hidden="1" customHeight="1">
      <c r="A19" s="167"/>
      <c r="B19" s="184"/>
      <c r="C19" s="136"/>
      <c r="D19" s="132"/>
      <c r="E19" s="132"/>
      <c r="F19" s="132"/>
      <c r="G19" s="132"/>
      <c r="H19" s="147"/>
      <c r="I19" s="148"/>
      <c r="J19" s="129"/>
      <c r="K19" s="184"/>
      <c r="L19" s="136"/>
      <c r="M19" s="132"/>
      <c r="N19" s="132"/>
      <c r="O19" s="132"/>
      <c r="P19" s="132"/>
      <c r="Q19" s="147"/>
      <c r="R19" s="148"/>
    </row>
    <row r="20" spans="1:18" ht="12.75" hidden="1" customHeight="1">
      <c r="A20" s="167"/>
      <c r="B20" s="184">
        <v>15</v>
      </c>
      <c r="C20" s="140">
        <f>VLOOKUP(B20,пр.взв.!B7:E38,2,FALSE)</f>
        <v>0</v>
      </c>
      <c r="D20" s="131">
        <f>VLOOKUP(B20,пр.взв.!B7:F38,3,FALSE)</f>
        <v>0</v>
      </c>
      <c r="E20" s="131">
        <f>VLOOKUP(B20,пр.взв.!B7:G38,4,FALSE)</f>
        <v>0</v>
      </c>
      <c r="F20" s="141"/>
      <c r="G20" s="141"/>
      <c r="H20" s="143"/>
      <c r="I20" s="143"/>
      <c r="J20" s="129"/>
      <c r="K20" s="184">
        <v>16</v>
      </c>
      <c r="L20" s="140">
        <f>VLOOKUP(K20,пр.взв.!B7:E38,2,FALSE)</f>
        <v>0</v>
      </c>
      <c r="M20" s="131">
        <f>VLOOKUP(K20,пр.взв.!B7:F38,3,FALSE)</f>
        <v>0</v>
      </c>
      <c r="N20" s="131">
        <f>VLOOKUP(K20,пр.взв.!B7:G52,4,FALSE)</f>
        <v>0</v>
      </c>
      <c r="O20" s="141"/>
      <c r="P20" s="141"/>
      <c r="Q20" s="143"/>
      <c r="R20" s="143"/>
    </row>
    <row r="21" spans="1:18" ht="12.75" hidden="1" customHeight="1">
      <c r="A21" s="174"/>
      <c r="B21" s="184"/>
      <c r="C21" s="136"/>
      <c r="D21" s="132"/>
      <c r="E21" s="132"/>
      <c r="F21" s="142"/>
      <c r="G21" s="142"/>
      <c r="H21" s="144"/>
      <c r="I21" s="144"/>
      <c r="J21" s="130"/>
      <c r="K21" s="184"/>
      <c r="L21" s="136"/>
      <c r="M21" s="132"/>
      <c r="N21" s="132"/>
      <c r="O21" s="142"/>
      <c r="P21" s="142"/>
      <c r="Q21" s="144"/>
      <c r="R21" s="144"/>
    </row>
    <row r="22" spans="1:18" ht="22.5" hidden="1" customHeight="1">
      <c r="B22" s="175" t="str">
        <f>B2</f>
        <v>Weight category 60W кg.</v>
      </c>
      <c r="C22" s="176"/>
      <c r="D22" s="176"/>
      <c r="E22" s="176"/>
      <c r="F22" s="176"/>
      <c r="G22" s="176"/>
      <c r="H22" s="176"/>
      <c r="I22" s="176"/>
      <c r="K22" s="175" t="str">
        <f>B22</f>
        <v>Weight category 60W кg.</v>
      </c>
      <c r="L22" s="176"/>
      <c r="M22" s="176"/>
      <c r="N22" s="176"/>
      <c r="O22" s="176"/>
      <c r="P22" s="176"/>
      <c r="Q22" s="176"/>
      <c r="R22" s="176"/>
    </row>
    <row r="23" spans="1:18" ht="16.5" hidden="1" thickBot="1">
      <c r="B23" s="82" t="s">
        <v>21</v>
      </c>
      <c r="C23" s="83" t="s">
        <v>32</v>
      </c>
      <c r="D23" s="84" t="s">
        <v>27</v>
      </c>
      <c r="E23" s="85"/>
      <c r="F23" s="82"/>
      <c r="G23" s="85"/>
      <c r="H23" s="85"/>
      <c r="I23" s="85"/>
      <c r="K23" s="82" t="s">
        <v>28</v>
      </c>
      <c r="L23" s="83" t="s">
        <v>32</v>
      </c>
      <c r="M23" s="84" t="s">
        <v>27</v>
      </c>
      <c r="N23" s="85"/>
      <c r="O23" s="82"/>
      <c r="P23" s="85"/>
      <c r="Q23" s="85"/>
      <c r="R23" s="85"/>
    </row>
    <row r="24" spans="1:18" ht="12.75" hidden="1" customHeight="1">
      <c r="A24" s="150" t="s">
        <v>30</v>
      </c>
      <c r="B24" s="152" t="s">
        <v>4</v>
      </c>
      <c r="C24" s="156" t="s">
        <v>5</v>
      </c>
      <c r="D24" s="156" t="s">
        <v>6</v>
      </c>
      <c r="E24" s="156" t="s">
        <v>13</v>
      </c>
      <c r="F24" s="159" t="s">
        <v>14</v>
      </c>
      <c r="G24" s="160" t="s">
        <v>16</v>
      </c>
      <c r="H24" s="162" t="s">
        <v>17</v>
      </c>
      <c r="I24" s="164" t="s">
        <v>83</v>
      </c>
      <c r="J24" s="150" t="s">
        <v>30</v>
      </c>
      <c r="K24" s="152" t="s">
        <v>4</v>
      </c>
      <c r="L24" s="156" t="s">
        <v>5</v>
      </c>
      <c r="M24" s="156" t="s">
        <v>6</v>
      </c>
      <c r="N24" s="156" t="s">
        <v>13</v>
      </c>
      <c r="O24" s="159" t="s">
        <v>14</v>
      </c>
      <c r="P24" s="160" t="s">
        <v>16</v>
      </c>
      <c r="Q24" s="162" t="s">
        <v>17</v>
      </c>
      <c r="R24" s="164" t="s">
        <v>83</v>
      </c>
    </row>
    <row r="25" spans="1:18" ht="13.5" hidden="1" customHeight="1" thickBot="1">
      <c r="A25" s="151"/>
      <c r="B25" s="153" t="s">
        <v>4</v>
      </c>
      <c r="C25" s="157" t="s">
        <v>5</v>
      </c>
      <c r="D25" s="157" t="s">
        <v>6</v>
      </c>
      <c r="E25" s="157" t="s">
        <v>13</v>
      </c>
      <c r="F25" s="157" t="s">
        <v>14</v>
      </c>
      <c r="G25" s="161"/>
      <c r="H25" s="163"/>
      <c r="I25" s="165" t="s">
        <v>15</v>
      </c>
      <c r="J25" s="151"/>
      <c r="K25" s="153" t="s">
        <v>4</v>
      </c>
      <c r="L25" s="157" t="s">
        <v>5</v>
      </c>
      <c r="M25" s="157" t="s">
        <v>6</v>
      </c>
      <c r="N25" s="157" t="s">
        <v>13</v>
      </c>
      <c r="O25" s="157" t="s">
        <v>14</v>
      </c>
      <c r="P25" s="161"/>
      <c r="Q25" s="163"/>
      <c r="R25" s="165" t="s">
        <v>15</v>
      </c>
    </row>
    <row r="26" spans="1:18" ht="12.75" hidden="1" customHeight="1">
      <c r="A26" s="128">
        <v>9</v>
      </c>
      <c r="B26" s="133">
        <f>пр.хода!G6</f>
        <v>1</v>
      </c>
      <c r="C26" s="135" t="str">
        <f>VLOOKUP(B26,пр.взв.!B7:E38,2,FALSE)</f>
        <v>KABULOVA Sofya</v>
      </c>
      <c r="D26" s="137" t="str">
        <f>VLOOKUP(B26,пр.взв.!B7:F50,3,FALSE)</f>
        <v>1989 ms</v>
      </c>
      <c r="E26" s="137" t="str">
        <f>VLOOKUP(B26,пр.взв.!B7:G50,4,FALSE)</f>
        <v>RUS</v>
      </c>
      <c r="F26" s="142"/>
      <c r="G26" s="145"/>
      <c r="H26" s="146"/>
      <c r="I26" s="144"/>
      <c r="J26" s="128">
        <v>11</v>
      </c>
      <c r="K26" s="133">
        <f>пр.хода!G24</f>
        <v>10</v>
      </c>
      <c r="L26" s="135" t="str">
        <f>VLOOKUP(K26,пр.взв.!B7:E50,2,FALSE)</f>
        <v>CIOBANU ANA-MARIA</v>
      </c>
      <c r="M26" s="137">
        <f>VLOOKUP(K26,пр.взв.!B7:F50,3,FALSE)</f>
        <v>1993</v>
      </c>
      <c r="N26" s="173" t="str">
        <f>VLOOKUP(K26,пр.взв.!B7:G58,4,FALSE)</f>
        <v>ROU</v>
      </c>
      <c r="O26" s="142"/>
      <c r="P26" s="145"/>
      <c r="Q26" s="146"/>
      <c r="R26" s="144"/>
    </row>
    <row r="27" spans="1:18" ht="12.75" hidden="1" customHeight="1">
      <c r="A27" s="129"/>
      <c r="B27" s="134"/>
      <c r="C27" s="136"/>
      <c r="D27" s="132"/>
      <c r="E27" s="132"/>
      <c r="F27" s="132"/>
      <c r="G27" s="132"/>
      <c r="H27" s="147"/>
      <c r="I27" s="148"/>
      <c r="J27" s="129"/>
      <c r="K27" s="134"/>
      <c r="L27" s="136"/>
      <c r="M27" s="132"/>
      <c r="N27" s="132"/>
      <c r="O27" s="132"/>
      <c r="P27" s="132"/>
      <c r="Q27" s="147"/>
      <c r="R27" s="148"/>
    </row>
    <row r="28" spans="1:18" ht="12.75" hidden="1" customHeight="1">
      <c r="A28" s="129"/>
      <c r="B28" s="138">
        <f>пр.хода!G10</f>
        <v>5</v>
      </c>
      <c r="C28" s="140" t="str">
        <f>VLOOKUP(B28,пр.взв.!B7:E38,2,FALSE)</f>
        <v>ZHUMABAEVA DINARA</v>
      </c>
      <c r="D28" s="131" t="str">
        <f>VLOOKUP(B28,пр.взв.!B7:F42,3,FALSE)</f>
        <v>1992 msic</v>
      </c>
      <c r="E28" s="131" t="str">
        <f>VLOOKUP(B28,пр.взв.!B7:G42,4,FALSE)</f>
        <v>KAZ</v>
      </c>
      <c r="F28" s="141"/>
      <c r="G28" s="141"/>
      <c r="H28" s="143"/>
      <c r="I28" s="143"/>
      <c r="J28" s="129"/>
      <c r="K28" s="138">
        <f>пр.хода!G28</f>
        <v>6</v>
      </c>
      <c r="L28" s="140" t="str">
        <f>VLOOKUP(K28,пр.взв.!B7:E50,2,FALSE)</f>
        <v>EMELYANENKO Anna</v>
      </c>
      <c r="M28" s="131" t="str">
        <f>VLOOKUP(K28,пр.взв.!B7:F50,3,FALSE)</f>
        <v>1991, ms</v>
      </c>
      <c r="N28" s="131" t="str">
        <f>VLOOKUP(K28,пр.взв.!B7:G60,4,FALSE)</f>
        <v>RUS</v>
      </c>
      <c r="O28" s="141"/>
      <c r="P28" s="141"/>
      <c r="Q28" s="143"/>
      <c r="R28" s="143"/>
    </row>
    <row r="29" spans="1:18" ht="13.5" hidden="1" customHeight="1" thickBot="1">
      <c r="A29" s="149"/>
      <c r="B29" s="181"/>
      <c r="C29" s="179"/>
      <c r="D29" s="178"/>
      <c r="E29" s="178"/>
      <c r="F29" s="177"/>
      <c r="G29" s="177"/>
      <c r="H29" s="180"/>
      <c r="I29" s="180"/>
      <c r="J29" s="149"/>
      <c r="K29" s="181"/>
      <c r="L29" s="179"/>
      <c r="M29" s="178"/>
      <c r="N29" s="178"/>
      <c r="O29" s="177"/>
      <c r="P29" s="177"/>
      <c r="Q29" s="180"/>
      <c r="R29" s="180"/>
    </row>
    <row r="30" spans="1:18" ht="12.75" hidden="1" customHeight="1">
      <c r="A30" s="128">
        <v>10</v>
      </c>
      <c r="B30" s="154">
        <f>пр.хода!G14</f>
        <v>3</v>
      </c>
      <c r="C30" s="135" t="str">
        <f>VLOOKUP(B30,пр.взв.!B7:E38,2,FALSE)</f>
        <v>PCHELINTSEVA ARINA</v>
      </c>
      <c r="D30" s="137" t="str">
        <f>VLOOKUP(B30,пр.взв.!B7:F42,3,FALSE)</f>
        <v>1984 msic</v>
      </c>
      <c r="E30" s="137" t="str">
        <f>VLOOKUP(B30,пр.взв.!B7:G42,4,FALSE)</f>
        <v>RUS</v>
      </c>
      <c r="F30" s="169"/>
      <c r="G30" s="171"/>
      <c r="H30" s="172"/>
      <c r="I30" s="173"/>
      <c r="J30" s="128">
        <v>12</v>
      </c>
      <c r="K30" s="154">
        <f>пр.хода!G32</f>
        <v>4</v>
      </c>
      <c r="L30" s="135" t="str">
        <f>VLOOKUP(K30,пр.взв.!B7:E50,2,FALSE)</f>
        <v>OPRYSHKO EKATERINA</v>
      </c>
      <c r="M30" s="137" t="str">
        <f>VLOOKUP(K30,пр.взв.!B7:F50,3,FALSE)</f>
        <v>1990 ms</v>
      </c>
      <c r="N30" s="173" t="str">
        <f>VLOOKUP(K30,пр.взв.!B7:G62,4,FALSE)</f>
        <v>RUS</v>
      </c>
      <c r="O30" s="169"/>
      <c r="P30" s="171"/>
      <c r="Q30" s="172"/>
      <c r="R30" s="173"/>
    </row>
    <row r="31" spans="1:18" ht="12.75" hidden="1" customHeight="1">
      <c r="A31" s="129"/>
      <c r="B31" s="170"/>
      <c r="C31" s="136"/>
      <c r="D31" s="132"/>
      <c r="E31" s="132"/>
      <c r="F31" s="132"/>
      <c r="G31" s="132"/>
      <c r="H31" s="147"/>
      <c r="I31" s="148"/>
      <c r="J31" s="129"/>
      <c r="K31" s="170"/>
      <c r="L31" s="136"/>
      <c r="M31" s="132"/>
      <c r="N31" s="132"/>
      <c r="O31" s="132"/>
      <c r="P31" s="132"/>
      <c r="Q31" s="147"/>
      <c r="R31" s="148"/>
    </row>
    <row r="32" spans="1:18" ht="12.75" hidden="1" customHeight="1">
      <c r="A32" s="129"/>
      <c r="B32" s="138">
        <f>пр.хода!G18</f>
        <v>7</v>
      </c>
      <c r="C32" s="140" t="str">
        <f>VLOOKUP(B32,пр.взв.!B7:E38,2,FALSE)</f>
        <v>DAVYDOVA Mariana</v>
      </c>
      <c r="D32" s="131" t="str">
        <f>VLOOKUP(B32,пр.взв.!B7:F50,3,FALSE)</f>
        <v>1985 ms</v>
      </c>
      <c r="E32" s="131" t="str">
        <f>VLOOKUP(B32,пр.взв.!B7:G50,4,FALSE)</f>
        <v>MDA</v>
      </c>
      <c r="F32" s="141"/>
      <c r="G32" s="141"/>
      <c r="H32" s="143"/>
      <c r="I32" s="143"/>
      <c r="J32" s="129"/>
      <c r="K32" s="138">
        <f>пр.хода!G36</f>
        <v>8</v>
      </c>
      <c r="L32" s="140" t="str">
        <f>VLOOKUP(K32,пр.взв.!B7:E50,2,FALSE)</f>
        <v>REPIDA Anna</v>
      </c>
      <c r="M32" s="131" t="str">
        <f>VLOOKUP(K32,пр.взв.!B7:F50,3,FALSE)</f>
        <v>1980, ms</v>
      </c>
      <c r="N32" s="131" t="str">
        <f>VLOOKUP(K32,пр.взв.!B7:G64,4,FALSE)</f>
        <v>MDA</v>
      </c>
      <c r="O32" s="141"/>
      <c r="P32" s="141"/>
      <c r="Q32" s="143"/>
      <c r="R32" s="143"/>
    </row>
    <row r="33" spans="1:18" ht="12.75" hidden="1" customHeight="1">
      <c r="A33" s="130"/>
      <c r="B33" s="139"/>
      <c r="C33" s="136"/>
      <c r="D33" s="132"/>
      <c r="E33" s="132"/>
      <c r="F33" s="142"/>
      <c r="G33" s="142"/>
      <c r="H33" s="144"/>
      <c r="I33" s="144"/>
      <c r="J33" s="130"/>
      <c r="K33" s="139"/>
      <c r="L33" s="136"/>
      <c r="M33" s="132"/>
      <c r="N33" s="132"/>
      <c r="O33" s="142"/>
      <c r="P33" s="142"/>
      <c r="Q33" s="144"/>
      <c r="R33" s="144"/>
    </row>
    <row r="34" spans="1:18" ht="27.75" customHeight="1">
      <c r="B34" s="175" t="str">
        <f>B22</f>
        <v>Weight category 60W кg.</v>
      </c>
      <c r="C34" s="176"/>
      <c r="D34" s="176"/>
      <c r="E34" s="176"/>
      <c r="F34" s="176"/>
      <c r="G34" s="176"/>
      <c r="H34" s="176"/>
      <c r="I34" s="176"/>
      <c r="K34" s="175" t="str">
        <f>K22</f>
        <v>Weight category 60W кg.</v>
      </c>
      <c r="L34" s="176"/>
      <c r="M34" s="176"/>
      <c r="N34" s="176"/>
      <c r="O34" s="176"/>
      <c r="P34" s="176"/>
      <c r="Q34" s="176"/>
      <c r="R34" s="176"/>
    </row>
    <row r="35" spans="1:18" ht="15">
      <c r="C35" s="158" t="s">
        <v>31</v>
      </c>
      <c r="D35" s="158"/>
      <c r="E35" s="158"/>
      <c r="F35" s="158"/>
      <c r="G35" s="158"/>
      <c r="H35" s="158"/>
      <c r="I35" s="158"/>
      <c r="L35" s="158" t="s">
        <v>31</v>
      </c>
      <c r="M35" s="158"/>
      <c r="N35" s="158"/>
      <c r="O35" s="158"/>
      <c r="P35" s="158"/>
      <c r="Q35" s="158"/>
      <c r="R35" s="158"/>
    </row>
    <row r="36" spans="1:18" ht="16.5" thickBot="1">
      <c r="B36" s="82" t="s">
        <v>21</v>
      </c>
      <c r="C36" s="86"/>
      <c r="D36" s="86"/>
      <c r="E36" s="86"/>
      <c r="F36" s="86"/>
      <c r="G36" s="86"/>
      <c r="H36" s="86"/>
      <c r="I36" s="86"/>
      <c r="K36" s="82" t="s">
        <v>28</v>
      </c>
      <c r="L36" s="86"/>
      <c r="M36" s="86"/>
      <c r="N36" s="86"/>
      <c r="O36" s="86"/>
      <c r="P36" s="86"/>
      <c r="Q36" s="86"/>
      <c r="R36" s="86"/>
    </row>
    <row r="37" spans="1:18" ht="12.75" customHeight="1">
      <c r="A37" s="150" t="s">
        <v>30</v>
      </c>
      <c r="B37" s="154" t="s">
        <v>4</v>
      </c>
      <c r="C37" s="156" t="s">
        <v>5</v>
      </c>
      <c r="D37" s="156" t="s">
        <v>6</v>
      </c>
      <c r="E37" s="156" t="s">
        <v>13</v>
      </c>
      <c r="F37" s="159" t="s">
        <v>14</v>
      </c>
      <c r="G37" s="160" t="s">
        <v>16</v>
      </c>
      <c r="H37" s="162" t="s">
        <v>17</v>
      </c>
      <c r="I37" s="164" t="s">
        <v>83</v>
      </c>
      <c r="J37" s="150" t="s">
        <v>30</v>
      </c>
      <c r="K37" s="154" t="s">
        <v>4</v>
      </c>
      <c r="L37" s="156" t="s">
        <v>5</v>
      </c>
      <c r="M37" s="156" t="s">
        <v>6</v>
      </c>
      <c r="N37" s="156" t="s">
        <v>13</v>
      </c>
      <c r="O37" s="159" t="s">
        <v>14</v>
      </c>
      <c r="P37" s="160" t="s">
        <v>16</v>
      </c>
      <c r="Q37" s="162" t="s">
        <v>17</v>
      </c>
      <c r="R37" s="164" t="s">
        <v>83</v>
      </c>
    </row>
    <row r="38" spans="1:18" ht="13.5" customHeight="1" thickBot="1">
      <c r="A38" s="151"/>
      <c r="B38" s="155" t="s">
        <v>4</v>
      </c>
      <c r="C38" s="157" t="s">
        <v>5</v>
      </c>
      <c r="D38" s="157" t="s">
        <v>6</v>
      </c>
      <c r="E38" s="157" t="s">
        <v>13</v>
      </c>
      <c r="F38" s="157" t="s">
        <v>14</v>
      </c>
      <c r="G38" s="161"/>
      <c r="H38" s="163"/>
      <c r="I38" s="165" t="s">
        <v>15</v>
      </c>
      <c r="J38" s="151"/>
      <c r="K38" s="155" t="s">
        <v>4</v>
      </c>
      <c r="L38" s="157" t="s">
        <v>5</v>
      </c>
      <c r="M38" s="157" t="s">
        <v>6</v>
      </c>
      <c r="N38" s="157" t="s">
        <v>13</v>
      </c>
      <c r="O38" s="157" t="s">
        <v>14</v>
      </c>
      <c r="P38" s="161"/>
      <c r="Q38" s="163"/>
      <c r="R38" s="165" t="s">
        <v>15</v>
      </c>
    </row>
    <row r="39" spans="1:18" ht="12.75" customHeight="1">
      <c r="A39" s="128">
        <v>1</v>
      </c>
      <c r="B39" s="133">
        <f>пр.хода!I8</f>
        <v>1</v>
      </c>
      <c r="C39" s="135" t="str">
        <f>VLOOKUP(B39,пр.взв.!B7:E38,2,FALSE)</f>
        <v>KABULOVA Sofya</v>
      </c>
      <c r="D39" s="137" t="str">
        <f>VLOOKUP(B39,пр.взв.!B7:F51,3,FALSE)</f>
        <v>1989 ms</v>
      </c>
      <c r="E39" s="137" t="str">
        <f>VLOOKUP(B39,пр.взв.!B7:G51,4,FALSE)</f>
        <v>RUS</v>
      </c>
      <c r="F39" s="142"/>
      <c r="G39" s="145"/>
      <c r="H39" s="146"/>
      <c r="I39" s="144"/>
      <c r="J39" s="128">
        <v>2</v>
      </c>
      <c r="K39" s="133">
        <f>пр.хода!I26</f>
        <v>6</v>
      </c>
      <c r="L39" s="135" t="str">
        <f>VLOOKUP(K39,пр.взв.!B7:E38,2,FALSE)</f>
        <v>EMELYANENKO Anna</v>
      </c>
      <c r="M39" s="137" t="str">
        <f>VLOOKUP(K39,пр.взв.!B7:F59,3,FALSE)</f>
        <v>1991, ms</v>
      </c>
      <c r="N39" s="173" t="str">
        <f>VLOOKUP(K39,пр.взв.!B7:G71,4,FALSE)</f>
        <v>RUS</v>
      </c>
      <c r="O39" s="142"/>
      <c r="P39" s="145"/>
      <c r="Q39" s="146"/>
      <c r="R39" s="144"/>
    </row>
    <row r="40" spans="1:18" ht="12.75" customHeight="1">
      <c r="A40" s="129"/>
      <c r="B40" s="134"/>
      <c r="C40" s="136"/>
      <c r="D40" s="132"/>
      <c r="E40" s="132"/>
      <c r="F40" s="132"/>
      <c r="G40" s="132"/>
      <c r="H40" s="147"/>
      <c r="I40" s="148"/>
      <c r="J40" s="129"/>
      <c r="K40" s="134"/>
      <c r="L40" s="136"/>
      <c r="M40" s="132"/>
      <c r="N40" s="132"/>
      <c r="O40" s="132"/>
      <c r="P40" s="132"/>
      <c r="Q40" s="147"/>
      <c r="R40" s="148"/>
    </row>
    <row r="41" spans="1:18" ht="12.75" customHeight="1">
      <c r="A41" s="129"/>
      <c r="B41" s="138">
        <f>пр.хода!I16</f>
        <v>3</v>
      </c>
      <c r="C41" s="140" t="str">
        <f>VLOOKUP(B41,пр.взв.!B7:E38,2,FALSE)</f>
        <v>PCHELINTSEVA ARINA</v>
      </c>
      <c r="D41" s="131" t="str">
        <f>VLOOKUP(B41,пр.взв.!B7:F59,3,FALSE)</f>
        <v>1984 msic</v>
      </c>
      <c r="E41" s="131" t="str">
        <f>VLOOKUP(B41,пр.взв.!B7:G59,4,FALSE)</f>
        <v>RUS</v>
      </c>
      <c r="F41" s="141"/>
      <c r="G41" s="141"/>
      <c r="H41" s="143"/>
      <c r="I41" s="143"/>
      <c r="J41" s="129"/>
      <c r="K41" s="138">
        <f>пр.хода!I34</f>
        <v>4</v>
      </c>
      <c r="L41" s="140" t="str">
        <f>VLOOKUP(K41,пр.взв.!B7:E38,2,FALSE)</f>
        <v>OPRYSHKO EKATERINA</v>
      </c>
      <c r="M41" s="131" t="str">
        <f>VLOOKUP(K41,пр.взв.!B7:F59,3,FALSE)</f>
        <v>1990 ms</v>
      </c>
      <c r="N41" s="131" t="str">
        <f>VLOOKUP(K41,пр.взв.!B7:G73,4,FALSE)</f>
        <v>RUS</v>
      </c>
      <c r="O41" s="141"/>
      <c r="P41" s="141"/>
      <c r="Q41" s="143"/>
      <c r="R41" s="143"/>
    </row>
    <row r="42" spans="1:18" ht="12.75" customHeight="1">
      <c r="A42" s="130"/>
      <c r="B42" s="139"/>
      <c r="C42" s="136"/>
      <c r="D42" s="132"/>
      <c r="E42" s="132"/>
      <c r="F42" s="142"/>
      <c r="G42" s="142"/>
      <c r="H42" s="144"/>
      <c r="I42" s="144"/>
      <c r="J42" s="130"/>
      <c r="K42" s="139"/>
      <c r="L42" s="136"/>
      <c r="M42" s="132"/>
      <c r="N42" s="132"/>
      <c r="O42" s="142"/>
      <c r="P42" s="142"/>
      <c r="Q42" s="144"/>
      <c r="R42" s="144"/>
    </row>
  </sheetData>
  <mergeCells count="302">
    <mergeCell ref="B4:B5"/>
    <mergeCell ref="C4:C5"/>
    <mergeCell ref="D4:D5"/>
    <mergeCell ref="B1:I1"/>
    <mergeCell ref="K1:R1"/>
    <mergeCell ref="B2:I2"/>
    <mergeCell ref="K2:R2"/>
    <mergeCell ref="L4:L5"/>
    <mergeCell ref="M4:M5"/>
    <mergeCell ref="N4:N5"/>
    <mergeCell ref="B22:I22"/>
    <mergeCell ref="K22:R22"/>
    <mergeCell ref="F4:F5"/>
    <mergeCell ref="G4:G5"/>
    <mergeCell ref="H4:H5"/>
    <mergeCell ref="I4:I5"/>
    <mergeCell ref="E4:E5"/>
    <mergeCell ref="Q4:Q5"/>
    <mergeCell ref="R4:R5"/>
    <mergeCell ref="K4:K5"/>
    <mergeCell ref="O4:O5"/>
    <mergeCell ref="P4:P5"/>
    <mergeCell ref="J4:J5"/>
    <mergeCell ref="F6:F7"/>
    <mergeCell ref="G6:G7"/>
    <mergeCell ref="H6:H7"/>
    <mergeCell ref="I6:I7"/>
    <mergeCell ref="B6:B7"/>
    <mergeCell ref="C6:C7"/>
    <mergeCell ref="D6:D7"/>
    <mergeCell ref="E6:E7"/>
    <mergeCell ref="O6:O7"/>
    <mergeCell ref="P6:P7"/>
    <mergeCell ref="Q6:Q7"/>
    <mergeCell ref="B8:B9"/>
    <mergeCell ref="C8:C9"/>
    <mergeCell ref="D8:D9"/>
    <mergeCell ref="E8:E9"/>
    <mergeCell ref="O8:O9"/>
    <mergeCell ref="P8:P9"/>
    <mergeCell ref="Q8:Q9"/>
    <mergeCell ref="R8:R9"/>
    <mergeCell ref="K8:K9"/>
    <mergeCell ref="L8:L9"/>
    <mergeCell ref="M8:M9"/>
    <mergeCell ref="N8:N9"/>
    <mergeCell ref="J6:J9"/>
    <mergeCell ref="R6:R7"/>
    <mergeCell ref="K6:K7"/>
    <mergeCell ref="L6:L7"/>
    <mergeCell ref="M6:M7"/>
    <mergeCell ref="N6:N7"/>
    <mergeCell ref="F8:F9"/>
    <mergeCell ref="G8:G9"/>
    <mergeCell ref="H8:H9"/>
    <mergeCell ref="I8:I9"/>
    <mergeCell ref="F10:F11"/>
    <mergeCell ref="G10:G11"/>
    <mergeCell ref="H10:H11"/>
    <mergeCell ref="I10:I11"/>
    <mergeCell ref="B10:B11"/>
    <mergeCell ref="C10:C11"/>
    <mergeCell ref="D10:D11"/>
    <mergeCell ref="E10:E11"/>
    <mergeCell ref="O10:O11"/>
    <mergeCell ref="B12:B13"/>
    <mergeCell ref="C12:C13"/>
    <mergeCell ref="D12:D13"/>
    <mergeCell ref="E12:E13"/>
    <mergeCell ref="O12:O13"/>
    <mergeCell ref="P12:P13"/>
    <mergeCell ref="Q12:Q13"/>
    <mergeCell ref="R12:R13"/>
    <mergeCell ref="K12:K13"/>
    <mergeCell ref="L12:L13"/>
    <mergeCell ref="M12:M13"/>
    <mergeCell ref="N12:N13"/>
    <mergeCell ref="J10:J13"/>
    <mergeCell ref="P10:P11"/>
    <mergeCell ref="Q10:Q11"/>
    <mergeCell ref="R10:R11"/>
    <mergeCell ref="K10:K11"/>
    <mergeCell ref="L10:L11"/>
    <mergeCell ref="M10:M11"/>
    <mergeCell ref="N10:N11"/>
    <mergeCell ref="F12:F13"/>
    <mergeCell ref="G12:G13"/>
    <mergeCell ref="H12:H13"/>
    <mergeCell ref="I12:I13"/>
    <mergeCell ref="F14:F15"/>
    <mergeCell ref="G14:G15"/>
    <mergeCell ref="H14:H15"/>
    <mergeCell ref="I14:I15"/>
    <mergeCell ref="B14:B15"/>
    <mergeCell ref="C14:C15"/>
    <mergeCell ref="D14:D15"/>
    <mergeCell ref="E14:E15"/>
    <mergeCell ref="F16:F17"/>
    <mergeCell ref="G16:G17"/>
    <mergeCell ref="H16:H17"/>
    <mergeCell ref="I16:I17"/>
    <mergeCell ref="B16:B17"/>
    <mergeCell ref="C16:C17"/>
    <mergeCell ref="D16:D17"/>
    <mergeCell ref="E16:E17"/>
    <mergeCell ref="F18:F19"/>
    <mergeCell ref="G18:G19"/>
    <mergeCell ref="H18:H19"/>
    <mergeCell ref="I18:I19"/>
    <mergeCell ref="B18:B19"/>
    <mergeCell ref="C18:C19"/>
    <mergeCell ref="D18:D19"/>
    <mergeCell ref="E18:E19"/>
    <mergeCell ref="F20:F21"/>
    <mergeCell ref="G20:G21"/>
    <mergeCell ref="H20:H21"/>
    <mergeCell ref="I20:I21"/>
    <mergeCell ref="B20:B21"/>
    <mergeCell ref="C20:C21"/>
    <mergeCell ref="D20:D21"/>
    <mergeCell ref="E20:E21"/>
    <mergeCell ref="O14:O15"/>
    <mergeCell ref="P14:P15"/>
    <mergeCell ref="Q14:Q15"/>
    <mergeCell ref="R14:R15"/>
    <mergeCell ref="K14:K15"/>
    <mergeCell ref="L14:L15"/>
    <mergeCell ref="M14:M15"/>
    <mergeCell ref="N14:N15"/>
    <mergeCell ref="O16:O17"/>
    <mergeCell ref="P16:P17"/>
    <mergeCell ref="Q16:Q17"/>
    <mergeCell ref="R16:R17"/>
    <mergeCell ref="K16:K17"/>
    <mergeCell ref="L16:L17"/>
    <mergeCell ref="M16:M17"/>
    <mergeCell ref="N16:N17"/>
    <mergeCell ref="O18:O19"/>
    <mergeCell ref="P18:P19"/>
    <mergeCell ref="Q18:Q19"/>
    <mergeCell ref="R18:R19"/>
    <mergeCell ref="K18:K19"/>
    <mergeCell ref="L18:L19"/>
    <mergeCell ref="M18:M19"/>
    <mergeCell ref="N18:N19"/>
    <mergeCell ref="O20:O21"/>
    <mergeCell ref="P20:P21"/>
    <mergeCell ref="Q20:Q21"/>
    <mergeCell ref="R20:R21"/>
    <mergeCell ref="K20:K21"/>
    <mergeCell ref="L20:L21"/>
    <mergeCell ref="M20:M21"/>
    <mergeCell ref="N20:N21"/>
    <mergeCell ref="F26:F27"/>
    <mergeCell ref="G26:G27"/>
    <mergeCell ref="H26:H27"/>
    <mergeCell ref="I26:I27"/>
    <mergeCell ref="B26:B27"/>
    <mergeCell ref="C26:C27"/>
    <mergeCell ref="D26:D27"/>
    <mergeCell ref="E26:E27"/>
    <mergeCell ref="H28:H29"/>
    <mergeCell ref="I28:I29"/>
    <mergeCell ref="B28:B29"/>
    <mergeCell ref="C28:C29"/>
    <mergeCell ref="D28:D29"/>
    <mergeCell ref="E28:E29"/>
    <mergeCell ref="L26:L27"/>
    <mergeCell ref="K41:K42"/>
    <mergeCell ref="L41:L42"/>
    <mergeCell ref="M41:M42"/>
    <mergeCell ref="L24:L25"/>
    <mergeCell ref="J26:J29"/>
    <mergeCell ref="J30:J33"/>
    <mergeCell ref="K28:K29"/>
    <mergeCell ref="J37:J38"/>
    <mergeCell ref="P24:P25"/>
    <mergeCell ref="Q24:Q25"/>
    <mergeCell ref="R24:R25"/>
    <mergeCell ref="M24:M25"/>
    <mergeCell ref="N24:N25"/>
    <mergeCell ref="P26:P27"/>
    <mergeCell ref="Q26:Q27"/>
    <mergeCell ref="P28:P29"/>
    <mergeCell ref="Q28:Q29"/>
    <mergeCell ref="R26:R27"/>
    <mergeCell ref="M26:M27"/>
    <mergeCell ref="N26:N27"/>
    <mergeCell ref="O26:O27"/>
    <mergeCell ref="R28:R29"/>
    <mergeCell ref="O24:O25"/>
    <mergeCell ref="P30:P31"/>
    <mergeCell ref="Q30:Q31"/>
    <mergeCell ref="R30:R31"/>
    <mergeCell ref="L30:L31"/>
    <mergeCell ref="M30:M31"/>
    <mergeCell ref="N30:N31"/>
    <mergeCell ref="M28:M29"/>
    <mergeCell ref="N28:N29"/>
    <mergeCell ref="O28:O29"/>
    <mergeCell ref="L28:L29"/>
    <mergeCell ref="Q37:Q38"/>
    <mergeCell ref="K32:K33"/>
    <mergeCell ref="R37:R38"/>
    <mergeCell ref="O32:O33"/>
    <mergeCell ref="P32:P33"/>
    <mergeCell ref="Q32:Q33"/>
    <mergeCell ref="R32:R33"/>
    <mergeCell ref="M32:M33"/>
    <mergeCell ref="N32:N33"/>
    <mergeCell ref="K34:R34"/>
    <mergeCell ref="L32:L33"/>
    <mergeCell ref="R39:R40"/>
    <mergeCell ref="K39:K40"/>
    <mergeCell ref="L39:L40"/>
    <mergeCell ref="M39:M40"/>
    <mergeCell ref="N39:N40"/>
    <mergeCell ref="Q41:Q42"/>
    <mergeCell ref="R41:R42"/>
    <mergeCell ref="A10:A13"/>
    <mergeCell ref="A14:A17"/>
    <mergeCell ref="A18:A21"/>
    <mergeCell ref="L35:R35"/>
    <mergeCell ref="K37:K38"/>
    <mergeCell ref="N41:N42"/>
    <mergeCell ref="O39:O40"/>
    <mergeCell ref="P39:P40"/>
    <mergeCell ref="Q39:Q40"/>
    <mergeCell ref="I32:I33"/>
    <mergeCell ref="I30:I31"/>
    <mergeCell ref="B34:I34"/>
    <mergeCell ref="F37:F38"/>
    <mergeCell ref="F32:F33"/>
    <mergeCell ref="F28:F29"/>
    <mergeCell ref="G28:G29"/>
    <mergeCell ref="L37:L38"/>
    <mergeCell ref="A4:A5"/>
    <mergeCell ref="A6:A9"/>
    <mergeCell ref="O41:O42"/>
    <mergeCell ref="P41:P42"/>
    <mergeCell ref="M37:M38"/>
    <mergeCell ref="N37:N38"/>
    <mergeCell ref="O37:O38"/>
    <mergeCell ref="P37:P38"/>
    <mergeCell ref="O30:O31"/>
    <mergeCell ref="K30:K31"/>
    <mergeCell ref="A24:A25"/>
    <mergeCell ref="B32:B33"/>
    <mergeCell ref="G32:G33"/>
    <mergeCell ref="H32:H33"/>
    <mergeCell ref="D30:D31"/>
    <mergeCell ref="F30:F31"/>
    <mergeCell ref="G30:G31"/>
    <mergeCell ref="H30:H31"/>
    <mergeCell ref="B30:B31"/>
    <mergeCell ref="C32:C33"/>
    <mergeCell ref="A26:A29"/>
    <mergeCell ref="G37:G38"/>
    <mergeCell ref="H37:H38"/>
    <mergeCell ref="I37:I38"/>
    <mergeCell ref="J14:J17"/>
    <mergeCell ref="J18:J21"/>
    <mergeCell ref="J24:J25"/>
    <mergeCell ref="K24:K25"/>
    <mergeCell ref="A37:A38"/>
    <mergeCell ref="A30:A33"/>
    <mergeCell ref="B37:B38"/>
    <mergeCell ref="C37:C38"/>
    <mergeCell ref="E37:E38"/>
    <mergeCell ref="E30:E31"/>
    <mergeCell ref="C30:C31"/>
    <mergeCell ref="E32:E33"/>
    <mergeCell ref="C35:I35"/>
    <mergeCell ref="D37:D38"/>
    <mergeCell ref="K26:K27"/>
    <mergeCell ref="F24:F25"/>
    <mergeCell ref="G24:G25"/>
    <mergeCell ref="H24:H25"/>
    <mergeCell ref="I24:I25"/>
    <mergeCell ref="B24:B25"/>
    <mergeCell ref="C24:C25"/>
    <mergeCell ref="D24:D25"/>
    <mergeCell ref="E24:E25"/>
    <mergeCell ref="D32:D33"/>
    <mergeCell ref="A39:A42"/>
    <mergeCell ref="J39:J42"/>
    <mergeCell ref="E41:E42"/>
    <mergeCell ref="B39:B40"/>
    <mergeCell ref="C39:C40"/>
    <mergeCell ref="D39:D40"/>
    <mergeCell ref="E39:E40"/>
    <mergeCell ref="B41:B42"/>
    <mergeCell ref="C41:C42"/>
    <mergeCell ref="D41:D42"/>
    <mergeCell ref="F41:F42"/>
    <mergeCell ref="G41:G42"/>
    <mergeCell ref="H41:H42"/>
    <mergeCell ref="I41:I42"/>
    <mergeCell ref="F39:F40"/>
    <mergeCell ref="G39:G40"/>
    <mergeCell ref="H39:H40"/>
    <mergeCell ref="I39:I40"/>
  </mergeCells>
  <phoneticPr fontId="12" type="noConversion"/>
  <printOptions horizontalCentered="1"/>
  <pageMargins left="0.19685039370078741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 enableFormatConditionsCalculation="0">
    <tabColor indexed="17"/>
  </sheetPr>
  <dimension ref="A1:K21"/>
  <sheetViews>
    <sheetView workbookViewId="0">
      <selection activeCell="K21" sqref="A1:K21"/>
    </sheetView>
  </sheetViews>
  <sheetFormatPr defaultRowHeight="12.75"/>
  <cols>
    <col min="1" max="1" width="5.140625" customWidth="1"/>
    <col min="2" max="2" width="5.85546875" customWidth="1"/>
    <col min="3" max="3" width="8.5703125" customWidth="1"/>
    <col min="4" max="4" width="22.5703125" customWidth="1"/>
    <col min="5" max="5" width="9.85546875" customWidth="1"/>
    <col min="6" max="6" width="13" customWidth="1"/>
    <col min="7" max="7" width="27.85546875" customWidth="1"/>
    <col min="11" max="11" width="20.7109375" customWidth="1"/>
  </cols>
  <sheetData>
    <row r="1" spans="1:11" ht="28.5" customHeight="1">
      <c r="A1" s="194" t="s">
        <v>25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ht="24.75" customHeight="1">
      <c r="A2" s="194" t="str">
        <f>HYPERLINK([1]реквизиты!$A$2)</f>
        <v>World Cup stage “Memorial A. Kharlampiev” (M&amp;W, M combat sambo)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</row>
    <row r="3" spans="1:11" ht="27.75" customHeight="1">
      <c r="A3" s="196" t="str">
        <f>пр.взв.!A4</f>
        <v>Weight category 60W кg.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</row>
    <row r="4" spans="1:11" ht="27.75" hidden="1" customHeight="1" thickBot="1">
      <c r="A4" s="198" t="s">
        <v>52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</row>
    <row r="5" spans="1:11" ht="26.25" hidden="1" thickBot="1">
      <c r="A5" s="61" t="s">
        <v>11</v>
      </c>
      <c r="B5" s="62" t="s">
        <v>4</v>
      </c>
      <c r="C5" s="63" t="s">
        <v>12</v>
      </c>
      <c r="D5" s="62" t="s">
        <v>5</v>
      </c>
      <c r="E5" s="64" t="s">
        <v>6</v>
      </c>
      <c r="F5" s="58" t="s">
        <v>13</v>
      </c>
      <c r="G5" s="65" t="s">
        <v>37</v>
      </c>
      <c r="H5" s="65" t="s">
        <v>16</v>
      </c>
      <c r="I5" s="65" t="s">
        <v>17</v>
      </c>
      <c r="J5" s="63" t="s">
        <v>38</v>
      </c>
      <c r="K5" s="65" t="s">
        <v>18</v>
      </c>
    </row>
    <row r="6" spans="1:11" ht="20.100000000000001" hidden="1" customHeight="1">
      <c r="A6" s="207"/>
      <c r="B6" s="201" t="e">
        <f>пр.хода!#REF!</f>
        <v>#REF!</v>
      </c>
      <c r="C6" s="203" t="s">
        <v>19</v>
      </c>
      <c r="D6" s="205" t="e">
        <f>VLOOKUP(B6,пр.взв.!C7:E38,2,FALSE)</f>
        <v>#REF!</v>
      </c>
      <c r="E6" s="192" t="e">
        <f>VLOOKUP(B6,пр.взв.!B7:E38,3,FALSE)</f>
        <v>#REF!</v>
      </c>
      <c r="F6" s="150" t="e">
        <f>VLOOKUP(B6,пр.взв.!B7:E38,4,FALSE)</f>
        <v>#REF!</v>
      </c>
      <c r="G6" s="190"/>
      <c r="H6" s="199"/>
      <c r="I6" s="190"/>
      <c r="J6" s="199"/>
      <c r="K6" s="66" t="s">
        <v>20</v>
      </c>
    </row>
    <row r="7" spans="1:11" ht="20.100000000000001" hidden="1" customHeight="1" thickBot="1">
      <c r="A7" s="208"/>
      <c r="B7" s="202"/>
      <c r="C7" s="204"/>
      <c r="D7" s="206"/>
      <c r="E7" s="193"/>
      <c r="F7" s="151"/>
      <c r="G7" s="191"/>
      <c r="H7" s="200"/>
      <c r="I7" s="191"/>
      <c r="J7" s="200"/>
      <c r="K7" s="67" t="s">
        <v>21</v>
      </c>
    </row>
    <row r="8" spans="1:11" ht="20.100000000000001" hidden="1" customHeight="1">
      <c r="A8" s="208"/>
      <c r="B8" s="201" t="e">
        <f>пр.хода!#REF!</f>
        <v>#REF!</v>
      </c>
      <c r="C8" s="210" t="s">
        <v>22</v>
      </c>
      <c r="D8" s="212" t="e">
        <f>VLOOKUP(B8,пр.взв.!B7:E38,2,FALSE)</f>
        <v>#REF!</v>
      </c>
      <c r="E8" s="192" t="e">
        <f>VLOOKUP(B8,пр.взв.!B7:E38,3,FALSE)</f>
        <v>#REF!</v>
      </c>
      <c r="F8" s="192" t="e">
        <f>VLOOKUP(B8,пр.взв.!B7:F38,4,FALSE)</f>
        <v>#REF!</v>
      </c>
      <c r="G8" s="214"/>
      <c r="H8" s="199"/>
      <c r="I8" s="190"/>
      <c r="J8" s="199"/>
      <c r="K8" s="67" t="s">
        <v>23</v>
      </c>
    </row>
    <row r="9" spans="1:11" ht="20.100000000000001" hidden="1" customHeight="1" thickBot="1">
      <c r="A9" s="209"/>
      <c r="B9" s="202"/>
      <c r="C9" s="211"/>
      <c r="D9" s="213"/>
      <c r="E9" s="193"/>
      <c r="F9" s="193"/>
      <c r="G9" s="191"/>
      <c r="H9" s="200"/>
      <c r="I9" s="191"/>
      <c r="J9" s="200"/>
      <c r="K9" s="68"/>
    </row>
    <row r="10" spans="1:11" hidden="1">
      <c r="A10" s="69"/>
      <c r="B10" s="69"/>
      <c r="C10" s="70"/>
      <c r="D10" s="69"/>
      <c r="E10" s="71"/>
      <c r="F10" s="69"/>
      <c r="G10" s="69"/>
      <c r="H10" s="69"/>
      <c r="I10" s="69"/>
      <c r="J10" s="69"/>
      <c r="K10" s="69"/>
    </row>
    <row r="11" spans="1:11" ht="15.75" hidden="1">
      <c r="A11" s="73"/>
      <c r="B11" s="74"/>
      <c r="C11" s="75"/>
      <c r="D11" s="75"/>
      <c r="E11" s="75"/>
      <c r="F11" s="76"/>
      <c r="G11" s="74"/>
      <c r="H11" s="74"/>
      <c r="I11" s="77"/>
      <c r="J11" s="78"/>
      <c r="K11" s="69"/>
    </row>
    <row r="12" spans="1:11" ht="16.5" thickBot="1">
      <c r="A12" s="216" t="s">
        <v>24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16"/>
    </row>
    <row r="13" spans="1:11" ht="26.25" thickBot="1">
      <c r="A13" s="72" t="s">
        <v>11</v>
      </c>
      <c r="B13" s="62" t="s">
        <v>4</v>
      </c>
      <c r="C13" s="63" t="s">
        <v>12</v>
      </c>
      <c r="D13" s="62" t="s">
        <v>5</v>
      </c>
      <c r="E13" s="64" t="s">
        <v>6</v>
      </c>
      <c r="F13" s="58" t="s">
        <v>13</v>
      </c>
      <c r="G13" s="65" t="s">
        <v>37</v>
      </c>
      <c r="H13" s="65" t="s">
        <v>16</v>
      </c>
      <c r="I13" s="65" t="s">
        <v>17</v>
      </c>
      <c r="J13" s="63" t="s">
        <v>38</v>
      </c>
      <c r="K13" s="65" t="s">
        <v>18</v>
      </c>
    </row>
    <row r="14" spans="1:11" ht="20.100000000000001" customHeight="1">
      <c r="A14" s="207"/>
      <c r="B14" s="201">
        <f>пр.хода!$K$12</f>
        <v>1</v>
      </c>
      <c r="C14" s="203" t="s">
        <v>19</v>
      </c>
      <c r="D14" s="205" t="str">
        <f>VLOOKUP(B14,пр.взв.!B7:E38,2,FALSE)</f>
        <v>KABULOVA Sofya</v>
      </c>
      <c r="E14" s="192" t="str">
        <f>VLOOKUP(B14,пр.взв.!B7:E38,3,FALSE)</f>
        <v>1989 ms</v>
      </c>
      <c r="F14" s="150" t="str">
        <f>VLOOKUP(B14,пр.взв.!B7:E38,4,FALSE)</f>
        <v>RUS</v>
      </c>
      <c r="G14" s="190"/>
      <c r="H14" s="199"/>
      <c r="I14" s="190"/>
      <c r="J14" s="199"/>
      <c r="K14" s="66" t="s">
        <v>20</v>
      </c>
    </row>
    <row r="15" spans="1:11" ht="20.100000000000001" customHeight="1" thickBot="1">
      <c r="A15" s="208"/>
      <c r="B15" s="202"/>
      <c r="C15" s="204"/>
      <c r="D15" s="206"/>
      <c r="E15" s="193"/>
      <c r="F15" s="151"/>
      <c r="G15" s="191"/>
      <c r="H15" s="200"/>
      <c r="I15" s="191"/>
      <c r="J15" s="200"/>
      <c r="K15" s="67" t="s">
        <v>21</v>
      </c>
    </row>
    <row r="16" spans="1:11" ht="20.100000000000001" customHeight="1">
      <c r="A16" s="208"/>
      <c r="B16" s="201">
        <f>пр.хода!$K$30</f>
        <v>4</v>
      </c>
      <c r="C16" s="210" t="s">
        <v>22</v>
      </c>
      <c r="D16" s="205" t="str">
        <f>VLOOKUP(B16,пр.взв.!B7:E38,2,FALSE)</f>
        <v>OPRYSHKO EKATERINA</v>
      </c>
      <c r="E16" s="150" t="str">
        <f>VLOOKUP(B16,пр.взв.!B7:E38,3,FALSE)</f>
        <v>1990 ms</v>
      </c>
      <c r="F16" s="192" t="str">
        <f>VLOOKUP(B16,пр.взв.!B7:E38,4,FALSE)</f>
        <v>RUS</v>
      </c>
      <c r="G16" s="214"/>
      <c r="H16" s="199"/>
      <c r="I16" s="190"/>
      <c r="J16" s="199"/>
      <c r="K16" s="67" t="s">
        <v>23</v>
      </c>
    </row>
    <row r="17" spans="1:11" ht="20.100000000000001" customHeight="1" thickBot="1">
      <c r="A17" s="209"/>
      <c r="B17" s="202"/>
      <c r="C17" s="211"/>
      <c r="D17" s="206"/>
      <c r="E17" s="151"/>
      <c r="F17" s="193"/>
      <c r="G17" s="191"/>
      <c r="H17" s="200"/>
      <c r="I17" s="191"/>
      <c r="J17" s="200"/>
      <c r="K17" s="68"/>
    </row>
    <row r="18" spans="1:11" ht="24" customHeight="1"/>
    <row r="19" spans="1:11" ht="15">
      <c r="A19" s="46" t="str">
        <f>[1]реквизиты!$A$8</f>
        <v>Chief referee</v>
      </c>
      <c r="B19" s="47"/>
      <c r="C19" s="47"/>
      <c r="D19" s="47"/>
      <c r="E19" s="3"/>
      <c r="F19" s="99"/>
      <c r="H19" s="215" t="str">
        <f>[1]реквизиты!$G$8</f>
        <v>R. Baboyan</v>
      </c>
      <c r="I19" s="215"/>
      <c r="J19" s="215"/>
      <c r="K19" t="str">
        <f>[1]реквизиты!$G$9</f>
        <v>/RUS/</v>
      </c>
    </row>
    <row r="20" spans="1:11" ht="15">
      <c r="A20" s="47"/>
      <c r="B20" s="47"/>
      <c r="C20" s="47"/>
      <c r="D20" s="47"/>
      <c r="E20" s="3"/>
      <c r="F20" s="10"/>
      <c r="G20" s="3"/>
      <c r="H20" s="100"/>
    </row>
    <row r="21" spans="1:11" ht="27.75" customHeight="1">
      <c r="A21" s="46" t="str">
        <f>[1]реквизиты!$A$10</f>
        <v>Chief  secretary</v>
      </c>
      <c r="C21" s="3"/>
      <c r="D21" s="3"/>
      <c r="E21" s="3"/>
      <c r="F21" s="3"/>
      <c r="H21" s="215" t="str">
        <f>[1]реквизиты!$G$10</f>
        <v>A. Drokov</v>
      </c>
      <c r="I21" s="215"/>
      <c r="J21" s="215"/>
      <c r="K21" t="str">
        <f>[1]реквизиты!$G$11</f>
        <v>/RUS/</v>
      </c>
    </row>
  </sheetData>
  <mergeCells count="45">
    <mergeCell ref="H19:J19"/>
    <mergeCell ref="J8:J9"/>
    <mergeCell ref="H21:J21"/>
    <mergeCell ref="J14:J15"/>
    <mergeCell ref="H16:H17"/>
    <mergeCell ref="H14:H15"/>
    <mergeCell ref="I14:I15"/>
    <mergeCell ref="I16:I17"/>
    <mergeCell ref="J16:J17"/>
    <mergeCell ref="A12:K12"/>
    <mergeCell ref="A14:A17"/>
    <mergeCell ref="B14:B15"/>
    <mergeCell ref="D14:D15"/>
    <mergeCell ref="F16:F17"/>
    <mergeCell ref="G8:G9"/>
    <mergeCell ref="H8:H9"/>
    <mergeCell ref="I8:I9"/>
    <mergeCell ref="G16:G17"/>
    <mergeCell ref="E14:E15"/>
    <mergeCell ref="F14:F15"/>
    <mergeCell ref="G14:G15"/>
    <mergeCell ref="E16:E17"/>
    <mergeCell ref="B8:B9"/>
    <mergeCell ref="C8:C9"/>
    <mergeCell ref="D8:D9"/>
    <mergeCell ref="B16:B17"/>
    <mergeCell ref="C16:C17"/>
    <mergeCell ref="C14:C15"/>
    <mergeCell ref="D16:D17"/>
    <mergeCell ref="I6:I7"/>
    <mergeCell ref="E8:E9"/>
    <mergeCell ref="F8:F9"/>
    <mergeCell ref="A1:K1"/>
    <mergeCell ref="A2:K2"/>
    <mergeCell ref="A3:K3"/>
    <mergeCell ref="A4:K4"/>
    <mergeCell ref="G6:G7"/>
    <mergeCell ref="H6:H7"/>
    <mergeCell ref="B6:B7"/>
    <mergeCell ref="C6:C7"/>
    <mergeCell ref="D6:D7"/>
    <mergeCell ref="J6:J7"/>
    <mergeCell ref="E6:E7"/>
    <mergeCell ref="A6:A9"/>
    <mergeCell ref="F6:F7"/>
  </mergeCells>
  <phoneticPr fontId="12" type="noConversion"/>
  <printOptions horizontalCentered="1"/>
  <pageMargins left="0.19685039370078741" right="0.19685039370078741" top="0.19685039370078741" bottom="0.19685039370078741" header="0.51181102362204722" footer="0.51181102362204722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 enableFormatConditionsCalculation="0">
    <tabColor indexed="13"/>
  </sheetPr>
  <dimension ref="A1:F45"/>
  <sheetViews>
    <sheetView topLeftCell="A3" workbookViewId="0">
      <selection activeCell="C17" sqref="C17:E18"/>
    </sheetView>
  </sheetViews>
  <sheetFormatPr defaultRowHeight="12.75"/>
  <cols>
    <col min="1" max="1" width="7.140625" customWidth="1"/>
    <col min="2" max="2" width="5.42578125" customWidth="1"/>
    <col min="3" max="3" width="27.140625" customWidth="1"/>
    <col min="4" max="4" width="12.28515625" customWidth="1"/>
    <col min="5" max="5" width="22" customWidth="1"/>
    <col min="6" max="6" width="18.28515625" customWidth="1"/>
  </cols>
  <sheetData>
    <row r="1" spans="1:6" ht="30" customHeight="1">
      <c r="A1" s="219" t="s">
        <v>10</v>
      </c>
      <c r="B1" s="219"/>
      <c r="C1" s="219"/>
      <c r="D1" s="219"/>
      <c r="E1" s="219"/>
      <c r="F1" s="219"/>
    </row>
    <row r="2" spans="1:6" ht="35.25" customHeight="1">
      <c r="A2" s="218" t="str">
        <f>HYPERLINK([1]реквизиты!$A$2)</f>
        <v>World Cup stage “Memorial A. Kharlampiev” (M&amp;W, M combat sambo)</v>
      </c>
      <c r="B2" s="218"/>
      <c r="C2" s="218"/>
      <c r="D2" s="218"/>
      <c r="E2" s="218"/>
      <c r="F2" s="218"/>
    </row>
    <row r="3" spans="1:6" ht="23.25" customHeight="1">
      <c r="A3" s="220" t="str">
        <f>HYPERLINK([1]реквизиты!$A$3)</f>
        <v xml:space="preserve">24 - 27 March 2014            Moscow (Russia)     </v>
      </c>
      <c r="B3" s="220"/>
      <c r="C3" s="220"/>
      <c r="D3" s="220"/>
      <c r="E3" s="220"/>
      <c r="F3" s="220"/>
    </row>
    <row r="4" spans="1:6" ht="27.75" customHeight="1" thickBot="1">
      <c r="A4" s="217" t="s">
        <v>80</v>
      </c>
      <c r="B4" s="217"/>
      <c r="C4" s="217"/>
      <c r="D4" s="217"/>
      <c r="E4" s="217"/>
      <c r="F4" s="217"/>
    </row>
    <row r="5" spans="1:6" ht="12.75" customHeight="1">
      <c r="A5" s="242" t="s">
        <v>9</v>
      </c>
      <c r="B5" s="245" t="s">
        <v>4</v>
      </c>
      <c r="C5" s="242" t="s">
        <v>5</v>
      </c>
      <c r="D5" s="242" t="s">
        <v>33</v>
      </c>
      <c r="E5" s="242" t="s">
        <v>7</v>
      </c>
      <c r="F5" s="242" t="s">
        <v>8</v>
      </c>
    </row>
    <row r="6" spans="1:6" ht="12.75" customHeight="1" thickBot="1">
      <c r="A6" s="243" t="s">
        <v>9</v>
      </c>
      <c r="B6" s="246"/>
      <c r="C6" s="243" t="s">
        <v>5</v>
      </c>
      <c r="D6" s="243" t="s">
        <v>6</v>
      </c>
      <c r="E6" s="243" t="s">
        <v>7</v>
      </c>
      <c r="F6" s="243" t="s">
        <v>8</v>
      </c>
    </row>
    <row r="7" spans="1:6" ht="13.15" customHeight="1">
      <c r="A7" s="244"/>
      <c r="B7" s="226">
        <v>1</v>
      </c>
      <c r="C7" s="228" t="s">
        <v>53</v>
      </c>
      <c r="D7" s="225" t="s">
        <v>54</v>
      </c>
      <c r="E7" s="225" t="s">
        <v>55</v>
      </c>
      <c r="F7" s="247"/>
    </row>
    <row r="8" spans="1:6" ht="13.15" customHeight="1">
      <c r="A8" s="241"/>
      <c r="B8" s="226"/>
      <c r="C8" s="228"/>
      <c r="D8" s="225"/>
      <c r="E8" s="225"/>
      <c r="F8" s="238"/>
    </row>
    <row r="9" spans="1:6" ht="12.75" customHeight="1">
      <c r="A9" s="223"/>
      <c r="B9" s="226">
        <v>2</v>
      </c>
      <c r="C9" s="249" t="s">
        <v>56</v>
      </c>
      <c r="D9" s="225" t="s">
        <v>57</v>
      </c>
      <c r="E9" s="225" t="s">
        <v>55</v>
      </c>
      <c r="F9" s="221"/>
    </row>
    <row r="10" spans="1:6" ht="13.15" customHeight="1">
      <c r="A10" s="223"/>
      <c r="B10" s="248"/>
      <c r="C10" s="249"/>
      <c r="D10" s="225"/>
      <c r="E10" s="225"/>
      <c r="F10" s="221"/>
    </row>
    <row r="11" spans="1:6" ht="15" customHeight="1">
      <c r="A11" s="223"/>
      <c r="B11" s="226">
        <v>3</v>
      </c>
      <c r="C11" s="240" t="s">
        <v>58</v>
      </c>
      <c r="D11" s="225" t="s">
        <v>59</v>
      </c>
      <c r="E11" s="225" t="s">
        <v>55</v>
      </c>
      <c r="F11" s="221"/>
    </row>
    <row r="12" spans="1:6" ht="13.15" customHeight="1">
      <c r="A12" s="223"/>
      <c r="B12" s="227"/>
      <c r="C12" s="228"/>
      <c r="D12" s="225"/>
      <c r="E12" s="225"/>
      <c r="F12" s="221"/>
    </row>
    <row r="13" spans="1:6" ht="15" customHeight="1">
      <c r="A13" s="223"/>
      <c r="B13" s="226">
        <v>4</v>
      </c>
      <c r="C13" s="228" t="s">
        <v>60</v>
      </c>
      <c r="D13" s="225" t="s">
        <v>61</v>
      </c>
      <c r="E13" s="225" t="s">
        <v>55</v>
      </c>
      <c r="F13" s="221"/>
    </row>
    <row r="14" spans="1:6" ht="15" customHeight="1">
      <c r="A14" s="223"/>
      <c r="B14" s="227"/>
      <c r="C14" s="228"/>
      <c r="D14" s="225"/>
      <c r="E14" s="225"/>
      <c r="F14" s="221"/>
    </row>
    <row r="15" spans="1:6" ht="15.75" customHeight="1">
      <c r="A15" s="223"/>
      <c r="B15" s="226">
        <v>5</v>
      </c>
      <c r="C15" s="228" t="s">
        <v>62</v>
      </c>
      <c r="D15" s="225" t="s">
        <v>63</v>
      </c>
      <c r="E15" s="225" t="s">
        <v>64</v>
      </c>
      <c r="F15" s="221"/>
    </row>
    <row r="16" spans="1:6" ht="13.15" customHeight="1">
      <c r="A16" s="223"/>
      <c r="B16" s="227"/>
      <c r="C16" s="228"/>
      <c r="D16" s="225"/>
      <c r="E16" s="225"/>
      <c r="F16" s="221"/>
    </row>
    <row r="17" spans="1:6" ht="15" customHeight="1">
      <c r="A17" s="223"/>
      <c r="B17" s="226">
        <v>6</v>
      </c>
      <c r="C17" s="228" t="s">
        <v>65</v>
      </c>
      <c r="D17" s="225" t="s">
        <v>66</v>
      </c>
      <c r="E17" s="225" t="s">
        <v>55</v>
      </c>
      <c r="F17" s="221"/>
    </row>
    <row r="18" spans="1:6" ht="13.15" customHeight="1">
      <c r="A18" s="223"/>
      <c r="B18" s="227"/>
      <c r="C18" s="228"/>
      <c r="D18" s="225"/>
      <c r="E18" s="225"/>
      <c r="F18" s="221"/>
    </row>
    <row r="19" spans="1:6" ht="15" customHeight="1">
      <c r="A19" s="223"/>
      <c r="B19" s="226">
        <v>7</v>
      </c>
      <c r="C19" s="228" t="s">
        <v>67</v>
      </c>
      <c r="D19" s="225" t="s">
        <v>68</v>
      </c>
      <c r="E19" s="225" t="s">
        <v>69</v>
      </c>
      <c r="F19" s="221"/>
    </row>
    <row r="20" spans="1:6" ht="13.15" customHeight="1">
      <c r="A20" s="223"/>
      <c r="B20" s="227"/>
      <c r="C20" s="228"/>
      <c r="D20" s="225"/>
      <c r="E20" s="225"/>
      <c r="F20" s="221"/>
    </row>
    <row r="21" spans="1:6" ht="15" customHeight="1">
      <c r="A21" s="223"/>
      <c r="B21" s="226">
        <v>8</v>
      </c>
      <c r="C21" s="228" t="s">
        <v>70</v>
      </c>
      <c r="D21" s="225" t="s">
        <v>71</v>
      </c>
      <c r="E21" s="225" t="s">
        <v>69</v>
      </c>
      <c r="F21" s="221"/>
    </row>
    <row r="22" spans="1:6" ht="13.15" customHeight="1">
      <c r="A22" s="223"/>
      <c r="B22" s="227"/>
      <c r="C22" s="228"/>
      <c r="D22" s="225"/>
      <c r="E22" s="225"/>
      <c r="F22" s="221"/>
    </row>
    <row r="23" spans="1:6" ht="15" customHeight="1">
      <c r="A23" s="241"/>
      <c r="B23" s="226">
        <v>9</v>
      </c>
      <c r="C23" s="228" t="s">
        <v>72</v>
      </c>
      <c r="D23" s="225" t="s">
        <v>73</v>
      </c>
      <c r="E23" s="225" t="s">
        <v>74</v>
      </c>
      <c r="F23" s="237"/>
    </row>
    <row r="24" spans="1:6" ht="13.15" customHeight="1">
      <c r="A24" s="241"/>
      <c r="B24" s="227"/>
      <c r="C24" s="228"/>
      <c r="D24" s="225"/>
      <c r="E24" s="225"/>
      <c r="F24" s="238"/>
    </row>
    <row r="25" spans="1:6" ht="15" customHeight="1">
      <c r="A25" s="223"/>
      <c r="B25" s="226">
        <v>10</v>
      </c>
      <c r="C25" s="240" t="s">
        <v>75</v>
      </c>
      <c r="D25" s="225">
        <v>1993</v>
      </c>
      <c r="E25" s="225" t="s">
        <v>76</v>
      </c>
      <c r="F25" s="221"/>
    </row>
    <row r="26" spans="1:6" ht="13.15" customHeight="1">
      <c r="A26" s="223"/>
      <c r="B26" s="239"/>
      <c r="C26" s="228"/>
      <c r="D26" s="225"/>
      <c r="E26" s="225"/>
      <c r="F26" s="221"/>
    </row>
    <row r="27" spans="1:6" ht="15" customHeight="1">
      <c r="A27" s="223"/>
      <c r="B27" s="226">
        <v>11</v>
      </c>
      <c r="C27" s="228" t="s">
        <v>77</v>
      </c>
      <c r="D27" s="225" t="s">
        <v>78</v>
      </c>
      <c r="E27" s="225" t="s">
        <v>79</v>
      </c>
      <c r="F27" s="221"/>
    </row>
    <row r="28" spans="1:6" ht="13.15" customHeight="1">
      <c r="A28" s="223"/>
      <c r="B28" s="226"/>
      <c r="C28" s="228"/>
      <c r="D28" s="225"/>
      <c r="E28" s="225"/>
      <c r="F28" s="221"/>
    </row>
    <row r="29" spans="1:6" ht="15" customHeight="1">
      <c r="A29" s="223"/>
      <c r="B29" s="231">
        <v>12</v>
      </c>
      <c r="C29" s="232"/>
      <c r="D29" s="224"/>
      <c r="E29" s="233"/>
      <c r="F29" s="221"/>
    </row>
    <row r="30" spans="1:6" ht="13.15" customHeight="1">
      <c r="A30" s="223"/>
      <c r="B30" s="231" t="s">
        <v>42</v>
      </c>
      <c r="C30" s="232"/>
      <c r="D30" s="224"/>
      <c r="E30" s="233"/>
      <c r="F30" s="221"/>
    </row>
    <row r="31" spans="1:6" ht="15" customHeight="1">
      <c r="A31" s="223"/>
      <c r="B31" s="231">
        <v>13</v>
      </c>
      <c r="C31" s="232"/>
      <c r="D31" s="224"/>
      <c r="E31" s="233"/>
      <c r="F31" s="221"/>
    </row>
    <row r="32" spans="1:6" ht="15.75" customHeight="1">
      <c r="A32" s="223"/>
      <c r="B32" s="231" t="s">
        <v>43</v>
      </c>
      <c r="C32" s="232"/>
      <c r="D32" s="224"/>
      <c r="E32" s="233"/>
      <c r="F32" s="221"/>
    </row>
    <row r="33" spans="1:6" ht="15" customHeight="1">
      <c r="A33" s="223"/>
      <c r="B33" s="231">
        <v>14</v>
      </c>
      <c r="C33" s="232"/>
      <c r="D33" s="224"/>
      <c r="E33" s="233"/>
      <c r="F33" s="221"/>
    </row>
    <row r="34" spans="1:6" ht="13.15" customHeight="1">
      <c r="A34" s="223"/>
      <c r="B34" s="231" t="s">
        <v>44</v>
      </c>
      <c r="C34" s="232"/>
      <c r="D34" s="224"/>
      <c r="E34" s="233"/>
      <c r="F34" s="221"/>
    </row>
    <row r="35" spans="1:6" ht="15" customHeight="1">
      <c r="A35" s="223"/>
      <c r="B35" s="231">
        <v>15</v>
      </c>
      <c r="C35" s="232"/>
      <c r="D35" s="224"/>
      <c r="E35" s="233"/>
      <c r="F35" s="221"/>
    </row>
    <row r="36" spans="1:6" ht="13.15" customHeight="1">
      <c r="A36" s="223"/>
      <c r="B36" s="231" t="s">
        <v>45</v>
      </c>
      <c r="C36" s="232"/>
      <c r="D36" s="224"/>
      <c r="E36" s="233"/>
      <c r="F36" s="221"/>
    </row>
    <row r="37" spans="1:6" ht="15" customHeight="1">
      <c r="A37" s="223"/>
      <c r="B37" s="231">
        <v>16</v>
      </c>
      <c r="C37" s="232"/>
      <c r="D37" s="224"/>
      <c r="E37" s="233"/>
      <c r="F37" s="221"/>
    </row>
    <row r="38" spans="1:6" ht="13.15" customHeight="1" thickBot="1">
      <c r="A38" s="229"/>
      <c r="B38" s="234" t="s">
        <v>46</v>
      </c>
      <c r="C38" s="235"/>
      <c r="D38" s="230"/>
      <c r="E38" s="236"/>
      <c r="F38" s="222"/>
    </row>
    <row r="39" spans="1:6" ht="15" customHeight="1"/>
    <row r="40" spans="1:6" ht="15.75" customHeight="1"/>
    <row r="41" spans="1:6">
      <c r="A41" s="46" t="str">
        <f>HYPERLINK([1]реквизиты!$A$20)</f>
        <v/>
      </c>
      <c r="B41" s="47"/>
      <c r="C41" s="47"/>
      <c r="D41" s="47"/>
      <c r="E41" s="48" t="str">
        <f>HYPERLINK([1]реквизиты!$G$20)</f>
        <v/>
      </c>
    </row>
    <row r="42" spans="1:6">
      <c r="A42" s="47"/>
      <c r="B42" s="47"/>
      <c r="C42" s="47"/>
      <c r="D42" s="47"/>
      <c r="E42" s="3"/>
    </row>
    <row r="43" spans="1:6">
      <c r="A43" s="48" t="str">
        <f>HYPERLINK([1]реквизиты!$A$22)</f>
        <v/>
      </c>
      <c r="B43" s="47"/>
      <c r="C43" s="47"/>
      <c r="D43" s="47"/>
      <c r="E43" s="48" t="str">
        <f>HYPERLINK([1]реквизиты!$G$22)</f>
        <v/>
      </c>
    </row>
    <row r="44" spans="1:6">
      <c r="A44" s="1"/>
      <c r="B44" s="1"/>
      <c r="C44" s="1"/>
      <c r="D44" s="47"/>
      <c r="E44" s="3"/>
    </row>
    <row r="45" spans="1:6">
      <c r="D45" s="3"/>
      <c r="E45" s="3"/>
    </row>
  </sheetData>
  <mergeCells count="106">
    <mergeCell ref="B9:B10"/>
    <mergeCell ref="C9:C10"/>
    <mergeCell ref="D9:D10"/>
    <mergeCell ref="E9:E10"/>
    <mergeCell ref="C15:C16"/>
    <mergeCell ref="D15:D16"/>
    <mergeCell ref="E15:E16"/>
    <mergeCell ref="A11:A12"/>
    <mergeCell ref="A13:A14"/>
    <mergeCell ref="A15:A16"/>
    <mergeCell ref="A17:A18"/>
    <mergeCell ref="F11:F12"/>
    <mergeCell ref="F15:F16"/>
    <mergeCell ref="F17:F18"/>
    <mergeCell ref="D23:D24"/>
    <mergeCell ref="E23:E24"/>
    <mergeCell ref="A19:A20"/>
    <mergeCell ref="B11:B12"/>
    <mergeCell ref="C11:C12"/>
    <mergeCell ref="E5:E6"/>
    <mergeCell ref="F5:F6"/>
    <mergeCell ref="A7:A8"/>
    <mergeCell ref="A5:A6"/>
    <mergeCell ref="B5:B6"/>
    <mergeCell ref="C5:C6"/>
    <mergeCell ref="D5:D6"/>
    <mergeCell ref="D7:D8"/>
    <mergeCell ref="E7:E8"/>
    <mergeCell ref="F7:F8"/>
    <mergeCell ref="B7:B8"/>
    <mergeCell ref="C7:C8"/>
    <mergeCell ref="A25:A26"/>
    <mergeCell ref="A9:A10"/>
    <mergeCell ref="F9:F10"/>
    <mergeCell ref="F13:F14"/>
    <mergeCell ref="F21:F22"/>
    <mergeCell ref="F23:F24"/>
    <mergeCell ref="F25:F26"/>
    <mergeCell ref="B21:B22"/>
    <mergeCell ref="C21:C22"/>
    <mergeCell ref="D21:D22"/>
    <mergeCell ref="E21:E22"/>
    <mergeCell ref="B19:B20"/>
    <mergeCell ref="C19:C20"/>
    <mergeCell ref="D19:D20"/>
    <mergeCell ref="E19:E20"/>
    <mergeCell ref="B25:B26"/>
    <mergeCell ref="C25:C26"/>
    <mergeCell ref="D25:D26"/>
    <mergeCell ref="E25:E26"/>
    <mergeCell ref="B23:B24"/>
    <mergeCell ref="C23:C24"/>
    <mergeCell ref="A23:A24"/>
    <mergeCell ref="A21:A22"/>
    <mergeCell ref="F19:F20"/>
    <mergeCell ref="B37:B38"/>
    <mergeCell ref="C37:C38"/>
    <mergeCell ref="E37:E38"/>
    <mergeCell ref="C35:C36"/>
    <mergeCell ref="E35:E36"/>
    <mergeCell ref="D33:D34"/>
    <mergeCell ref="C33:C34"/>
    <mergeCell ref="E33:E34"/>
    <mergeCell ref="B35:B36"/>
    <mergeCell ref="F27:F28"/>
    <mergeCell ref="F29:F30"/>
    <mergeCell ref="F31:F32"/>
    <mergeCell ref="A27:A28"/>
    <mergeCell ref="A31:A32"/>
    <mergeCell ref="A29:A30"/>
    <mergeCell ref="B27:B28"/>
    <mergeCell ref="B31:B32"/>
    <mergeCell ref="C31:C32"/>
    <mergeCell ref="D31:D32"/>
    <mergeCell ref="E31:E32"/>
    <mergeCell ref="B29:B30"/>
    <mergeCell ref="C29:C30"/>
    <mergeCell ref="D29:D30"/>
    <mergeCell ref="E29:E30"/>
    <mergeCell ref="C27:C28"/>
    <mergeCell ref="D27:D28"/>
    <mergeCell ref="E27:E28"/>
    <mergeCell ref="A4:F4"/>
    <mergeCell ref="A2:F2"/>
    <mergeCell ref="A1:F1"/>
    <mergeCell ref="A3:F3"/>
    <mergeCell ref="F37:F38"/>
    <mergeCell ref="F33:F34"/>
    <mergeCell ref="F35:F36"/>
    <mergeCell ref="A35:A36"/>
    <mergeCell ref="D35:D36"/>
    <mergeCell ref="A33:A34"/>
    <mergeCell ref="D11:D12"/>
    <mergeCell ref="E11:E12"/>
    <mergeCell ref="B13:B14"/>
    <mergeCell ref="C13:C14"/>
    <mergeCell ref="D13:D14"/>
    <mergeCell ref="E13:E14"/>
    <mergeCell ref="B17:B18"/>
    <mergeCell ref="C17:C18"/>
    <mergeCell ref="D17:D18"/>
    <mergeCell ref="E17:E18"/>
    <mergeCell ref="B15:B16"/>
    <mergeCell ref="A37:A38"/>
    <mergeCell ref="D37:D38"/>
    <mergeCell ref="B33:B34"/>
  </mergeCells>
  <phoneticPr fontId="0" type="noConversion"/>
  <printOptions horizontalCentered="1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 enableFormatConditionsCalculation="0">
    <tabColor indexed="12"/>
  </sheetPr>
  <dimension ref="A1:S59"/>
  <sheetViews>
    <sheetView workbookViewId="0">
      <selection activeCell="P10" sqref="P10"/>
    </sheetView>
  </sheetViews>
  <sheetFormatPr defaultRowHeight="12.75"/>
  <cols>
    <col min="1" max="1" width="4.7109375" customWidth="1"/>
    <col min="2" max="2" width="15.5703125" customWidth="1"/>
    <col min="3" max="3" width="8.28515625" customWidth="1"/>
    <col min="5" max="5" width="4.7109375" customWidth="1"/>
    <col min="6" max="6" width="16.140625" customWidth="1"/>
    <col min="7" max="7" width="4.7109375" customWidth="1"/>
    <col min="8" max="8" width="14.5703125" customWidth="1"/>
    <col min="9" max="9" width="4.7109375" customWidth="1"/>
    <col min="11" max="11" width="7.7109375" customWidth="1"/>
    <col min="12" max="12" width="7.28515625" customWidth="1"/>
    <col min="13" max="13" width="4.7109375" customWidth="1"/>
    <col min="15" max="15" width="4.7109375" customWidth="1"/>
    <col min="17" max="17" width="4.7109375" customWidth="1"/>
    <col min="19" max="19" width="7.28515625" customWidth="1"/>
    <col min="20" max="20" width="12.85546875" customWidth="1"/>
    <col min="21" max="21" width="4.7109375" customWidth="1"/>
  </cols>
  <sheetData>
    <row r="1" spans="1:19" ht="33" customHeight="1">
      <c r="A1" s="267" t="str">
        <f>пр.хода!K1</f>
        <v>World Cup stage “Memorial A. Kharlampiev” (M&amp;W, M combat sambo)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43"/>
      <c r="M1" s="43"/>
      <c r="N1" s="43"/>
      <c r="O1" s="43"/>
      <c r="P1" s="43"/>
    </row>
    <row r="2" spans="1:19" ht="12.75" customHeight="1">
      <c r="A2" s="268" t="str">
        <f>пр.хода!K2</f>
        <v xml:space="preserve">24 - 27 March 2014            Moscow (Russia)     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44"/>
      <c r="M2" s="44"/>
      <c r="N2" s="44"/>
      <c r="O2" s="44"/>
      <c r="P2" s="44"/>
      <c r="S2" s="8"/>
    </row>
    <row r="3" spans="1:19" ht="15.75">
      <c r="A3" s="269" t="str">
        <f>HYPERLINK(пр.взв.!A4)</f>
        <v>Weight category 60W кg.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45"/>
    </row>
    <row r="4" spans="1:19" ht="16.5" thickBot="1">
      <c r="A4" s="271" t="s">
        <v>0</v>
      </c>
      <c r="B4" s="271"/>
      <c r="C4" s="4"/>
    </row>
    <row r="5" spans="1:19" ht="12.75" customHeight="1" thickBot="1">
      <c r="A5" s="266">
        <v>1</v>
      </c>
      <c r="B5" s="264" t="str">
        <f>VLOOKUP(A5,пр.взв.!B6:F37,2,FALSE)</f>
        <v>KABULOVA Sofya</v>
      </c>
      <c r="C5" s="257" t="str">
        <f>VLOOKUP(A5,пр.взв.!B6:F37,3,FALSE)</f>
        <v>1989 ms</v>
      </c>
      <c r="D5" s="257" t="str">
        <f>VLOOKUP(A5,пр.взв.!B6:F37,4,FALSE)</f>
        <v>RUS</v>
      </c>
      <c r="E5" s="11"/>
      <c r="F5" s="12"/>
      <c r="G5" s="12"/>
      <c r="H5" s="12"/>
      <c r="I5" s="12"/>
      <c r="J5" s="12"/>
      <c r="K5" s="12"/>
      <c r="L5" s="12"/>
      <c r="M5" s="13"/>
    </row>
    <row r="6" spans="1:19" ht="12.75" customHeight="1">
      <c r="A6" s="262"/>
      <c r="B6" s="265"/>
      <c r="C6" s="253"/>
      <c r="D6" s="253"/>
      <c r="E6" s="250"/>
      <c r="F6" s="14"/>
      <c r="G6" s="14"/>
      <c r="H6" s="12"/>
      <c r="I6" s="12"/>
      <c r="J6" s="12"/>
      <c r="K6" s="12"/>
      <c r="L6" s="12"/>
      <c r="M6" s="13"/>
    </row>
    <row r="7" spans="1:19" ht="12.75" customHeight="1" thickBot="1">
      <c r="A7" s="262">
        <v>9</v>
      </c>
      <c r="B7" s="259" t="str">
        <f>VLOOKUP(A7,пр.взв.!B6:F37,2,FALSE)</f>
        <v>PRAKAPENKA KATSIARYNA</v>
      </c>
      <c r="C7" s="253" t="str">
        <f>VLOOKUP(A7,пр.взв.!B6:F37,3,FALSE)</f>
        <v>1980 dvms</v>
      </c>
      <c r="D7" s="253" t="str">
        <f>VLOOKUP(A7,пр.взв.!B6:F37,4,FALSE)</f>
        <v>BLR</v>
      </c>
      <c r="E7" s="251"/>
      <c r="F7" s="19"/>
      <c r="G7" s="14"/>
      <c r="H7" s="12"/>
      <c r="I7" s="12"/>
      <c r="J7" s="12"/>
      <c r="K7" s="12"/>
      <c r="L7" s="12"/>
      <c r="M7" s="13"/>
    </row>
    <row r="8" spans="1:19" ht="12.75" customHeight="1" thickBot="1">
      <c r="A8" s="263"/>
      <c r="B8" s="260"/>
      <c r="C8" s="254"/>
      <c r="D8" s="254"/>
      <c r="E8" s="16"/>
      <c r="F8" s="20"/>
      <c r="G8" s="250"/>
      <c r="H8" s="12"/>
      <c r="I8" s="12"/>
      <c r="J8" s="42"/>
      <c r="K8" s="42"/>
      <c r="L8" s="42"/>
      <c r="M8" s="13"/>
    </row>
    <row r="9" spans="1:19" ht="12.75" customHeight="1" thickBot="1">
      <c r="A9" s="266">
        <v>5</v>
      </c>
      <c r="B9" s="264" t="str">
        <f>VLOOKUP(A9,пр.взв.!B6:F37,2,FALSE)</f>
        <v>ZHUMABAEVA DINARA</v>
      </c>
      <c r="C9" s="255" t="str">
        <f>VLOOKUP(A9,пр.взв.!B6:F37,3,FALSE)</f>
        <v>1992 msic</v>
      </c>
      <c r="D9" s="255" t="str">
        <f>VLOOKUP(A9,пр.взв.!B6:F37,4,FALSE)</f>
        <v>KAZ</v>
      </c>
      <c r="E9" s="11"/>
      <c r="F9" s="20"/>
      <c r="G9" s="251"/>
      <c r="H9" s="25"/>
      <c r="I9" s="12"/>
      <c r="J9" s="42"/>
      <c r="K9" s="42"/>
      <c r="L9" s="42"/>
      <c r="M9" s="13"/>
    </row>
    <row r="10" spans="1:19" ht="12.75" customHeight="1">
      <c r="A10" s="262"/>
      <c r="B10" s="265"/>
      <c r="C10" s="256"/>
      <c r="D10" s="256"/>
      <c r="E10" s="250"/>
      <c r="F10" s="23"/>
      <c r="G10" s="14"/>
      <c r="H10" s="24"/>
      <c r="I10" s="12"/>
      <c r="J10" s="12"/>
      <c r="K10" s="12"/>
      <c r="L10" s="12"/>
      <c r="M10" s="13"/>
    </row>
    <row r="11" spans="1:19" ht="12.75" customHeight="1" thickBot="1">
      <c r="A11" s="262">
        <v>13</v>
      </c>
      <c r="B11" s="259">
        <f>VLOOKUP(A11,пр.взв.!B6:F37,2,FALSE)</f>
        <v>0</v>
      </c>
      <c r="C11" s="253">
        <f>VLOOKUP(A11,пр.взв.!B6:F37,3,FALSE)</f>
        <v>0</v>
      </c>
      <c r="D11" s="253">
        <f>VLOOKUP(A11,пр.взв.!B6:F37,4,FALSE)</f>
        <v>0</v>
      </c>
      <c r="E11" s="251"/>
      <c r="F11" s="14"/>
      <c r="G11" s="14"/>
      <c r="H11" s="24"/>
      <c r="I11" s="27"/>
      <c r="J11" s="28"/>
      <c r="K11" s="28"/>
      <c r="L11" s="12"/>
      <c r="M11" s="13"/>
    </row>
    <row r="12" spans="1:19" ht="12.75" customHeight="1" thickBot="1">
      <c r="A12" s="263"/>
      <c r="B12" s="260"/>
      <c r="C12" s="254"/>
      <c r="D12" s="254"/>
      <c r="E12" s="16"/>
      <c r="F12" s="252"/>
      <c r="G12" s="252"/>
      <c r="H12" s="24"/>
      <c r="I12" s="250"/>
      <c r="J12" s="12"/>
      <c r="K12" s="12"/>
      <c r="L12" s="12"/>
    </row>
    <row r="13" spans="1:19" ht="12.75" customHeight="1" thickBot="1">
      <c r="A13" s="266">
        <v>3</v>
      </c>
      <c r="B13" s="264" t="str">
        <f>VLOOKUP(A13,пр.взв.!B6:F37,2,FALSE)</f>
        <v>PCHELINTSEVA ARINA</v>
      </c>
      <c r="C13" s="255" t="str">
        <f>VLOOKUP(A13,пр.взв.!B6:F37,3,FALSE)</f>
        <v>1984 msic</v>
      </c>
      <c r="D13" s="255" t="str">
        <f>VLOOKUP(A13,пр.взв.!B6:F37,4,FALSE)</f>
        <v>RUS</v>
      </c>
      <c r="E13" s="11"/>
      <c r="F13" s="14"/>
      <c r="G13" s="14"/>
      <c r="H13" s="24"/>
      <c r="I13" s="251"/>
      <c r="J13" s="41"/>
      <c r="K13" s="25"/>
      <c r="L13" s="12"/>
    </row>
    <row r="14" spans="1:19" ht="12.75" customHeight="1">
      <c r="A14" s="262"/>
      <c r="B14" s="265"/>
      <c r="C14" s="256"/>
      <c r="D14" s="256"/>
      <c r="E14" s="250"/>
      <c r="F14" s="14"/>
      <c r="G14" s="14"/>
      <c r="H14" s="24"/>
      <c r="I14" s="12"/>
      <c r="J14" s="12"/>
      <c r="K14" s="24"/>
      <c r="L14" s="12"/>
      <c r="M14" s="13"/>
    </row>
    <row r="15" spans="1:19" ht="12.75" customHeight="1" thickBot="1">
      <c r="A15" s="262">
        <v>11</v>
      </c>
      <c r="B15" s="259" t="str">
        <f>VLOOKUP(A15,пр.взв.!B6:F37,2,FALSE)</f>
        <v>TASAKI Rina</v>
      </c>
      <c r="C15" s="253" t="str">
        <f>VLOOKUP(A15,пр.взв.!B6:F37,3,FALSE)</f>
        <v>1993, ms</v>
      </c>
      <c r="D15" s="253" t="str">
        <f>VLOOKUP(A15,пр.взв.!B6:F37,4,FALSE)</f>
        <v>JPN</v>
      </c>
      <c r="E15" s="251"/>
      <c r="F15" s="19"/>
      <c r="G15" s="14"/>
      <c r="H15" s="24"/>
      <c r="I15" s="12"/>
      <c r="J15" s="12"/>
      <c r="K15" s="24"/>
      <c r="L15" s="12"/>
      <c r="M15" s="13"/>
    </row>
    <row r="16" spans="1:19" ht="12.75" customHeight="1" thickBot="1">
      <c r="A16" s="263"/>
      <c r="B16" s="260"/>
      <c r="C16" s="254"/>
      <c r="D16" s="254"/>
      <c r="E16" s="16"/>
      <c r="F16" s="20"/>
      <c r="G16" s="250"/>
      <c r="H16" s="26"/>
      <c r="I16" s="12"/>
      <c r="J16" s="12"/>
      <c r="K16" s="24"/>
      <c r="L16" s="12"/>
      <c r="M16" s="13"/>
    </row>
    <row r="17" spans="1:13" ht="12.75" customHeight="1" thickBot="1">
      <c r="A17" s="266">
        <v>7</v>
      </c>
      <c r="B17" s="264" t="str">
        <f>VLOOKUP(A17,пр.взв.!B6:F37,2,FALSE)</f>
        <v>DAVYDOVA Mariana</v>
      </c>
      <c r="C17" s="255" t="str">
        <f>VLOOKUP(A17,пр.взв.!B6:F37,3,FALSE)</f>
        <v>1985 ms</v>
      </c>
      <c r="D17" s="255" t="str">
        <f>VLOOKUP(A17,пр.взв.!B6:F37,4,FALSE)</f>
        <v>MDA</v>
      </c>
      <c r="E17" s="11"/>
      <c r="F17" s="21"/>
      <c r="G17" s="251"/>
      <c r="H17" s="9"/>
      <c r="I17" s="9"/>
      <c r="J17" s="9"/>
      <c r="K17" s="40"/>
      <c r="L17" s="9"/>
      <c r="M17" s="13"/>
    </row>
    <row r="18" spans="1:13" ht="12.75" customHeight="1">
      <c r="A18" s="262"/>
      <c r="B18" s="265"/>
      <c r="C18" s="256"/>
      <c r="D18" s="256"/>
      <c r="E18" s="250"/>
      <c r="F18" s="22"/>
      <c r="G18" s="16"/>
      <c r="H18" s="17"/>
      <c r="I18" s="17"/>
      <c r="J18" s="12"/>
      <c r="K18" s="24"/>
      <c r="L18" s="17"/>
      <c r="M18" s="13"/>
    </row>
    <row r="19" spans="1:13" ht="12.75" customHeight="1" thickBot="1">
      <c r="A19" s="262">
        <v>15</v>
      </c>
      <c r="B19" s="259">
        <f>VLOOKUP(A19,пр.взв.!B6:F37,2,FALSE)</f>
        <v>0</v>
      </c>
      <c r="C19" s="253">
        <f>VLOOKUP(A19,пр.взв.!B6:F37,3,FALSE)</f>
        <v>0</v>
      </c>
      <c r="D19" s="253">
        <f>VLOOKUP(A19,пр.взв.!B6:F37,4,FALSE)</f>
        <v>0</v>
      </c>
      <c r="E19" s="251"/>
      <c r="F19" s="16"/>
      <c r="G19" s="16"/>
      <c r="H19" s="17"/>
      <c r="I19" s="17"/>
      <c r="J19" s="12"/>
      <c r="K19" s="24"/>
      <c r="L19" s="17"/>
      <c r="M19" s="13"/>
    </row>
    <row r="20" spans="1:13" ht="12.75" customHeight="1" thickBot="1">
      <c r="A20" s="263"/>
      <c r="B20" s="260"/>
      <c r="C20" s="254"/>
      <c r="D20" s="254"/>
      <c r="E20" s="16"/>
      <c r="F20" s="11"/>
      <c r="G20" s="11"/>
      <c r="H20" s="17"/>
      <c r="I20" s="17"/>
      <c r="J20" s="12"/>
      <c r="K20" s="24"/>
      <c r="L20" s="17"/>
      <c r="M20" s="12"/>
    </row>
    <row r="21" spans="1:13" ht="16.5" thickBot="1">
      <c r="A21" s="39" t="s">
        <v>1</v>
      </c>
      <c r="B21" s="6"/>
      <c r="C21" s="6"/>
      <c r="D21" s="93"/>
      <c r="E21" s="3"/>
      <c r="F21" s="3"/>
      <c r="G21" s="3"/>
      <c r="J21" s="3"/>
      <c r="K21" s="250"/>
      <c r="M21" s="10"/>
    </row>
    <row r="22" spans="1:13" ht="16.5" thickBot="1">
      <c r="A22" s="266">
        <v>2</v>
      </c>
      <c r="B22" s="264" t="str">
        <f>VLOOKUP(A22,пр.взв.!B5:F36,2,FALSE)</f>
        <v>SHINKARENKO ANASTASIYA</v>
      </c>
      <c r="C22" s="257" t="str">
        <f>VLOOKUP(A22,пр.взв.!B5:F36,3,FALSE)</f>
        <v>1991 msic</v>
      </c>
      <c r="D22" s="257" t="str">
        <f>VLOOKUP(A22,пр.взв.!B5:F36,4,FALSE)</f>
        <v>RUS</v>
      </c>
      <c r="E22" s="11"/>
      <c r="F22" s="12"/>
      <c r="G22" s="12"/>
      <c r="H22" s="12"/>
      <c r="I22" s="12"/>
      <c r="J22" s="3"/>
      <c r="K22" s="251"/>
    </row>
    <row r="23" spans="1:13">
      <c r="A23" s="262"/>
      <c r="B23" s="265"/>
      <c r="C23" s="253"/>
      <c r="D23" s="253"/>
      <c r="E23" s="250"/>
      <c r="F23" s="14"/>
      <c r="G23" s="14"/>
      <c r="H23" s="12"/>
      <c r="I23" s="12"/>
      <c r="J23" s="3"/>
      <c r="K23" s="30"/>
    </row>
    <row r="24" spans="1:13" ht="13.5" thickBot="1">
      <c r="A24" s="262">
        <v>10</v>
      </c>
      <c r="B24" s="259" t="str">
        <f>VLOOKUP(A24,пр.взв.!B5:F36,2,FALSE)</f>
        <v>CIOBANU ANA-MARIA</v>
      </c>
      <c r="C24" s="253">
        <f>VLOOKUP(A24,пр.взв.!B5:F36,3,FALSE)</f>
        <v>1993</v>
      </c>
      <c r="D24" s="253" t="str">
        <f>VLOOKUP(A24,пр.взв.!B5:F36,4,FALSE)</f>
        <v>ROU</v>
      </c>
      <c r="E24" s="251"/>
      <c r="F24" s="19"/>
      <c r="G24" s="14"/>
      <c r="H24" s="12"/>
      <c r="I24" s="12"/>
      <c r="J24" s="3"/>
      <c r="K24" s="30"/>
    </row>
    <row r="25" spans="1:13" ht="16.5" thickBot="1">
      <c r="A25" s="263"/>
      <c r="B25" s="260"/>
      <c r="C25" s="254"/>
      <c r="D25" s="254"/>
      <c r="E25" s="16"/>
      <c r="F25" s="20"/>
      <c r="G25" s="250"/>
      <c r="H25" s="12"/>
      <c r="I25" s="12"/>
      <c r="J25" s="3"/>
      <c r="K25" s="30"/>
    </row>
    <row r="26" spans="1:13" ht="16.5" thickBot="1">
      <c r="A26" s="266">
        <v>6</v>
      </c>
      <c r="B26" s="264" t="str">
        <f>VLOOKUP(A26,пр.взв.!B5:F36,2,FALSE)</f>
        <v>EMELYANENKO Anna</v>
      </c>
      <c r="C26" s="255" t="str">
        <f>VLOOKUP(A26,пр.взв.!B5:F36,3,FALSE)</f>
        <v>1991, ms</v>
      </c>
      <c r="D26" s="255" t="str">
        <f>VLOOKUP(A26,пр.взв.!B5:F36,4,FALSE)</f>
        <v>RUS</v>
      </c>
      <c r="E26" s="11"/>
      <c r="F26" s="20"/>
      <c r="G26" s="251"/>
      <c r="H26" s="25"/>
      <c r="I26" s="12"/>
      <c r="J26" s="3"/>
      <c r="K26" s="30"/>
    </row>
    <row r="27" spans="1:13">
      <c r="A27" s="262"/>
      <c r="B27" s="265"/>
      <c r="C27" s="256"/>
      <c r="D27" s="256"/>
      <c r="E27" s="250"/>
      <c r="F27" s="23"/>
      <c r="G27" s="14"/>
      <c r="H27" s="24"/>
      <c r="I27" s="12"/>
      <c r="J27" s="3"/>
      <c r="K27" s="30"/>
    </row>
    <row r="28" spans="1:13" ht="13.5" thickBot="1">
      <c r="A28" s="262">
        <v>14</v>
      </c>
      <c r="B28" s="259">
        <f>VLOOKUP(A28,пр.взв.!B5:F36,2,FALSE)</f>
        <v>0</v>
      </c>
      <c r="C28" s="253">
        <f>VLOOKUP(A28,пр.взв.!B5:F36,3,FALSE)</f>
        <v>0</v>
      </c>
      <c r="D28" s="253">
        <f>VLOOKUP(A28,пр.взв.!B5:F36,4,FALSE)</f>
        <v>0</v>
      </c>
      <c r="E28" s="251"/>
      <c r="F28" s="14"/>
      <c r="G28" s="14"/>
      <c r="H28" s="24"/>
      <c r="I28" s="27"/>
      <c r="J28" s="3"/>
      <c r="K28" s="30"/>
    </row>
    <row r="29" spans="1:13" ht="16.5" thickBot="1">
      <c r="A29" s="263"/>
      <c r="B29" s="260"/>
      <c r="C29" s="254"/>
      <c r="D29" s="254"/>
      <c r="E29" s="16"/>
      <c r="F29" s="252"/>
      <c r="G29" s="252"/>
      <c r="H29" s="24"/>
      <c r="I29" s="250"/>
      <c r="J29" s="2"/>
      <c r="K29" s="29"/>
    </row>
    <row r="30" spans="1:13" ht="16.5" thickBot="1">
      <c r="A30" s="266">
        <v>4</v>
      </c>
      <c r="B30" s="264" t="str">
        <f>VLOOKUP(A30,пр.взв.!B5:F36,2,FALSE)</f>
        <v>OPRYSHKO EKATERINA</v>
      </c>
      <c r="C30" s="255" t="str">
        <f>VLOOKUP(A30,пр.взв.!B5:F36,3,FALSE)</f>
        <v>1990 ms</v>
      </c>
      <c r="D30" s="255" t="str">
        <f>VLOOKUP(A30,пр.взв.!B5:F36,4,FALSE)</f>
        <v>RUS</v>
      </c>
      <c r="E30" s="11"/>
      <c r="F30" s="14"/>
      <c r="G30" s="14"/>
      <c r="H30" s="24"/>
      <c r="I30" s="251"/>
    </row>
    <row r="31" spans="1:13">
      <c r="A31" s="262"/>
      <c r="B31" s="265"/>
      <c r="C31" s="256"/>
      <c r="D31" s="256"/>
      <c r="E31" s="250"/>
      <c r="F31" s="14"/>
      <c r="G31" s="14"/>
      <c r="H31" s="24"/>
      <c r="I31" s="12"/>
    </row>
    <row r="32" spans="1:13" ht="13.5" thickBot="1">
      <c r="A32" s="262">
        <v>12</v>
      </c>
      <c r="B32" s="259">
        <f>VLOOKUP(A32,пр.взв.!B5:F36,2,FALSE)</f>
        <v>0</v>
      </c>
      <c r="C32" s="253">
        <f>VLOOKUP(A32,пр.взв.!B5:F36,3,FALSE)</f>
        <v>0</v>
      </c>
      <c r="D32" s="253">
        <f>VLOOKUP(A32,пр.взв.!B5:F36,4,FALSE)</f>
        <v>0</v>
      </c>
      <c r="E32" s="251"/>
      <c r="F32" s="19"/>
      <c r="G32" s="14"/>
      <c r="H32" s="24"/>
      <c r="I32" s="12"/>
    </row>
    <row r="33" spans="1:13" ht="16.5" thickBot="1">
      <c r="A33" s="263"/>
      <c r="B33" s="260"/>
      <c r="C33" s="254"/>
      <c r="D33" s="254"/>
      <c r="E33" s="16"/>
      <c r="F33" s="20"/>
      <c r="G33" s="250"/>
      <c r="H33" s="26"/>
      <c r="I33" s="12"/>
    </row>
    <row r="34" spans="1:13" ht="16.5" thickBot="1">
      <c r="A34" s="266">
        <v>8</v>
      </c>
      <c r="B34" s="264" t="str">
        <f>VLOOKUP(A34,пр.взв.!B5:F36,2,FALSE)</f>
        <v>REPIDA Anna</v>
      </c>
      <c r="C34" s="255" t="str">
        <f>VLOOKUP(A34,пр.взв.!B5:F36,3,FALSE)</f>
        <v>1980, ms</v>
      </c>
      <c r="D34" s="255" t="str">
        <f>VLOOKUP(A34,пр.взв.!B5:F36,4,FALSE)</f>
        <v>MDA</v>
      </c>
      <c r="E34" s="11"/>
      <c r="F34" s="21"/>
      <c r="G34" s="251"/>
      <c r="H34" s="9"/>
      <c r="I34" s="9"/>
    </row>
    <row r="35" spans="1:13" ht="15.75">
      <c r="A35" s="262"/>
      <c r="B35" s="265"/>
      <c r="C35" s="256"/>
      <c r="D35" s="256"/>
      <c r="E35" s="250"/>
      <c r="F35" s="22"/>
      <c r="G35" s="16"/>
      <c r="H35" s="17"/>
      <c r="I35" s="17"/>
    </row>
    <row r="36" spans="1:13" ht="16.5" thickBot="1">
      <c r="A36" s="262">
        <v>16</v>
      </c>
      <c r="B36" s="259" t="e">
        <f>VLOOKUP(A36,пр.взв.!B5:F36,2,FALSE)</f>
        <v>#N/A</v>
      </c>
      <c r="C36" s="253" t="e">
        <f>VLOOKUP(A36,пр.взв.!B5:F36,3,FALSE)</f>
        <v>#N/A</v>
      </c>
      <c r="D36" s="253" t="e">
        <f>VLOOKUP(A36,пр.взв.!B5:F36,4,FALSE)</f>
        <v>#N/A</v>
      </c>
      <c r="E36" s="251"/>
      <c r="F36" s="16"/>
      <c r="G36" s="16"/>
      <c r="H36" s="17"/>
      <c r="I36" s="17"/>
    </row>
    <row r="37" spans="1:13" ht="16.5" thickBot="1">
      <c r="A37" s="263"/>
      <c r="B37" s="260"/>
      <c r="C37" s="254"/>
      <c r="D37" s="254"/>
      <c r="E37" s="16"/>
      <c r="F37" s="11"/>
      <c r="G37" s="11"/>
      <c r="H37" s="17"/>
      <c r="I37" s="17"/>
    </row>
    <row r="38" spans="1:13" ht="8.25" customHeight="1"/>
    <row r="39" spans="1:13">
      <c r="B39" s="31"/>
      <c r="C39" s="32"/>
      <c r="D39" s="33"/>
      <c r="E39" s="33"/>
      <c r="F39" s="33"/>
      <c r="G39" s="33"/>
      <c r="H39" s="33"/>
      <c r="I39" s="33"/>
    </row>
    <row r="40" spans="1:13" ht="12" customHeight="1">
      <c r="B40" s="92"/>
      <c r="C40" s="33"/>
      <c r="D40" s="261" t="s">
        <v>2</v>
      </c>
      <c r="E40" s="33"/>
      <c r="F40" s="33"/>
      <c r="G40" s="33"/>
      <c r="H40" s="33"/>
      <c r="I40" s="33"/>
    </row>
    <row r="41" spans="1:13" ht="12" customHeight="1">
      <c r="B41" s="31"/>
      <c r="C41" s="31"/>
      <c r="D41" s="261"/>
      <c r="E41" s="33"/>
      <c r="F41" s="33"/>
      <c r="G41" s="33"/>
      <c r="H41" s="33"/>
      <c r="I41" s="33"/>
      <c r="J41" s="33"/>
    </row>
    <row r="42" spans="1:13" ht="12" customHeight="1">
      <c r="B42" s="31"/>
      <c r="C42" s="31"/>
      <c r="E42" s="5"/>
      <c r="F42" s="36"/>
      <c r="G42" s="33"/>
      <c r="H42" s="33"/>
      <c r="I42" s="33"/>
      <c r="J42" s="33"/>
      <c r="K42" s="33"/>
    </row>
    <row r="43" spans="1:13" ht="12" customHeight="1">
      <c r="B43" s="31"/>
      <c r="C43" s="31"/>
      <c r="E43" s="2"/>
      <c r="F43" s="35"/>
      <c r="G43" s="34"/>
      <c r="H43" s="36"/>
      <c r="I43" s="33"/>
      <c r="J43" s="33"/>
      <c r="K43" s="31"/>
    </row>
    <row r="44" spans="1:13" ht="12" customHeight="1">
      <c r="B44" s="92"/>
      <c r="C44" s="31"/>
      <c r="F44" s="33"/>
      <c r="G44" s="31"/>
      <c r="H44" s="38"/>
      <c r="I44" s="33"/>
      <c r="J44" s="33"/>
      <c r="K44" s="31"/>
    </row>
    <row r="45" spans="1:13" ht="12" customHeight="1" thickBot="1">
      <c r="B45" s="31"/>
      <c r="C45" s="31"/>
      <c r="F45" s="33"/>
      <c r="G45" s="31"/>
      <c r="H45" s="38"/>
      <c r="I45" s="34"/>
      <c r="J45" s="36"/>
      <c r="K45" s="31"/>
    </row>
    <row r="46" spans="1:13" ht="12" customHeight="1">
      <c r="B46" s="31"/>
      <c r="C46" s="31"/>
      <c r="E46" s="5"/>
      <c r="F46" s="36"/>
      <c r="G46" s="37"/>
      <c r="H46" s="35"/>
      <c r="I46" s="31"/>
      <c r="J46" s="38"/>
      <c r="K46" s="18"/>
      <c r="L46" s="3"/>
    </row>
    <row r="47" spans="1:13" ht="12" customHeight="1" thickBot="1">
      <c r="B47" s="31"/>
      <c r="C47" s="31"/>
      <c r="E47" s="2"/>
      <c r="F47" s="35"/>
      <c r="G47" s="33"/>
      <c r="H47" s="33"/>
      <c r="I47" s="31"/>
      <c r="J47" s="38"/>
      <c r="K47" s="15"/>
      <c r="L47" s="3"/>
      <c r="M47" s="3"/>
    </row>
    <row r="48" spans="1:13" ht="12" customHeight="1">
      <c r="B48" s="31"/>
      <c r="C48" s="31"/>
      <c r="F48" s="33"/>
      <c r="G48" s="33"/>
      <c r="H48" s="33"/>
      <c r="I48" s="37"/>
      <c r="J48" s="35"/>
      <c r="K48" s="31"/>
      <c r="L48" s="3"/>
      <c r="M48" s="3"/>
    </row>
    <row r="49" spans="2:13" ht="12" customHeight="1">
      <c r="B49" s="92"/>
      <c r="C49" s="31"/>
      <c r="D49" s="258" t="s">
        <v>3</v>
      </c>
      <c r="F49" s="33"/>
      <c r="G49" s="33"/>
      <c r="H49" s="33"/>
      <c r="I49" s="33"/>
      <c r="J49" s="33"/>
      <c r="K49" s="3"/>
      <c r="L49" s="3"/>
      <c r="M49" s="3"/>
    </row>
    <row r="50" spans="2:13" ht="15.75" customHeight="1">
      <c r="B50" s="31"/>
      <c r="C50" s="31"/>
      <c r="D50" s="258"/>
      <c r="F50" s="33"/>
      <c r="G50" s="33"/>
      <c r="H50" s="33"/>
      <c r="I50" s="33"/>
      <c r="J50" s="33"/>
      <c r="K50" s="31"/>
      <c r="L50" s="11"/>
      <c r="M50" s="3"/>
    </row>
    <row r="51" spans="2:13" ht="15.75" customHeight="1">
      <c r="B51" s="31"/>
      <c r="C51" s="31"/>
      <c r="D51" s="3"/>
      <c r="E51" s="5"/>
      <c r="F51" s="36"/>
      <c r="G51" s="33"/>
      <c r="H51" s="33"/>
      <c r="I51" s="33"/>
      <c r="J51" s="33"/>
      <c r="K51" s="31"/>
      <c r="L51" s="16"/>
      <c r="M51" s="3"/>
    </row>
    <row r="52" spans="2:13" ht="12" customHeight="1">
      <c r="B52" s="31"/>
      <c r="C52" s="31"/>
      <c r="D52" s="3"/>
      <c r="E52" s="2"/>
      <c r="F52" s="35"/>
      <c r="G52" s="34"/>
      <c r="H52" s="36"/>
      <c r="I52" s="33"/>
      <c r="J52" s="33"/>
      <c r="K52" s="31"/>
      <c r="L52" s="3"/>
      <c r="M52" s="3"/>
    </row>
    <row r="53" spans="2:13" ht="12" customHeight="1">
      <c r="B53" s="92"/>
      <c r="C53" s="31"/>
      <c r="D53" s="31"/>
      <c r="F53" s="33"/>
      <c r="G53" s="31"/>
      <c r="H53" s="38"/>
      <c r="I53" s="33"/>
      <c r="J53" s="33"/>
      <c r="K53" s="31"/>
      <c r="L53" s="3"/>
      <c r="M53" s="3"/>
    </row>
    <row r="54" spans="2:13" ht="12" customHeight="1" thickBot="1">
      <c r="B54" s="31"/>
      <c r="C54" s="31"/>
      <c r="D54" s="3"/>
      <c r="F54" s="33"/>
      <c r="G54" s="31"/>
      <c r="H54" s="38"/>
      <c r="I54" s="34"/>
      <c r="J54" s="36"/>
      <c r="K54" s="31"/>
      <c r="L54" s="3"/>
      <c r="M54" s="3"/>
    </row>
    <row r="55" spans="2:13" ht="12" customHeight="1">
      <c r="B55" s="31"/>
      <c r="C55" s="31"/>
      <c r="D55" s="3"/>
      <c r="E55" s="5"/>
      <c r="F55" s="36"/>
      <c r="G55" s="37"/>
      <c r="H55" s="35"/>
      <c r="I55" s="31"/>
      <c r="J55" s="38"/>
      <c r="K55" s="18"/>
      <c r="L55" s="3"/>
      <c r="M55" s="3"/>
    </row>
    <row r="56" spans="2:13" ht="12" customHeight="1" thickBot="1">
      <c r="B56" s="31"/>
      <c r="C56" s="31"/>
      <c r="D56" s="3"/>
      <c r="E56" s="2"/>
      <c r="F56" s="35"/>
      <c r="G56" s="33"/>
      <c r="H56" s="33"/>
      <c r="I56" s="31"/>
      <c r="J56" s="38"/>
      <c r="K56" s="15"/>
      <c r="L56" s="3"/>
      <c r="M56" s="3"/>
    </row>
    <row r="57" spans="2:13" ht="15.75">
      <c r="B57" s="31"/>
      <c r="C57" s="31"/>
      <c r="D57" s="3"/>
      <c r="F57" s="33"/>
      <c r="G57" s="33"/>
      <c r="H57" s="33"/>
      <c r="I57" s="37"/>
      <c r="J57" s="35"/>
      <c r="K57" s="11"/>
      <c r="L57" s="3"/>
    </row>
    <row r="58" spans="2:13" ht="15.75">
      <c r="G58" s="3"/>
      <c r="H58" s="3"/>
      <c r="I58" s="16"/>
      <c r="J58" s="3"/>
      <c r="L58" s="3"/>
    </row>
    <row r="59" spans="2:13">
      <c r="G59" s="3"/>
      <c r="H59" s="3"/>
      <c r="I59" s="31"/>
      <c r="J59" s="3"/>
      <c r="L59" s="3"/>
    </row>
  </sheetData>
  <mergeCells count="87">
    <mergeCell ref="A1:K1"/>
    <mergeCell ref="A2:K2"/>
    <mergeCell ref="A3:K3"/>
    <mergeCell ref="C5:C6"/>
    <mergeCell ref="D5:D6"/>
    <mergeCell ref="E6:E7"/>
    <mergeCell ref="A7:A8"/>
    <mergeCell ref="G8:G9"/>
    <mergeCell ref="D9:D10"/>
    <mergeCell ref="A5:A6"/>
    <mergeCell ref="D7:D8"/>
    <mergeCell ref="A9:A10"/>
    <mergeCell ref="B9:B10"/>
    <mergeCell ref="C9:C10"/>
    <mergeCell ref="B5:B6"/>
    <mergeCell ref="A4:B4"/>
    <mergeCell ref="B7:B8"/>
    <mergeCell ref="C7:C8"/>
    <mergeCell ref="A11:A12"/>
    <mergeCell ref="B11:B12"/>
    <mergeCell ref="C11:C12"/>
    <mergeCell ref="B15:B16"/>
    <mergeCell ref="C15:C16"/>
    <mergeCell ref="A13:A14"/>
    <mergeCell ref="C19:C20"/>
    <mergeCell ref="D19:D20"/>
    <mergeCell ref="A17:A18"/>
    <mergeCell ref="B17:B18"/>
    <mergeCell ref="C17:C18"/>
    <mergeCell ref="B13:B14"/>
    <mergeCell ref="C13:C14"/>
    <mergeCell ref="D13:D14"/>
    <mergeCell ref="A15:A16"/>
    <mergeCell ref="A19:A20"/>
    <mergeCell ref="B19:B20"/>
    <mergeCell ref="B24:B25"/>
    <mergeCell ref="C24:C25"/>
    <mergeCell ref="A22:A23"/>
    <mergeCell ref="A24:A25"/>
    <mergeCell ref="B22:B23"/>
    <mergeCell ref="C22:C23"/>
    <mergeCell ref="A36:A37"/>
    <mergeCell ref="B26:B27"/>
    <mergeCell ref="B32:B33"/>
    <mergeCell ref="C32:C33"/>
    <mergeCell ref="B28:B29"/>
    <mergeCell ref="C28:C29"/>
    <mergeCell ref="B30:B31"/>
    <mergeCell ref="C30:C31"/>
    <mergeCell ref="A26:A27"/>
    <mergeCell ref="A30:A31"/>
    <mergeCell ref="A32:A33"/>
    <mergeCell ref="B34:B35"/>
    <mergeCell ref="C34:C35"/>
    <mergeCell ref="A34:A35"/>
    <mergeCell ref="A28:A29"/>
    <mergeCell ref="C26:C27"/>
    <mergeCell ref="D49:D50"/>
    <mergeCell ref="B36:B37"/>
    <mergeCell ref="C36:C37"/>
    <mergeCell ref="D36:D37"/>
    <mergeCell ref="D30:D31"/>
    <mergeCell ref="D40:D41"/>
    <mergeCell ref="D34:D35"/>
    <mergeCell ref="D32:D33"/>
    <mergeCell ref="D28:D29"/>
    <mergeCell ref="D26:D27"/>
    <mergeCell ref="D22:D23"/>
    <mergeCell ref="E10:E11"/>
    <mergeCell ref="I12:I13"/>
    <mergeCell ref="F12:G12"/>
    <mergeCell ref="G16:G17"/>
    <mergeCell ref="E14:E15"/>
    <mergeCell ref="D24:D25"/>
    <mergeCell ref="E18:E19"/>
    <mergeCell ref="D15:D16"/>
    <mergeCell ref="D17:D18"/>
    <mergeCell ref="D11:D12"/>
    <mergeCell ref="K21:K22"/>
    <mergeCell ref="E23:E24"/>
    <mergeCell ref="E35:E36"/>
    <mergeCell ref="G25:G26"/>
    <mergeCell ref="E27:E28"/>
    <mergeCell ref="I29:I30"/>
    <mergeCell ref="E31:E32"/>
    <mergeCell ref="G33:G34"/>
    <mergeCell ref="F29:G29"/>
  </mergeCells>
  <phoneticPr fontId="12" type="noConversion"/>
  <printOptions horizontalCentered="1"/>
  <pageMargins left="0" right="0" top="0" bottom="0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15"/>
  </sheetPr>
  <dimension ref="A1:J40"/>
  <sheetViews>
    <sheetView tabSelected="1" zoomScaleNormal="100" workbookViewId="0">
      <selection activeCell="P25" sqref="P24:P25"/>
    </sheetView>
  </sheetViews>
  <sheetFormatPr defaultRowHeight="12.75"/>
  <sheetData>
    <row r="1" spans="1:10" ht="30.75" customHeight="1" thickBot="1">
      <c r="A1" s="293" t="str">
        <f>[1]реквизиты!$A$2</f>
        <v>World Cup stage “Memorial A. Kharlampiev” (M&amp;W, M combat sambo)</v>
      </c>
      <c r="B1" s="294"/>
      <c r="C1" s="294"/>
      <c r="D1" s="294"/>
      <c r="E1" s="294"/>
      <c r="F1" s="294"/>
      <c r="G1" s="294"/>
      <c r="H1" s="295"/>
    </row>
    <row r="2" spans="1:10">
      <c r="A2" s="296" t="str">
        <f>[1]реквизиты!$A$3</f>
        <v xml:space="preserve">24 - 27 March 2014            Moscow (Russia)     </v>
      </c>
      <c r="B2" s="296"/>
      <c r="C2" s="296"/>
      <c r="D2" s="296"/>
      <c r="E2" s="296"/>
      <c r="F2" s="296"/>
      <c r="G2" s="296"/>
      <c r="H2" s="296"/>
    </row>
    <row r="3" spans="1:10" ht="18">
      <c r="A3" s="297" t="s">
        <v>39</v>
      </c>
      <c r="B3" s="297"/>
      <c r="C3" s="297"/>
      <c r="D3" s="297"/>
      <c r="E3" s="297"/>
      <c r="F3" s="297"/>
      <c r="G3" s="297"/>
      <c r="H3" s="297"/>
    </row>
    <row r="4" spans="1:10" ht="34.5" customHeight="1">
      <c r="A4" s="282" t="str">
        <f>пр.взв.!A4</f>
        <v>Weight category 60W кg.</v>
      </c>
      <c r="B4" s="282"/>
      <c r="C4" s="282"/>
      <c r="D4" s="282"/>
      <c r="E4" s="282"/>
      <c r="F4" s="282"/>
      <c r="G4" s="282"/>
      <c r="H4" s="282"/>
    </row>
    <row r="5" spans="1:10" ht="18.75" thickBot="1">
      <c r="A5" s="94"/>
      <c r="B5" s="94"/>
      <c r="C5" s="94"/>
      <c r="D5" s="94"/>
      <c r="E5" s="94"/>
      <c r="F5" s="94"/>
      <c r="G5" s="94"/>
      <c r="H5" s="94"/>
    </row>
    <row r="6" spans="1:10" ht="18" customHeight="1">
      <c r="A6" s="298" t="s">
        <v>34</v>
      </c>
      <c r="B6" s="280" t="str">
        <f>VLOOKUP(J6,пр.взв.!B7:F38,2,FALSE)</f>
        <v>KABULOVA Sofya</v>
      </c>
      <c r="C6" s="280"/>
      <c r="D6" s="280"/>
      <c r="E6" s="280"/>
      <c r="F6" s="280"/>
      <c r="G6" s="280"/>
      <c r="H6" s="275" t="str">
        <f>VLOOKUP(J6,пр.взв.!B7:E38,3,FALSE)</f>
        <v>1989 ms</v>
      </c>
      <c r="I6" s="94"/>
      <c r="J6" s="95">
        <f>пр.хода!K21</f>
        <v>1</v>
      </c>
    </row>
    <row r="7" spans="1:10" ht="18" customHeight="1">
      <c r="A7" s="299"/>
      <c r="B7" s="281" t="e">
        <f>VLOOKUP(J7,пр.взв.!B8:F39,2,FALSE)</f>
        <v>#N/A</v>
      </c>
      <c r="C7" s="281"/>
      <c r="D7" s="281"/>
      <c r="E7" s="281"/>
      <c r="F7" s="281"/>
      <c r="G7" s="281"/>
      <c r="H7" s="276"/>
      <c r="I7" s="94"/>
      <c r="J7" s="95"/>
    </row>
    <row r="8" spans="1:10" ht="18">
      <c r="A8" s="299"/>
      <c r="B8" s="283" t="str">
        <f>VLOOKUP(J6,пр.взв.!B7:E38,4,FALSE)</f>
        <v>RUS</v>
      </c>
      <c r="C8" s="283"/>
      <c r="D8" s="283"/>
      <c r="E8" s="283"/>
      <c r="F8" s="283"/>
      <c r="G8" s="283"/>
      <c r="H8" s="284"/>
      <c r="I8" s="94"/>
      <c r="J8" s="95"/>
    </row>
    <row r="9" spans="1:10" ht="18.75" thickBot="1">
      <c r="A9" s="300"/>
      <c r="B9" s="285" t="e">
        <f>VLOOKUP("пр.взв.!",пр.взв.!B8:F39,4,FALSE)</f>
        <v>#N/A</v>
      </c>
      <c r="C9" s="285"/>
      <c r="D9" s="285"/>
      <c r="E9" s="285"/>
      <c r="F9" s="285"/>
      <c r="G9" s="285"/>
      <c r="H9" s="286"/>
      <c r="I9" s="94"/>
      <c r="J9" s="95"/>
    </row>
    <row r="10" spans="1:10" ht="18.75" thickBot="1">
      <c r="A10" s="94"/>
      <c r="B10" s="123"/>
      <c r="C10" s="123"/>
      <c r="D10" s="123"/>
      <c r="E10" s="123"/>
      <c r="F10" s="123"/>
      <c r="G10" s="123"/>
      <c r="H10" s="123"/>
      <c r="I10" s="94"/>
      <c r="J10" s="95"/>
    </row>
    <row r="11" spans="1:10" ht="18" customHeight="1">
      <c r="A11" s="272" t="s">
        <v>35</v>
      </c>
      <c r="B11" s="280" t="str">
        <f>VLOOKUP(J11,пр.взв.!B2:F43,2,FALSE)</f>
        <v>OPRYSHKO EKATERINA</v>
      </c>
      <c r="C11" s="280"/>
      <c r="D11" s="280"/>
      <c r="E11" s="280"/>
      <c r="F11" s="280"/>
      <c r="G11" s="280"/>
      <c r="H11" s="275" t="str">
        <f>VLOOKUP(J11,пр.взв.!B1:E43,3,FALSE)</f>
        <v>1990 ms</v>
      </c>
      <c r="I11" s="94"/>
      <c r="J11" s="95">
        <f>пр.хода!N7</f>
        <v>4</v>
      </c>
    </row>
    <row r="12" spans="1:10" ht="18" customHeight="1">
      <c r="A12" s="273"/>
      <c r="B12" s="281" t="e">
        <f>VLOOKUP(J12,пр.взв.!B3:F44,2,FALSE)</f>
        <v>#N/A</v>
      </c>
      <c r="C12" s="281"/>
      <c r="D12" s="281"/>
      <c r="E12" s="281"/>
      <c r="F12" s="281"/>
      <c r="G12" s="281"/>
      <c r="H12" s="276"/>
      <c r="I12" s="94"/>
      <c r="J12" s="95"/>
    </row>
    <row r="13" spans="1:10" ht="18">
      <c r="A13" s="273"/>
      <c r="B13" s="283" t="str">
        <f>VLOOKUP(J11,пр.взв.!B7:E38,4,FALSE)</f>
        <v>RUS</v>
      </c>
      <c r="C13" s="283"/>
      <c r="D13" s="283"/>
      <c r="E13" s="283"/>
      <c r="F13" s="283"/>
      <c r="G13" s="283"/>
      <c r="H13" s="284"/>
      <c r="I13" s="94"/>
      <c r="J13" s="95"/>
    </row>
    <row r="14" spans="1:10" ht="18.75" thickBot="1">
      <c r="A14" s="274"/>
      <c r="B14" s="285" t="e">
        <f>VLOOKUP("пр.взв.!",пр.взв.!B3:F44,4,FALSE)</f>
        <v>#N/A</v>
      </c>
      <c r="C14" s="285"/>
      <c r="D14" s="285"/>
      <c r="E14" s="285"/>
      <c r="F14" s="285"/>
      <c r="G14" s="285"/>
      <c r="H14" s="286"/>
      <c r="I14" s="94"/>
      <c r="J14" s="95"/>
    </row>
    <row r="15" spans="1:10" ht="18.75" thickBot="1">
      <c r="A15" s="94"/>
      <c r="B15" s="123"/>
      <c r="C15" s="123"/>
      <c r="D15" s="123"/>
      <c r="E15" s="123"/>
      <c r="F15" s="123"/>
      <c r="G15" s="123"/>
      <c r="H15" s="123"/>
      <c r="I15" s="94"/>
      <c r="J15" s="95"/>
    </row>
    <row r="16" spans="1:10" ht="18" customHeight="1">
      <c r="A16" s="277" t="s">
        <v>36</v>
      </c>
      <c r="B16" s="280" t="str">
        <f>VLOOKUP(J16,пр.взв.!B1:F48,2,FALSE)</f>
        <v>PCHELINTSEVA ARINA</v>
      </c>
      <c r="C16" s="280"/>
      <c r="D16" s="280"/>
      <c r="E16" s="280"/>
      <c r="F16" s="280"/>
      <c r="G16" s="280"/>
      <c r="H16" s="275" t="str">
        <f>VLOOKUP(J16,пр.взв.!B1:E48,3,FALSE)</f>
        <v>1984 msic</v>
      </c>
      <c r="I16" s="94"/>
      <c r="J16" s="95">
        <v>3</v>
      </c>
    </row>
    <row r="17" spans="1:10" ht="18" customHeight="1">
      <c r="A17" s="278"/>
      <c r="B17" s="281" t="e">
        <f>VLOOKUP(J17,пр.взв.!B1:F49,2,FALSE)</f>
        <v>#N/A</v>
      </c>
      <c r="C17" s="281"/>
      <c r="D17" s="281"/>
      <c r="E17" s="281"/>
      <c r="F17" s="281"/>
      <c r="G17" s="281"/>
      <c r="H17" s="276"/>
      <c r="I17" s="94"/>
      <c r="J17" s="95"/>
    </row>
    <row r="18" spans="1:10" ht="18">
      <c r="A18" s="278"/>
      <c r="B18" s="283" t="str">
        <f>VLOOKUP(J16,пр.взв.!B7:E38,4,FALSE)</f>
        <v>RUS</v>
      </c>
      <c r="C18" s="283"/>
      <c r="D18" s="283"/>
      <c r="E18" s="283"/>
      <c r="F18" s="283"/>
      <c r="G18" s="283"/>
      <c r="H18" s="284"/>
      <c r="I18" s="94"/>
      <c r="J18" s="95"/>
    </row>
    <row r="19" spans="1:10" ht="18.75" thickBot="1">
      <c r="A19" s="279"/>
      <c r="B19" s="285" t="e">
        <f>VLOOKUP("пр.взв.!",пр.взв.!B1:F49,4,FALSE)</f>
        <v>#N/A</v>
      </c>
      <c r="C19" s="285"/>
      <c r="D19" s="285"/>
      <c r="E19" s="285"/>
      <c r="F19" s="285"/>
      <c r="G19" s="285"/>
      <c r="H19" s="286"/>
      <c r="I19" s="94"/>
      <c r="J19" s="95"/>
    </row>
    <row r="20" spans="1:10" ht="18.75" thickBot="1">
      <c r="A20" s="94"/>
      <c r="B20" s="123"/>
      <c r="C20" s="123"/>
      <c r="D20" s="123"/>
      <c r="E20" s="123"/>
      <c r="F20" s="123"/>
      <c r="G20" s="123"/>
      <c r="H20" s="123"/>
      <c r="I20" s="94"/>
      <c r="J20" s="95"/>
    </row>
    <row r="21" spans="1:10" ht="18" customHeight="1">
      <c r="A21" s="277" t="s">
        <v>36</v>
      </c>
      <c r="B21" s="280" t="str">
        <f>VLOOKUP(J21,пр.взв.!B2:F53,2,FALSE)</f>
        <v>EMELYANENKO Anna</v>
      </c>
      <c r="C21" s="280"/>
      <c r="D21" s="280"/>
      <c r="E21" s="280"/>
      <c r="F21" s="280"/>
      <c r="G21" s="280"/>
      <c r="H21" s="275" t="str">
        <f>VLOOKUP(J21,пр.взв.!B2:E53,3,FALSE)</f>
        <v>1991, ms</v>
      </c>
      <c r="I21" s="94"/>
      <c r="J21" s="95">
        <v>6</v>
      </c>
    </row>
    <row r="22" spans="1:10" ht="18" customHeight="1">
      <c r="A22" s="278"/>
      <c r="B22" s="281" t="e">
        <f>VLOOKUP(J22,пр.взв.!B3:F54,2,FALSE)</f>
        <v>#N/A</v>
      </c>
      <c r="C22" s="281"/>
      <c r="D22" s="281"/>
      <c r="E22" s="281"/>
      <c r="F22" s="281"/>
      <c r="G22" s="281"/>
      <c r="H22" s="276"/>
      <c r="I22" s="94"/>
      <c r="J22" s="95"/>
    </row>
    <row r="23" spans="1:10" ht="18">
      <c r="A23" s="278"/>
      <c r="B23" s="283" t="str">
        <f>VLOOKUP(J21,пр.взв.!B7:E38,4,FALSE)</f>
        <v>RUS</v>
      </c>
      <c r="C23" s="283"/>
      <c r="D23" s="283"/>
      <c r="E23" s="283"/>
      <c r="F23" s="283"/>
      <c r="G23" s="283"/>
      <c r="H23" s="284"/>
      <c r="I23" s="94"/>
    </row>
    <row r="24" spans="1:10" ht="18.75" thickBot="1">
      <c r="A24" s="279"/>
      <c r="B24" s="285" t="e">
        <f>VLOOKUP("пр.взв.!",пр.взв.!B3:F54,4,FALSE)</f>
        <v>#N/A</v>
      </c>
      <c r="C24" s="285"/>
      <c r="D24" s="285"/>
      <c r="E24" s="285"/>
      <c r="F24" s="285"/>
      <c r="G24" s="285"/>
      <c r="H24" s="286"/>
      <c r="I24" s="94"/>
    </row>
    <row r="25" spans="1:10" ht="18">
      <c r="A25" s="94"/>
      <c r="B25" s="94"/>
      <c r="C25" s="94"/>
      <c r="D25" s="94"/>
      <c r="E25" s="94"/>
      <c r="F25" s="94"/>
      <c r="G25" s="94"/>
      <c r="H25" s="94"/>
    </row>
    <row r="26" spans="1:10" ht="18">
      <c r="A26" s="94" t="s">
        <v>40</v>
      </c>
      <c r="B26" s="94"/>
      <c r="C26" s="94"/>
      <c r="D26" s="94"/>
      <c r="E26" s="94"/>
      <c r="F26" s="94"/>
      <c r="G26" s="94"/>
      <c r="H26" s="94"/>
    </row>
    <row r="27" spans="1:10" ht="13.5" thickBot="1"/>
    <row r="28" spans="1:10" ht="12.75" customHeight="1">
      <c r="A28" s="287"/>
      <c r="B28" s="288"/>
      <c r="C28" s="288"/>
      <c r="D28" s="288"/>
      <c r="E28" s="288"/>
      <c r="F28" s="288"/>
      <c r="G28" s="288"/>
      <c r="H28" s="289"/>
    </row>
    <row r="29" spans="1:10" ht="13.5" customHeight="1" thickBot="1">
      <c r="A29" s="290"/>
      <c r="B29" s="291"/>
      <c r="C29" s="291"/>
      <c r="D29" s="291"/>
      <c r="E29" s="291"/>
      <c r="F29" s="291"/>
      <c r="G29" s="291"/>
      <c r="H29" s="292"/>
    </row>
    <row r="32" spans="1:10" ht="18">
      <c r="A32" s="94" t="s">
        <v>41</v>
      </c>
      <c r="B32" s="94"/>
      <c r="C32" s="94"/>
      <c r="D32" s="94"/>
      <c r="E32" s="94"/>
      <c r="F32" s="94"/>
      <c r="G32" s="94"/>
      <c r="H32" s="94"/>
    </row>
    <row r="33" spans="1:8" ht="18">
      <c r="A33" s="94"/>
      <c r="B33" s="94"/>
      <c r="C33" s="94"/>
      <c r="D33" s="94"/>
      <c r="E33" s="94"/>
      <c r="F33" s="94"/>
      <c r="G33" s="94"/>
      <c r="H33" s="94"/>
    </row>
    <row r="34" spans="1:8" ht="18">
      <c r="A34" s="94"/>
      <c r="B34" s="94"/>
      <c r="C34" s="94"/>
      <c r="D34" s="94"/>
      <c r="E34" s="94"/>
      <c r="F34" s="94"/>
      <c r="G34" s="94"/>
      <c r="H34" s="94"/>
    </row>
    <row r="35" spans="1:8" ht="18">
      <c r="A35" s="96"/>
      <c r="B35" s="96"/>
      <c r="C35" s="96"/>
      <c r="D35" s="96"/>
      <c r="E35" s="96"/>
      <c r="F35" s="96"/>
      <c r="G35" s="96"/>
      <c r="H35" s="96"/>
    </row>
    <row r="36" spans="1:8" ht="18">
      <c r="A36" s="97"/>
      <c r="B36" s="97"/>
      <c r="C36" s="97"/>
      <c r="D36" s="97"/>
      <c r="E36" s="97"/>
      <c r="F36" s="97"/>
      <c r="G36" s="97"/>
      <c r="H36" s="97"/>
    </row>
    <row r="37" spans="1:8" ht="18">
      <c r="A37" s="96"/>
      <c r="B37" s="96"/>
      <c r="C37" s="96"/>
      <c r="D37" s="96"/>
      <c r="E37" s="96"/>
      <c r="F37" s="96"/>
      <c r="G37" s="96"/>
      <c r="H37" s="96"/>
    </row>
    <row r="38" spans="1:8" ht="18">
      <c r="A38" s="98"/>
      <c r="B38" s="98"/>
      <c r="C38" s="98"/>
      <c r="D38" s="98"/>
      <c r="E38" s="98"/>
      <c r="F38" s="98"/>
      <c r="G38" s="98"/>
      <c r="H38" s="98"/>
    </row>
    <row r="39" spans="1:8" ht="18">
      <c r="A39" s="96"/>
      <c r="B39" s="96"/>
      <c r="C39" s="96"/>
      <c r="D39" s="96"/>
      <c r="E39" s="96"/>
      <c r="F39" s="96"/>
      <c r="G39" s="96"/>
      <c r="H39" s="96"/>
    </row>
    <row r="40" spans="1:8" ht="18">
      <c r="A40" s="98"/>
      <c r="B40" s="98"/>
      <c r="C40" s="98"/>
      <c r="D40" s="98"/>
      <c r="E40" s="98"/>
      <c r="F40" s="98"/>
      <c r="G40" s="98"/>
      <c r="H40" s="98"/>
    </row>
  </sheetData>
  <mergeCells count="21">
    <mergeCell ref="A1:H1"/>
    <mergeCell ref="A2:H2"/>
    <mergeCell ref="A3:H3"/>
    <mergeCell ref="A6:A9"/>
    <mergeCell ref="H6:H7"/>
    <mergeCell ref="B6:G7"/>
    <mergeCell ref="A28:H29"/>
    <mergeCell ref="A21:A24"/>
    <mergeCell ref="H21:H22"/>
    <mergeCell ref="H16:H17"/>
    <mergeCell ref="B18:H19"/>
    <mergeCell ref="B23:H24"/>
    <mergeCell ref="A11:A14"/>
    <mergeCell ref="H11:H12"/>
    <mergeCell ref="A16:A19"/>
    <mergeCell ref="B21:G22"/>
    <mergeCell ref="A4:H4"/>
    <mergeCell ref="B8:H9"/>
    <mergeCell ref="B11:G12"/>
    <mergeCell ref="B13:H14"/>
    <mergeCell ref="B16:G17"/>
  </mergeCells>
  <phoneticPr fontId="12" type="noConversion"/>
  <pageMargins left="0.75" right="0.75" top="1" bottom="1" header="0.5" footer="0.5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 enableFormatConditionsCalculation="0">
    <tabColor indexed="10"/>
  </sheetPr>
  <dimension ref="A1:V79"/>
  <sheetViews>
    <sheetView topLeftCell="A29" workbookViewId="0">
      <selection activeCell="K1" sqref="A1:P42"/>
    </sheetView>
  </sheetViews>
  <sheetFormatPr defaultRowHeight="12.75"/>
  <cols>
    <col min="1" max="1" width="4.85546875" customWidth="1"/>
    <col min="2" max="2" width="0.5703125" customWidth="1"/>
    <col min="3" max="3" width="5.140625" customWidth="1"/>
    <col min="4" max="4" width="15.140625" customWidth="1"/>
    <col min="5" max="5" width="7.7109375" customWidth="1"/>
    <col min="6" max="6" width="11.28515625" customWidth="1"/>
    <col min="7" max="7" width="4.7109375" customWidth="1"/>
    <col min="8" max="8" width="3.7109375" customWidth="1"/>
    <col min="9" max="9" width="4.7109375" customWidth="1"/>
    <col min="10" max="10" width="3.85546875" customWidth="1"/>
    <col min="11" max="11" width="4.7109375" customWidth="1"/>
    <col min="12" max="12" width="2.140625" customWidth="1"/>
    <col min="13" max="13" width="5.5703125" customWidth="1"/>
    <col min="14" max="14" width="3.85546875" customWidth="1"/>
    <col min="15" max="15" width="13.28515625" customWidth="1"/>
    <col min="16" max="16" width="10.140625" customWidth="1"/>
    <col min="17" max="17" width="5.7109375" customWidth="1"/>
    <col min="18" max="19" width="4.7109375" customWidth="1"/>
    <col min="20" max="20" width="14" customWidth="1"/>
    <col min="21" max="21" width="7.7109375" customWidth="1"/>
    <col min="22" max="22" width="11.28515625" customWidth="1"/>
    <col min="23" max="23" width="4.7109375" customWidth="1"/>
  </cols>
  <sheetData>
    <row r="1" spans="1:22" ht="60" customHeight="1" thickBot="1">
      <c r="D1" s="53"/>
      <c r="E1" s="350" t="s">
        <v>51</v>
      </c>
      <c r="F1" s="351"/>
      <c r="G1" s="351"/>
      <c r="H1" s="351"/>
      <c r="I1" s="351"/>
      <c r="J1" s="352"/>
      <c r="K1" s="344" t="str">
        <f>[1]реквизиты!$A$2</f>
        <v>World Cup stage “Memorial A. Kharlampiev” (M&amp;W, M combat sambo)</v>
      </c>
      <c r="L1" s="345"/>
      <c r="M1" s="345"/>
      <c r="N1" s="345"/>
      <c r="O1" s="345"/>
      <c r="P1" s="346"/>
      <c r="Q1" s="44"/>
      <c r="R1" s="44"/>
      <c r="S1" s="44"/>
      <c r="T1" s="44"/>
      <c r="U1" s="8"/>
    </row>
    <row r="2" spans="1:22" ht="31.5" customHeight="1" thickBot="1">
      <c r="C2" s="3"/>
      <c r="D2" s="54"/>
      <c r="E2" s="353" t="str">
        <f>пр.взв.!A4</f>
        <v>Weight category 60W кg.</v>
      </c>
      <c r="F2" s="354"/>
      <c r="G2" s="354"/>
      <c r="H2" s="354"/>
      <c r="I2" s="354"/>
      <c r="J2" s="355"/>
      <c r="K2" s="347" t="str">
        <f>[1]реквизиты!$A$3</f>
        <v xml:space="preserve">24 - 27 March 2014            Moscow (Russia)     </v>
      </c>
      <c r="L2" s="348"/>
      <c r="M2" s="348"/>
      <c r="N2" s="348"/>
      <c r="O2" s="348"/>
      <c r="P2" s="349"/>
      <c r="V2" s="102"/>
    </row>
    <row r="3" spans="1:22" ht="19.5" customHeight="1">
      <c r="C3" s="359"/>
      <c r="F3" s="79"/>
      <c r="G3" s="79"/>
      <c r="H3" s="79"/>
      <c r="I3" s="79"/>
      <c r="J3" s="79"/>
      <c r="K3" s="79"/>
      <c r="L3" s="79"/>
    </row>
    <row r="4" spans="1:22" ht="12.75" customHeight="1" thickBot="1">
      <c r="C4" s="360" t="s">
        <v>21</v>
      </c>
    </row>
    <row r="5" spans="1:22" ht="12.75" customHeight="1" thickBot="1">
      <c r="A5" s="332" t="s">
        <v>47</v>
      </c>
      <c r="C5" s="335">
        <v>1</v>
      </c>
      <c r="D5" s="337" t="str">
        <f>VLOOKUP(C5,пр.взв.!B7:F38,2,FALSE)</f>
        <v>KABULOVA Sofya</v>
      </c>
      <c r="E5" s="322" t="str">
        <f>VLOOKUP(C5,пр.взв.!B7:F38,3,FALSE)</f>
        <v>1989 ms</v>
      </c>
      <c r="F5" s="318" t="str">
        <f>VLOOKUP(C5,пр.взв.!B7:F38,4,FALSE)</f>
        <v>RUS</v>
      </c>
      <c r="G5" s="104"/>
      <c r="H5" s="50"/>
      <c r="I5" s="50"/>
      <c r="J5" s="50"/>
      <c r="K5" s="50"/>
      <c r="L5" s="12"/>
      <c r="M5" s="361">
        <v>1</v>
      </c>
      <c r="N5" s="326">
        <f>K21</f>
        <v>1</v>
      </c>
      <c r="O5" s="327" t="str">
        <f>VLOOKUP(N5,пр.взв.!B7:E38,2,FALSE)</f>
        <v>KABULOVA Sofya</v>
      </c>
      <c r="P5" s="356" t="str">
        <f>VLOOKUP(N5,пр.взв.!B7:F38,4,FALSE)</f>
        <v>RUS</v>
      </c>
    </row>
    <row r="6" spans="1:22" ht="12.75" customHeight="1">
      <c r="A6" s="333"/>
      <c r="C6" s="336"/>
      <c r="D6" s="304">
        <f>пр.взв.!C8</f>
        <v>0</v>
      </c>
      <c r="E6" s="323"/>
      <c r="F6" s="319">
        <f>пр.взв.!E8</f>
        <v>0</v>
      </c>
      <c r="G6" s="309">
        <v>1</v>
      </c>
      <c r="H6" s="105"/>
      <c r="I6" s="105"/>
      <c r="J6" s="50"/>
      <c r="K6" s="118"/>
      <c r="M6" s="362"/>
      <c r="N6" s="303"/>
      <c r="O6" s="305" t="e">
        <f>VLOOKUP(N6,пр.взв.!B7:E38,2,FALSE)</f>
        <v>#N/A</v>
      </c>
      <c r="P6" s="301" t="e">
        <f>VLOOKUP(N6,пр.взв.!B7:E38,4,FALSE)</f>
        <v>#N/A</v>
      </c>
    </row>
    <row r="7" spans="1:22" ht="12.75" customHeight="1" thickBot="1">
      <c r="A7" s="333"/>
      <c r="C7" s="342">
        <v>9</v>
      </c>
      <c r="D7" s="340" t="str">
        <f>VLOOKUP(C7,пр.взв.!B7:F38,2,FALSE)</f>
        <v>PRAKAPENKA KATSIARYNA</v>
      </c>
      <c r="E7" s="320" t="str">
        <f>VLOOKUP(C7,пр.взв.!B7:F38,3,FALSE)</f>
        <v>1980 dvms</v>
      </c>
      <c r="F7" s="324" t="str">
        <f>VLOOKUP(C7,пр.взв.!B7:F38,4,FALSE)</f>
        <v>BLR</v>
      </c>
      <c r="G7" s="310"/>
      <c r="H7" s="106"/>
      <c r="I7" s="105"/>
      <c r="J7" s="50"/>
      <c r="K7" s="118"/>
      <c r="M7" s="357">
        <v>2</v>
      </c>
      <c r="N7" s="303">
        <v>4</v>
      </c>
      <c r="O7" s="305" t="str">
        <f>VLOOKUP(N7,пр.взв.!B7:E38,2,FALSE)</f>
        <v>OPRYSHKO EKATERINA</v>
      </c>
      <c r="P7" s="301" t="str">
        <f>VLOOKUP(N7,пр.взв.!B7:E38,4,FALSE)</f>
        <v>RUS</v>
      </c>
      <c r="T7" s="7"/>
    </row>
    <row r="8" spans="1:22" ht="12.75" customHeight="1" thickBot="1">
      <c r="A8" s="333"/>
      <c r="C8" s="343"/>
      <c r="D8" s="341">
        <f>пр.взв.!C24</f>
        <v>0</v>
      </c>
      <c r="E8" s="321"/>
      <c r="F8" s="325">
        <f>пр.взв.!E24</f>
        <v>0</v>
      </c>
      <c r="G8" s="107"/>
      <c r="H8" s="105"/>
      <c r="I8" s="313">
        <v>1</v>
      </c>
      <c r="J8" s="50"/>
      <c r="K8" s="118"/>
      <c r="M8" s="357"/>
      <c r="N8" s="303"/>
      <c r="O8" s="305" t="e">
        <f>VLOOKUP(N8,пр.взв.!B1:E40,2,FALSE)</f>
        <v>#N/A</v>
      </c>
      <c r="P8" s="301" t="e">
        <f>VLOOKUP(N8,пр.взв.!B2:E40,4,FALSE)</f>
        <v>#N/A</v>
      </c>
    </row>
    <row r="9" spans="1:22" ht="12.75" customHeight="1" thickBot="1">
      <c r="A9" s="333"/>
      <c r="C9" s="335">
        <v>5</v>
      </c>
      <c r="D9" s="337" t="str">
        <f>VLOOKUP(C9,пр.взв.!B7:F38,2,FALSE)</f>
        <v>ZHUMABAEVA DINARA</v>
      </c>
      <c r="E9" s="322" t="str">
        <f>VLOOKUP(C9,пр.взв.!B7:F38,3,FALSE)</f>
        <v>1992 msic</v>
      </c>
      <c r="F9" s="318" t="str">
        <f>VLOOKUP(C9,пр.взв.!B7:F38,4,FALSE)</f>
        <v>KAZ</v>
      </c>
      <c r="G9" s="104"/>
      <c r="H9" s="105"/>
      <c r="I9" s="314"/>
      <c r="J9" s="108"/>
      <c r="K9" s="50"/>
      <c r="M9" s="358">
        <v>3</v>
      </c>
      <c r="N9" s="303">
        <v>3</v>
      </c>
      <c r="O9" s="305" t="str">
        <f>VLOOKUP(N9,пр.взв.!B7:E38,2,FALSE)</f>
        <v>PCHELINTSEVA ARINA</v>
      </c>
      <c r="P9" s="301" t="str">
        <f>VLOOKUP(N9,пр.взв.!B7:E38,4,FALSE)</f>
        <v>RUS</v>
      </c>
    </row>
    <row r="10" spans="1:22" ht="12.75" customHeight="1">
      <c r="A10" s="333"/>
      <c r="C10" s="336"/>
      <c r="D10" s="304">
        <f>пр.взв.!C16</f>
        <v>0</v>
      </c>
      <c r="E10" s="323"/>
      <c r="F10" s="319">
        <f>пр.взв.!E16</f>
        <v>0</v>
      </c>
      <c r="G10" s="307">
        <v>5</v>
      </c>
      <c r="H10" s="109"/>
      <c r="I10" s="105"/>
      <c r="J10" s="110"/>
      <c r="K10" s="50"/>
      <c r="L10" s="12"/>
      <c r="M10" s="358"/>
      <c r="N10" s="303"/>
      <c r="O10" s="305" t="e">
        <f>VLOOKUP(N10,пр.взв.!B1:E42,2,FALSE)</f>
        <v>#N/A</v>
      </c>
      <c r="P10" s="301" t="e">
        <f>VLOOKUP(N10,пр.взв.!B1:E42,4,FALSE)</f>
        <v>#N/A</v>
      </c>
    </row>
    <row r="11" spans="1:22" ht="12.75" customHeight="1" thickBot="1">
      <c r="A11" s="333"/>
      <c r="C11" s="342">
        <v>13</v>
      </c>
      <c r="D11" s="340"/>
      <c r="E11" s="320"/>
      <c r="F11" s="324"/>
      <c r="G11" s="308"/>
      <c r="H11" s="105"/>
      <c r="I11" s="105"/>
      <c r="J11" s="110"/>
      <c r="K11" s="119"/>
      <c r="L11" s="28"/>
      <c r="M11" s="358">
        <v>3</v>
      </c>
      <c r="N11" s="303">
        <v>6</v>
      </c>
      <c r="O11" s="305" t="str">
        <f>VLOOKUP(N11,пр.взв.!B7:E38,2,FALSE)</f>
        <v>EMELYANENKO Anna</v>
      </c>
      <c r="P11" s="301" t="str">
        <f>VLOOKUP(N11,пр.взв.!B7:E38,4,FALSE)</f>
        <v>RUS</v>
      </c>
    </row>
    <row r="12" spans="1:22" ht="12.75" customHeight="1" thickBot="1">
      <c r="A12" s="334"/>
      <c r="C12" s="343"/>
      <c r="D12" s="341"/>
      <c r="E12" s="321"/>
      <c r="F12" s="325"/>
      <c r="G12" s="107"/>
      <c r="H12" s="105"/>
      <c r="I12" s="105"/>
      <c r="J12" s="50"/>
      <c r="K12" s="313">
        <v>1</v>
      </c>
      <c r="L12" s="12"/>
      <c r="M12" s="358"/>
      <c r="N12" s="303"/>
      <c r="O12" s="305" t="e">
        <f>VLOOKUP(N12,пр.взв.!B3:E44,2,FALSE)</f>
        <v>#N/A</v>
      </c>
      <c r="P12" s="301" t="e">
        <f>VLOOKUP(N12,пр.взв.!B3:E44,4,FALSE)</f>
        <v>#N/A</v>
      </c>
    </row>
    <row r="13" spans="1:22" ht="12.75" customHeight="1" thickBot="1">
      <c r="A13" s="332" t="s">
        <v>48</v>
      </c>
      <c r="C13" s="335">
        <v>3</v>
      </c>
      <c r="D13" s="337" t="str">
        <f>VLOOKUP(C13,пр.взв.!B7:F38,2,FALSE)</f>
        <v>PCHELINTSEVA ARINA</v>
      </c>
      <c r="E13" s="322" t="str">
        <f>VLOOKUP(C13,пр.взв.!B7:F38,3,FALSE)</f>
        <v>1984 msic</v>
      </c>
      <c r="F13" s="318" t="str">
        <f>VLOOKUP(C13,пр.взв.!B7:F38,4,FALSE)</f>
        <v>RUS</v>
      </c>
      <c r="G13" s="104"/>
      <c r="H13" s="105"/>
      <c r="I13" s="105"/>
      <c r="J13" s="50"/>
      <c r="K13" s="314"/>
      <c r="L13" s="12"/>
      <c r="M13" s="330" t="s">
        <v>81</v>
      </c>
      <c r="N13" s="303">
        <v>5</v>
      </c>
      <c r="O13" s="305" t="str">
        <f>VLOOKUP(N13,пр.взв.!B7:E38,2,FALSE)</f>
        <v>ZHUMABAEVA DINARA</v>
      </c>
      <c r="P13" s="301" t="str">
        <f>VLOOKUP(N13,пр.взв.!B7:E38,4,FALSE)</f>
        <v>KAZ</v>
      </c>
      <c r="Q13" s="87"/>
      <c r="R13" s="87"/>
      <c r="S13" s="87"/>
      <c r="T13" s="87"/>
    </row>
    <row r="14" spans="1:22" ht="12.75" customHeight="1">
      <c r="A14" s="333"/>
      <c r="C14" s="336"/>
      <c r="D14" s="304">
        <f>пр.взв.!C12</f>
        <v>0</v>
      </c>
      <c r="E14" s="323"/>
      <c r="F14" s="319">
        <f>пр.взв.!E12</f>
        <v>0</v>
      </c>
      <c r="G14" s="309">
        <v>3</v>
      </c>
      <c r="H14" s="105"/>
      <c r="I14" s="105"/>
      <c r="J14" s="110"/>
      <c r="K14" s="110"/>
      <c r="L14" s="12"/>
      <c r="M14" s="330"/>
      <c r="N14" s="303"/>
      <c r="O14" s="305" t="e">
        <f>VLOOKUP(N14,пр.взв.!B1:E46,2,FALSE)</f>
        <v>#N/A</v>
      </c>
      <c r="P14" s="301" t="e">
        <f>VLOOKUP(N14,пр.взв.!B5:E46,4,FALSE)</f>
        <v>#N/A</v>
      </c>
      <c r="Q14" s="87"/>
      <c r="R14" s="87"/>
      <c r="S14" s="87"/>
      <c r="T14" s="87"/>
    </row>
    <row r="15" spans="1:22" ht="12.75" customHeight="1" thickBot="1">
      <c r="A15" s="333"/>
      <c r="C15" s="342">
        <v>11</v>
      </c>
      <c r="D15" s="340" t="str">
        <f>VLOOKUP(C15,пр.взв.!B7:F38,2,FALSE)</f>
        <v>TASAKI Rina</v>
      </c>
      <c r="E15" s="320" t="str">
        <f>VLOOKUP(C15,пр.взв.!B7:F38,3,FALSE)</f>
        <v>1993, ms</v>
      </c>
      <c r="F15" s="324" t="str">
        <f>VLOOKUP(C15,пр.взв.!B7:F38,4,FALSE)</f>
        <v>JPN</v>
      </c>
      <c r="G15" s="310"/>
      <c r="H15" s="106"/>
      <c r="I15" s="105"/>
      <c r="J15" s="110"/>
      <c r="K15" s="110"/>
      <c r="L15" s="12"/>
      <c r="M15" s="330" t="s">
        <v>81</v>
      </c>
      <c r="N15" s="303">
        <v>7</v>
      </c>
      <c r="O15" s="305" t="str">
        <f>VLOOKUP(N15,пр.взв.!B7:E38,2,FALSE)</f>
        <v>DAVYDOVA Mariana</v>
      </c>
      <c r="P15" s="301" t="str">
        <f>VLOOKUP(N15,пр.взв.!B7:E38,4,FALSE)</f>
        <v>MDA</v>
      </c>
      <c r="Q15" s="87"/>
      <c r="R15" s="87"/>
      <c r="S15" s="87"/>
      <c r="T15" s="87"/>
    </row>
    <row r="16" spans="1:22" ht="12.75" customHeight="1" thickBot="1">
      <c r="A16" s="333"/>
      <c r="C16" s="343"/>
      <c r="D16" s="341">
        <f>пр.взв.!C28</f>
        <v>0</v>
      </c>
      <c r="E16" s="321"/>
      <c r="F16" s="325">
        <f>пр.взв.!E28</f>
        <v>0</v>
      </c>
      <c r="G16" s="107"/>
      <c r="H16" s="105"/>
      <c r="I16" s="311">
        <v>3</v>
      </c>
      <c r="J16" s="112"/>
      <c r="K16" s="110"/>
      <c r="L16" s="12"/>
      <c r="M16" s="330"/>
      <c r="N16" s="303"/>
      <c r="O16" s="305" t="e">
        <f>VLOOKUP(N16,пр.взв.!B1:E48,2,FALSE)</f>
        <v>#N/A</v>
      </c>
      <c r="P16" s="301" t="e">
        <f>VLOOKUP(N16,пр.взв.!B7:E48,4,FALSE)</f>
        <v>#N/A</v>
      </c>
      <c r="Q16" s="87"/>
      <c r="R16" s="87"/>
      <c r="S16" s="87"/>
      <c r="T16" s="87"/>
    </row>
    <row r="17" spans="1:20" ht="12.75" customHeight="1" thickBot="1">
      <c r="A17" s="333"/>
      <c r="C17" s="335">
        <v>7</v>
      </c>
      <c r="D17" s="337" t="str">
        <f>VLOOKUP(C17,пр.взв.!B7:F38,2,FALSE)</f>
        <v>DAVYDOVA Mariana</v>
      </c>
      <c r="E17" s="322" t="str">
        <f>VLOOKUP(C17,пр.взв.!B7:F38,3,FALSE)</f>
        <v>1985 ms</v>
      </c>
      <c r="F17" s="318" t="str">
        <f>VLOOKUP(C17,пр.взв.!B7:F38,4,FALSE)</f>
        <v>MDA</v>
      </c>
      <c r="G17" s="104"/>
      <c r="H17" s="107"/>
      <c r="I17" s="312"/>
      <c r="J17" s="113"/>
      <c r="K17" s="114"/>
      <c r="L17" s="9"/>
      <c r="M17" s="330" t="s">
        <v>81</v>
      </c>
      <c r="N17" s="302">
        <v>10</v>
      </c>
      <c r="O17" s="304" t="str">
        <f>VLOOKUP(N17,пр.взв.!B7:E38,2,FALSE)</f>
        <v>CIOBANU ANA-MARIA</v>
      </c>
      <c r="P17" s="306" t="str">
        <f>VLOOKUP(N17,пр.взв.!B7:E38,4,FALSE)</f>
        <v>ROU</v>
      </c>
      <c r="Q17" s="87"/>
      <c r="R17" s="87"/>
      <c r="S17" s="87"/>
      <c r="T17" s="87"/>
    </row>
    <row r="18" spans="1:20" ht="12.75" customHeight="1">
      <c r="A18" s="333"/>
      <c r="C18" s="336"/>
      <c r="D18" s="304">
        <f>пр.взв.!C20</f>
        <v>0</v>
      </c>
      <c r="E18" s="323"/>
      <c r="F18" s="319">
        <f>пр.взв.!E20</f>
        <v>0</v>
      </c>
      <c r="G18" s="307">
        <v>7</v>
      </c>
      <c r="H18" s="115"/>
      <c r="I18" s="107"/>
      <c r="J18" s="116"/>
      <c r="K18" s="110"/>
      <c r="L18" s="17"/>
      <c r="M18" s="330"/>
      <c r="N18" s="303"/>
      <c r="O18" s="305" t="e">
        <f>VLOOKUP(N18,пр.взв.!B1:E50,2,FALSE)</f>
        <v>#N/A</v>
      </c>
      <c r="P18" s="301" t="e">
        <f>VLOOKUP(N18,пр.взв.!B1:E50,4,FALSE)</f>
        <v>#N/A</v>
      </c>
      <c r="Q18" s="87"/>
      <c r="R18" s="87"/>
      <c r="S18" s="87"/>
      <c r="T18" s="87"/>
    </row>
    <row r="19" spans="1:20" ht="13.9" customHeight="1" thickBot="1">
      <c r="A19" s="333"/>
      <c r="C19" s="342">
        <v>15</v>
      </c>
      <c r="D19" s="338"/>
      <c r="E19" s="328"/>
      <c r="F19" s="324"/>
      <c r="G19" s="308"/>
      <c r="H19" s="107"/>
      <c r="I19" s="107"/>
      <c r="J19" s="116"/>
      <c r="K19" s="110"/>
      <c r="L19" s="17"/>
      <c r="M19" s="330" t="s">
        <v>81</v>
      </c>
      <c r="N19" s="303">
        <v>8</v>
      </c>
      <c r="O19" s="305" t="str">
        <f>VLOOKUP(N19,пр.взв.!B7:E38,2,FALSE)</f>
        <v>REPIDA Anna</v>
      </c>
      <c r="P19" s="301" t="str">
        <f>VLOOKUP(N19,пр.взв.!B7:E38,4,FALSE)</f>
        <v>MDA</v>
      </c>
      <c r="Q19" s="87"/>
      <c r="R19" s="87"/>
      <c r="S19" s="87"/>
      <c r="T19" s="87"/>
    </row>
    <row r="20" spans="1:20" ht="12.6" customHeight="1" thickBot="1">
      <c r="A20" s="334"/>
      <c r="C20" s="343"/>
      <c r="D20" s="339"/>
      <c r="E20" s="329"/>
      <c r="F20" s="325"/>
      <c r="G20" s="107"/>
      <c r="H20" s="104"/>
      <c r="I20" s="104"/>
      <c r="J20" s="116"/>
      <c r="K20" s="110"/>
      <c r="L20" s="17"/>
      <c r="M20" s="330"/>
      <c r="N20" s="303"/>
      <c r="O20" s="305" t="e">
        <f>VLOOKUP(N20,пр.взв.!B2:E52,2,FALSE)</f>
        <v>#N/A</v>
      </c>
      <c r="P20" s="301" t="e">
        <f>VLOOKUP(N20,пр.взв.!B1:E52,4,FALSE)</f>
        <v>#N/A</v>
      </c>
      <c r="Q20" s="87"/>
      <c r="R20" s="87"/>
      <c r="S20" s="87"/>
      <c r="T20" s="87"/>
    </row>
    <row r="21" spans="1:20" ht="12.6" customHeight="1">
      <c r="C21" s="365"/>
      <c r="D21" s="59"/>
      <c r="E21" s="6"/>
      <c r="F21" s="3"/>
      <c r="G21" s="120"/>
      <c r="H21" s="120"/>
      <c r="I21" s="120"/>
      <c r="J21" s="118"/>
      <c r="K21" s="366">
        <v>1</v>
      </c>
      <c r="M21" s="331" t="s">
        <v>82</v>
      </c>
      <c r="N21" s="303">
        <v>9</v>
      </c>
      <c r="O21" s="305" t="str">
        <f>VLOOKUP(N21,пр.взв.!B7:E38,2,FALSE)</f>
        <v>PRAKAPENKA KATSIARYNA</v>
      </c>
      <c r="P21" s="301" t="str">
        <f>VLOOKUP(N21,пр.взв.!B7:E38,4,FALSE)</f>
        <v>BLR</v>
      </c>
      <c r="Q21" s="87"/>
      <c r="R21" s="87"/>
      <c r="S21" s="87"/>
      <c r="T21" s="87"/>
    </row>
    <row r="22" spans="1:20" ht="12.6" customHeight="1" thickBot="1">
      <c r="C22" s="360"/>
      <c r="D22" s="60"/>
      <c r="G22" s="118"/>
      <c r="H22" s="118"/>
      <c r="I22" s="118"/>
      <c r="J22" s="118"/>
      <c r="K22" s="367"/>
      <c r="L22" s="51"/>
      <c r="M22" s="331"/>
      <c r="N22" s="303"/>
      <c r="O22" s="305" t="e">
        <f>VLOOKUP(N22,пр.взв.!B2:E54,2,FALSE)</f>
        <v>#N/A</v>
      </c>
      <c r="P22" s="301" t="e">
        <f>VLOOKUP(N22,пр.взв.!B3:E54,4,FALSE)</f>
        <v>#N/A</v>
      </c>
      <c r="Q22" s="87"/>
      <c r="R22" s="87"/>
      <c r="S22" s="87"/>
      <c r="T22" s="87"/>
    </row>
    <row r="23" spans="1:20" ht="12.6" customHeight="1" thickBot="1">
      <c r="A23" s="332" t="s">
        <v>49</v>
      </c>
      <c r="C23" s="335">
        <v>2</v>
      </c>
      <c r="D23" s="337" t="str">
        <f>VLOOKUP(C23,пр.взв.!B7:F38,2,FALSE)</f>
        <v>SHINKARENKO ANASTASIYA</v>
      </c>
      <c r="E23" s="322" t="str">
        <f>VLOOKUP(C23,пр.взв.!B7:F38,3,FALSE)</f>
        <v>1991 msic</v>
      </c>
      <c r="F23" s="318" t="str">
        <f>VLOOKUP(C23,пр.взв.!B7:F38,4,FALSE)</f>
        <v>RUS</v>
      </c>
      <c r="G23" s="104"/>
      <c r="H23" s="50"/>
      <c r="I23" s="50"/>
      <c r="J23" s="50"/>
      <c r="K23" s="111"/>
      <c r="M23" s="330" t="s">
        <v>82</v>
      </c>
      <c r="N23" s="303">
        <v>2</v>
      </c>
      <c r="O23" s="305" t="str">
        <f>VLOOKUP(N23,пр.взв.!B7:E38,2,FALSE)</f>
        <v>SHINKARENKO ANASTASIYA</v>
      </c>
      <c r="P23" s="301" t="str">
        <f>VLOOKUP(N23,пр.взв.!B7:E38,4,FALSE)</f>
        <v>RUS</v>
      </c>
    </row>
    <row r="24" spans="1:20" ht="12.6" customHeight="1">
      <c r="A24" s="333"/>
      <c r="C24" s="336"/>
      <c r="D24" s="304">
        <f>пр.взв.!C10</f>
        <v>0</v>
      </c>
      <c r="E24" s="323"/>
      <c r="F24" s="319"/>
      <c r="G24" s="309">
        <v>10</v>
      </c>
      <c r="H24" s="105"/>
      <c r="I24" s="105"/>
      <c r="J24" s="50"/>
      <c r="K24" s="121"/>
      <c r="M24" s="330"/>
      <c r="N24" s="303"/>
      <c r="O24" s="305" t="e">
        <f>VLOOKUP(N24,пр.взв.!B2:E56,2,FALSE)</f>
        <v>#N/A</v>
      </c>
      <c r="P24" s="301" t="e">
        <f>VLOOKUP(N24,пр.взв.!B5:E56,4,FALSE)</f>
        <v>#N/A</v>
      </c>
    </row>
    <row r="25" spans="1:20" ht="12.6" customHeight="1" thickBot="1">
      <c r="A25" s="333"/>
      <c r="C25" s="342">
        <v>10</v>
      </c>
      <c r="D25" s="340" t="str">
        <f>VLOOKUP(C25,пр.взв.!B7:F38,2,FALSE)</f>
        <v>CIOBANU ANA-MARIA</v>
      </c>
      <c r="E25" s="320">
        <f>VLOOKUP(C25,пр.взв.!B7:F38,3,FALSE)</f>
        <v>1993</v>
      </c>
      <c r="F25" s="324" t="str">
        <f>VLOOKUP(C25,пр.взв.!B7:F38,4,FALSE)</f>
        <v>ROU</v>
      </c>
      <c r="G25" s="310"/>
      <c r="H25" s="106"/>
      <c r="I25" s="105"/>
      <c r="J25" s="50"/>
      <c r="K25" s="121"/>
      <c r="M25" s="363" t="s">
        <v>82</v>
      </c>
      <c r="N25" s="302">
        <v>11</v>
      </c>
      <c r="O25" s="304" t="str">
        <f>VLOOKUP(N25,пр.взв.!B7:E38,2,FALSE)</f>
        <v>TASAKI Rina</v>
      </c>
      <c r="P25" s="306" t="str">
        <f>VLOOKUP(N25,пр.взв.!B7:E40,4,FALSE)</f>
        <v>JPN</v>
      </c>
    </row>
    <row r="26" spans="1:20" ht="12.6" customHeight="1" thickBot="1">
      <c r="A26" s="333"/>
      <c r="C26" s="343"/>
      <c r="D26" s="341">
        <f>пр.взв.!C26</f>
        <v>0</v>
      </c>
      <c r="E26" s="321"/>
      <c r="F26" s="325"/>
      <c r="G26" s="107"/>
      <c r="H26" s="105"/>
      <c r="I26" s="313">
        <v>6</v>
      </c>
      <c r="J26" s="50"/>
      <c r="K26" s="121"/>
      <c r="M26" s="364"/>
      <c r="N26" s="315"/>
      <c r="O26" s="316" t="e">
        <f>VLOOKUP(N26,пр.взв.!B4:E58,2,FALSE)</f>
        <v>#N/A</v>
      </c>
      <c r="P26" s="317" t="e">
        <f>VLOOKUP(N26,пр.взв.!B7:E58,4,FALSE)</f>
        <v>#N/A</v>
      </c>
    </row>
    <row r="27" spans="1:20" ht="12.6" customHeight="1" thickBot="1">
      <c r="A27" s="333"/>
      <c r="C27" s="335">
        <v>6</v>
      </c>
      <c r="D27" s="337" t="str">
        <f>VLOOKUP(C27,пр.взв.!B7:F38,2,FALSE)</f>
        <v>EMELYANENKO Anna</v>
      </c>
      <c r="E27" s="322" t="str">
        <f>VLOOKUP(C27,пр.взв.!B7:F38,3,FALSE)</f>
        <v>1991, ms</v>
      </c>
      <c r="F27" s="318" t="str">
        <f>VLOOKUP(C27,пр.взв.!B7:F38,4,FALSE)</f>
        <v>RUS</v>
      </c>
      <c r="G27" s="104"/>
      <c r="H27" s="105"/>
      <c r="I27" s="314"/>
      <c r="J27" s="108"/>
      <c r="K27" s="110"/>
    </row>
    <row r="28" spans="1:20" ht="12.6" customHeight="1">
      <c r="A28" s="333"/>
      <c r="C28" s="336"/>
      <c r="D28" s="304">
        <f>пр.взв.!C18</f>
        <v>0</v>
      </c>
      <c r="E28" s="323"/>
      <c r="F28" s="319"/>
      <c r="G28" s="307">
        <v>6</v>
      </c>
      <c r="H28" s="109"/>
      <c r="I28" s="105"/>
      <c r="J28" s="110"/>
      <c r="K28" s="110"/>
      <c r="L28" s="12"/>
    </row>
    <row r="29" spans="1:20" ht="12.6" customHeight="1" thickBot="1">
      <c r="A29" s="333"/>
      <c r="C29" s="342">
        <v>14</v>
      </c>
      <c r="D29" s="340"/>
      <c r="E29" s="320"/>
      <c r="F29" s="324"/>
      <c r="G29" s="308"/>
      <c r="H29" s="105"/>
      <c r="I29" s="105"/>
      <c r="J29" s="110"/>
      <c r="K29" s="122"/>
      <c r="L29" s="28"/>
      <c r="M29" s="87"/>
      <c r="N29" s="87"/>
    </row>
    <row r="30" spans="1:20" ht="12.6" customHeight="1" thickBot="1">
      <c r="A30" s="334"/>
      <c r="C30" s="343"/>
      <c r="D30" s="341"/>
      <c r="E30" s="321"/>
      <c r="F30" s="325"/>
      <c r="G30" s="107"/>
      <c r="H30" s="105"/>
      <c r="I30" s="105"/>
      <c r="J30" s="50"/>
      <c r="K30" s="311">
        <v>4</v>
      </c>
      <c r="L30" s="12"/>
      <c r="M30" s="87"/>
      <c r="N30" s="87"/>
    </row>
    <row r="31" spans="1:20" ht="12.6" customHeight="1" thickBot="1">
      <c r="A31" s="332" t="s">
        <v>50</v>
      </c>
      <c r="C31" s="335">
        <v>4</v>
      </c>
      <c r="D31" s="337" t="str">
        <f>VLOOKUP(C31,пр.взв.!B7:F38,2,FALSE)</f>
        <v>OPRYSHKO EKATERINA</v>
      </c>
      <c r="E31" s="322" t="str">
        <f>VLOOKUP(C31,пр.взв.!B7:F38,3,FALSE)</f>
        <v>1990 ms</v>
      </c>
      <c r="F31" s="318" t="str">
        <f>VLOOKUP(C31,пр.взв.!B7:F38,4,FALSE)</f>
        <v>RUS</v>
      </c>
      <c r="G31" s="104"/>
      <c r="H31" s="105"/>
      <c r="I31" s="105"/>
      <c r="J31" s="50"/>
      <c r="K31" s="312"/>
      <c r="L31" s="12"/>
      <c r="M31" s="87"/>
      <c r="N31" s="87"/>
    </row>
    <row r="32" spans="1:20" ht="12.6" customHeight="1">
      <c r="A32" s="333"/>
      <c r="C32" s="336"/>
      <c r="D32" s="304">
        <f>пр.взв.!C14</f>
        <v>0</v>
      </c>
      <c r="E32" s="323"/>
      <c r="F32" s="319"/>
      <c r="G32" s="309">
        <v>4</v>
      </c>
      <c r="H32" s="105"/>
      <c r="I32" s="105"/>
      <c r="J32" s="110"/>
      <c r="K32" s="50"/>
      <c r="L32" s="12"/>
      <c r="M32" s="87"/>
      <c r="N32" s="87"/>
    </row>
    <row r="33" spans="1:18" ht="12.6" customHeight="1" thickBot="1">
      <c r="A33" s="333"/>
      <c r="C33" s="342">
        <v>12</v>
      </c>
      <c r="D33" s="340"/>
      <c r="E33" s="320"/>
      <c r="F33" s="324"/>
      <c r="G33" s="310"/>
      <c r="H33" s="106"/>
      <c r="I33" s="105"/>
      <c r="J33" s="110"/>
      <c r="K33" s="50"/>
      <c r="L33" s="12"/>
      <c r="M33" s="87"/>
      <c r="N33" s="87"/>
    </row>
    <row r="34" spans="1:18" ht="12.6" customHeight="1" thickBot="1">
      <c r="A34" s="333"/>
      <c r="C34" s="343"/>
      <c r="D34" s="341"/>
      <c r="E34" s="321"/>
      <c r="F34" s="325"/>
      <c r="G34" s="107"/>
      <c r="H34" s="105"/>
      <c r="I34" s="311">
        <v>4</v>
      </c>
      <c r="J34" s="112"/>
      <c r="K34" s="50"/>
      <c r="L34" s="12"/>
      <c r="M34" s="87"/>
      <c r="N34" s="87"/>
    </row>
    <row r="35" spans="1:18" ht="12.6" customHeight="1" thickBot="1">
      <c r="A35" s="333"/>
      <c r="C35" s="335">
        <v>8</v>
      </c>
      <c r="D35" s="337" t="str">
        <f>VLOOKUP(C35,пр.взв.!B7:F38,2,FALSE)</f>
        <v>REPIDA Anna</v>
      </c>
      <c r="E35" s="322" t="str">
        <f>VLOOKUP(C35,пр.взв.!B7:F38,3,FALSE)</f>
        <v>1980, ms</v>
      </c>
      <c r="F35" s="318" t="str">
        <f>VLOOKUP(C35,пр.взв.!B7:F38,4,FALSE)</f>
        <v>MDA</v>
      </c>
      <c r="G35" s="104"/>
      <c r="H35" s="107"/>
      <c r="I35" s="312"/>
      <c r="J35" s="113"/>
      <c r="K35" s="113"/>
      <c r="L35" s="9"/>
      <c r="M35" s="87"/>
      <c r="N35" s="87"/>
    </row>
    <row r="36" spans="1:18" ht="14.25" customHeight="1">
      <c r="A36" s="333"/>
      <c r="C36" s="336"/>
      <c r="D36" s="304">
        <f>пр.взв.!C22</f>
        <v>0</v>
      </c>
      <c r="E36" s="323"/>
      <c r="F36" s="319"/>
      <c r="G36" s="307">
        <v>8</v>
      </c>
      <c r="H36" s="115"/>
      <c r="I36" s="107"/>
      <c r="J36" s="116"/>
      <c r="K36" s="50"/>
      <c r="L36" s="12"/>
      <c r="M36" s="69"/>
      <c r="N36" s="69"/>
    </row>
    <row r="37" spans="1:18" ht="13.9" customHeight="1" thickBot="1">
      <c r="A37" s="333"/>
      <c r="C37" s="342">
        <v>16</v>
      </c>
      <c r="D37" s="338"/>
      <c r="E37" s="328"/>
      <c r="F37" s="324"/>
      <c r="G37" s="308"/>
      <c r="H37" s="107"/>
      <c r="I37" s="107"/>
      <c r="J37" s="116"/>
      <c r="K37" s="50"/>
      <c r="L37" s="12"/>
      <c r="M37" s="88"/>
      <c r="N37" s="88"/>
      <c r="O37" s="89"/>
      <c r="P37" s="87"/>
      <c r="Q37" s="90"/>
      <c r="R37" s="69"/>
    </row>
    <row r="38" spans="1:18" ht="13.9" customHeight="1" thickBot="1">
      <c r="A38" s="334"/>
      <c r="C38" s="343"/>
      <c r="D38" s="339"/>
      <c r="E38" s="329"/>
      <c r="F38" s="325"/>
      <c r="G38" s="107"/>
      <c r="H38" s="104"/>
      <c r="I38" s="104"/>
      <c r="J38" s="116"/>
      <c r="K38" s="50"/>
      <c r="L38" s="17"/>
      <c r="M38" s="88"/>
      <c r="N38" s="88"/>
      <c r="O38" s="91"/>
      <c r="P38" s="87"/>
      <c r="Q38" s="87"/>
      <c r="R38" s="69"/>
    </row>
    <row r="39" spans="1:18" ht="13.15" customHeight="1">
      <c r="C39" s="49"/>
      <c r="P39" s="3"/>
      <c r="R39" s="3"/>
    </row>
    <row r="40" spans="1:18" ht="15" customHeight="1">
      <c r="A40" s="46" t="str">
        <f>[1]реквизиты!$A$8</f>
        <v>Chief referee</v>
      </c>
      <c r="B40" s="47"/>
      <c r="C40" s="47"/>
      <c r="D40" s="47"/>
      <c r="E40" s="3"/>
      <c r="F40" s="99"/>
      <c r="G40" s="124"/>
      <c r="H40" s="124"/>
      <c r="I40" s="100" t="str">
        <f>[1]реквизиты!$G$8</f>
        <v>R. Baboyan</v>
      </c>
      <c r="J40" s="57"/>
      <c r="M40" t="str">
        <f>[1]реквизиты!$G$9</f>
        <v>/RUS/</v>
      </c>
      <c r="Q40" s="3"/>
      <c r="R40" s="3"/>
    </row>
    <row r="41" spans="1:18" ht="15.75" customHeight="1">
      <c r="G41" s="124"/>
      <c r="H41" s="124"/>
      <c r="I41" s="117" t="str">
        <f>HYPERLINK([1]реквизиты!$A$13)</f>
        <v/>
      </c>
      <c r="J41" s="101"/>
      <c r="P41" s="3"/>
      <c r="Q41" s="55"/>
      <c r="R41" s="3"/>
    </row>
    <row r="42" spans="1:18" ht="15" customHeight="1">
      <c r="A42" s="46" t="str">
        <f>[1]реквизиты!$A$10</f>
        <v>Chief  secretary</v>
      </c>
      <c r="B42" s="56"/>
      <c r="C42" s="52"/>
      <c r="D42" s="52"/>
      <c r="E42" s="125"/>
      <c r="F42" s="124"/>
      <c r="G42" s="124"/>
      <c r="H42" s="124"/>
      <c r="I42" s="100" t="str">
        <f>[1]реквизиты!$G$10</f>
        <v>A. Drokov</v>
      </c>
      <c r="M42" t="str">
        <f>[1]реквизиты!$G$11</f>
        <v>/RUS/</v>
      </c>
      <c r="O42" s="3"/>
      <c r="Q42" s="3"/>
      <c r="R42" s="3"/>
    </row>
    <row r="43" spans="1:18" ht="15.75" customHeight="1">
      <c r="C43" s="126"/>
      <c r="D43" s="124"/>
      <c r="E43" s="124"/>
      <c r="F43" s="124"/>
      <c r="G43" s="127"/>
      <c r="H43" s="127"/>
      <c r="I43" s="7"/>
      <c r="O43" s="3"/>
      <c r="P43" s="103"/>
      <c r="Q43" s="3"/>
      <c r="R43" s="3"/>
    </row>
    <row r="44" spans="1:18">
      <c r="C44" s="7"/>
      <c r="D44" s="7"/>
      <c r="E44" s="7"/>
      <c r="F44" s="7"/>
      <c r="G44" s="7"/>
      <c r="H44" s="7"/>
      <c r="I44" s="7"/>
      <c r="Q44" s="3"/>
      <c r="R44" s="3"/>
    </row>
    <row r="45" spans="1:18">
      <c r="Q45" s="3"/>
      <c r="R45" s="3"/>
    </row>
    <row r="46" spans="1:18">
      <c r="Q46" s="3"/>
      <c r="R46" s="3"/>
    </row>
    <row r="47" spans="1:18">
      <c r="Q47" s="3"/>
      <c r="R47" s="3"/>
    </row>
    <row r="48" spans="1:18">
      <c r="Q48" s="3"/>
      <c r="R48" s="3"/>
    </row>
    <row r="49" spans="17:18">
      <c r="Q49" s="3"/>
      <c r="R49" s="3"/>
    </row>
    <row r="50" spans="17:18">
      <c r="Q50" s="3"/>
      <c r="R50" s="3"/>
    </row>
    <row r="51" spans="17:18">
      <c r="Q51" s="3"/>
      <c r="R51" s="3"/>
    </row>
    <row r="52" spans="17:18">
      <c r="Q52" s="3"/>
      <c r="R52" s="3"/>
    </row>
    <row r="53" spans="17:18">
      <c r="Q53" s="3"/>
      <c r="R53" s="3"/>
    </row>
    <row r="54" spans="17:18">
      <c r="Q54" s="3"/>
      <c r="R54" s="3"/>
    </row>
    <row r="55" spans="17:18">
      <c r="Q55" s="3"/>
      <c r="R55" s="3"/>
    </row>
    <row r="56" spans="17:18">
      <c r="Q56" s="3"/>
      <c r="R56" s="3"/>
    </row>
    <row r="57" spans="17:18">
      <c r="Q57" s="3"/>
      <c r="R57" s="3"/>
    </row>
    <row r="58" spans="17:18">
      <c r="Q58" s="3"/>
      <c r="R58" s="3"/>
    </row>
    <row r="59" spans="17:18">
      <c r="Q59" s="3"/>
      <c r="R59" s="3"/>
    </row>
    <row r="60" spans="17:18">
      <c r="Q60" s="3"/>
      <c r="R60" s="3"/>
    </row>
    <row r="61" spans="17:18">
      <c r="Q61" s="3"/>
      <c r="R61" s="3"/>
    </row>
    <row r="62" spans="17:18">
      <c r="Q62" s="3"/>
      <c r="R62" s="3"/>
    </row>
    <row r="63" spans="17:18">
      <c r="Q63" s="3"/>
      <c r="R63" s="3"/>
    </row>
    <row r="64" spans="17:18">
      <c r="Q64" s="3"/>
      <c r="R64" s="3"/>
    </row>
    <row r="65" spans="17:18">
      <c r="Q65" s="3"/>
      <c r="R65" s="3"/>
    </row>
    <row r="66" spans="17:18">
      <c r="Q66" s="3"/>
      <c r="R66" s="3"/>
    </row>
    <row r="67" spans="17:18">
      <c r="Q67" s="3"/>
      <c r="R67" s="3"/>
    </row>
    <row r="68" spans="17:18">
      <c r="Q68" s="3"/>
      <c r="R68" s="3"/>
    </row>
    <row r="69" spans="17:18">
      <c r="Q69" s="3"/>
      <c r="R69" s="3"/>
    </row>
    <row r="70" spans="17:18">
      <c r="Q70" s="3"/>
      <c r="R70" s="3"/>
    </row>
    <row r="71" spans="17:18">
      <c r="Q71" s="3"/>
      <c r="R71" s="3"/>
    </row>
    <row r="72" spans="17:18">
      <c r="Q72" s="3"/>
      <c r="R72" s="3"/>
    </row>
    <row r="73" spans="17:18">
      <c r="Q73" s="3"/>
      <c r="R73" s="3"/>
    </row>
    <row r="74" spans="17:18">
      <c r="Q74" s="3"/>
      <c r="R74" s="3"/>
    </row>
    <row r="75" spans="17:18">
      <c r="Q75" s="3"/>
      <c r="R75" s="3"/>
    </row>
    <row r="76" spans="17:18">
      <c r="Q76" s="3"/>
      <c r="R76" s="3"/>
    </row>
    <row r="77" spans="17:18">
      <c r="Q77" s="3"/>
      <c r="R77" s="3"/>
    </row>
    <row r="78" spans="17:18">
      <c r="Q78" s="3"/>
      <c r="R78" s="3"/>
    </row>
    <row r="79" spans="17:18">
      <c r="Q79" s="3"/>
      <c r="R79" s="3"/>
    </row>
  </sheetData>
  <mergeCells count="133">
    <mergeCell ref="C3:C4"/>
    <mergeCell ref="E5:E6"/>
    <mergeCell ref="C5:C6"/>
    <mergeCell ref="C7:C8"/>
    <mergeCell ref="E7:E8"/>
    <mergeCell ref="D5:D6"/>
    <mergeCell ref="D7:D8"/>
    <mergeCell ref="M5:M6"/>
    <mergeCell ref="M25:M26"/>
    <mergeCell ref="C21:C22"/>
    <mergeCell ref="M11:M12"/>
    <mergeCell ref="M13:M14"/>
    <mergeCell ref="C11:C12"/>
    <mergeCell ref="E11:E12"/>
    <mergeCell ref="C13:C14"/>
    <mergeCell ref="E13:E14"/>
    <mergeCell ref="D13:D14"/>
    <mergeCell ref="F13:F14"/>
    <mergeCell ref="K21:K22"/>
    <mergeCell ref="F27:F28"/>
    <mergeCell ref="F29:F30"/>
    <mergeCell ref="F23:F24"/>
    <mergeCell ref="F25:F26"/>
    <mergeCell ref="F31:F32"/>
    <mergeCell ref="F33:F34"/>
    <mergeCell ref="M23:M24"/>
    <mergeCell ref="E27:E28"/>
    <mergeCell ref="E29:E30"/>
    <mergeCell ref="C35:C36"/>
    <mergeCell ref="C37:C38"/>
    <mergeCell ref="E35:E36"/>
    <mergeCell ref="D31:D32"/>
    <mergeCell ref="D37:D38"/>
    <mergeCell ref="A13:A20"/>
    <mergeCell ref="A23:A30"/>
    <mergeCell ref="A31:A38"/>
    <mergeCell ref="D27:D28"/>
    <mergeCell ref="D29:D30"/>
    <mergeCell ref="D23:D24"/>
    <mergeCell ref="D25:D26"/>
    <mergeCell ref="E25:E26"/>
    <mergeCell ref="E23:E24"/>
    <mergeCell ref="D33:D34"/>
    <mergeCell ref="D35:D36"/>
    <mergeCell ref="C33:C34"/>
    <mergeCell ref="C23:C24"/>
    <mergeCell ref="C25:C26"/>
    <mergeCell ref="C27:C28"/>
    <mergeCell ref="C29:C30"/>
    <mergeCell ref="C31:C32"/>
    <mergeCell ref="C15:C16"/>
    <mergeCell ref="E15:E16"/>
    <mergeCell ref="K1:P1"/>
    <mergeCell ref="K2:P2"/>
    <mergeCell ref="E1:J1"/>
    <mergeCell ref="E2:J2"/>
    <mergeCell ref="F5:F6"/>
    <mergeCell ref="P5:P6"/>
    <mergeCell ref="F7:F8"/>
    <mergeCell ref="D9:D10"/>
    <mergeCell ref="F9:F10"/>
    <mergeCell ref="M7:M8"/>
    <mergeCell ref="M9:M10"/>
    <mergeCell ref="A5:A12"/>
    <mergeCell ref="E9:E10"/>
    <mergeCell ref="C9:C10"/>
    <mergeCell ref="F15:F16"/>
    <mergeCell ref="D17:D18"/>
    <mergeCell ref="F17:F18"/>
    <mergeCell ref="D19:D20"/>
    <mergeCell ref="F19:F20"/>
    <mergeCell ref="E19:E20"/>
    <mergeCell ref="D15:D16"/>
    <mergeCell ref="D11:D12"/>
    <mergeCell ref="F11:F12"/>
    <mergeCell ref="E17:E18"/>
    <mergeCell ref="C17:C18"/>
    <mergeCell ref="C19:C20"/>
    <mergeCell ref="F35:F36"/>
    <mergeCell ref="E33:E34"/>
    <mergeCell ref="E31:E32"/>
    <mergeCell ref="F37:F38"/>
    <mergeCell ref="N5:N6"/>
    <mergeCell ref="O5:O6"/>
    <mergeCell ref="N7:N8"/>
    <mergeCell ref="O7:O8"/>
    <mergeCell ref="N11:N12"/>
    <mergeCell ref="O11:O12"/>
    <mergeCell ref="N15:N16"/>
    <mergeCell ref="O15:O16"/>
    <mergeCell ref="N19:N20"/>
    <mergeCell ref="N21:N22"/>
    <mergeCell ref="O21:O22"/>
    <mergeCell ref="I8:I9"/>
    <mergeCell ref="G6:G7"/>
    <mergeCell ref="K12:K13"/>
    <mergeCell ref="G10:G11"/>
    <mergeCell ref="E37:E38"/>
    <mergeCell ref="M19:M20"/>
    <mergeCell ref="M15:M16"/>
    <mergeCell ref="M17:M18"/>
    <mergeCell ref="M21:M22"/>
    <mergeCell ref="P11:P12"/>
    <mergeCell ref="N13:N14"/>
    <mergeCell ref="O13:O14"/>
    <mergeCell ref="P13:P14"/>
    <mergeCell ref="P7:P8"/>
    <mergeCell ref="N9:N10"/>
    <mergeCell ref="O9:O10"/>
    <mergeCell ref="P9:P10"/>
    <mergeCell ref="O19:O20"/>
    <mergeCell ref="P19:P20"/>
    <mergeCell ref="P21:P22"/>
    <mergeCell ref="P15:P16"/>
    <mergeCell ref="N17:N18"/>
    <mergeCell ref="O17:O18"/>
    <mergeCell ref="P17:P18"/>
    <mergeCell ref="N23:N24"/>
    <mergeCell ref="O23:O24"/>
    <mergeCell ref="P23:P24"/>
    <mergeCell ref="G36:G37"/>
    <mergeCell ref="G32:G33"/>
    <mergeCell ref="I34:I35"/>
    <mergeCell ref="K30:K31"/>
    <mergeCell ref="G28:G29"/>
    <mergeCell ref="I26:I27"/>
    <mergeCell ref="G24:G25"/>
    <mergeCell ref="I16:I17"/>
    <mergeCell ref="G18:G19"/>
    <mergeCell ref="G14:G15"/>
    <mergeCell ref="N25:N26"/>
    <mergeCell ref="O25:O26"/>
    <mergeCell ref="P25:P26"/>
  </mergeCells>
  <phoneticPr fontId="0" type="noConversion"/>
  <printOptions horizontalCentered="1" verticalCentered="1"/>
  <pageMargins left="0" right="0" top="0" bottom="0" header="0.11811023622047245" footer="0.11811023622047245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Круги</vt:lpstr>
      <vt:lpstr>полуфинал</vt:lpstr>
      <vt:lpstr>пр.взв.</vt:lpstr>
      <vt:lpstr>СТАРТОВЫЙ</vt:lpstr>
      <vt:lpstr>наградной лист</vt:lpstr>
      <vt:lpstr>пр.хода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Toshiba</cp:lastModifiedBy>
  <cp:lastPrinted>2014-03-26T14:41:20Z</cp:lastPrinted>
  <dcterms:created xsi:type="dcterms:W3CDTF">1996-10-08T23:32:33Z</dcterms:created>
  <dcterms:modified xsi:type="dcterms:W3CDTF">2014-03-26T14:44:08Z</dcterms:modified>
</cp:coreProperties>
</file>