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<sst xmlns="http://schemas.openxmlformats.org/spreadsheetml/2006/main" count="329" uniqueCount="132">
  <si>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</si>
  <si>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</si>
  <si>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</si>
  <si>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</si>
  <si>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</si>
  <si>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</si>
  <si>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</si>
  <si>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</si>
  <si>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</si>
  <si>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</si>
  <si>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</si>
  <si>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</si>
  <si>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</si>
  <si>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</si>
  <si>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</si>
  <si>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</si>
  <si>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</si>
  <si>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</si>
  <si>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</si>
  <si>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</si>
  <si>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</si>
  <si>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</si>
  <si>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</si>
  <si>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</si>
  <si>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</si>
  <si>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</si>
  <si>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</si>
  <si>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</si>
  <si>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</si>
  <si>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</si>
  <si>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</si>
  <si>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</si>
  <si>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</si>
  <si>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</si>
  <si>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</si>
  <si>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</si>
  <si>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</si>
  <si>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</si>
  <si>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</si>
  <si>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</si>
  <si>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</si>
  <si>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</si>
  <si>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</si>
  <si>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</si>
  <si>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</si>
  <si>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</si>
  <si>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</si>
  <si>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</si>
  <si>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</si>
  <si>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</si>
  <si>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</si>
  <si>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</si>
  <si>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</si>
  <si>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r>
      <t>3</t>
    </r>
    <r>
      <rPr>
        <b/>
        <sz val="10"/>
        <color indexed="9"/>
        <rFont val="Arial Narrow"/>
        <family val="2"/>
      </rPr>
      <t>.</t>
    </r>
  </si>
  <si>
    <r>
      <t>5</t>
    </r>
    <r>
      <rPr>
        <b/>
        <sz val="10"/>
        <color indexed="9"/>
        <rFont val="Arial Narrow"/>
        <family val="2"/>
      </rPr>
      <t>.</t>
    </r>
  </si>
  <si>
    <t>ЧЕМЕРСКАЯ Анна Владимировна</t>
  </si>
  <si>
    <t>08.08.1994, МС</t>
  </si>
  <si>
    <t>СФО</t>
  </si>
  <si>
    <t>г. Новосибирск, МО</t>
  </si>
  <si>
    <t>-</t>
  </si>
  <si>
    <t>Орлов АА, Завалищев ВС, Матвеев АБ</t>
  </si>
  <si>
    <t>ЩЕКИНА Ксения Олеговна</t>
  </si>
  <si>
    <t>25.10.1995, КМС</t>
  </si>
  <si>
    <t>Мос</t>
  </si>
  <si>
    <t>Москва, СШОР № 9</t>
  </si>
  <si>
    <t>Дугаева НС, Шмаков ОВ</t>
  </si>
  <si>
    <t>КОЛЕСНИКОВА Ольга Евгеньевна</t>
  </si>
  <si>
    <t>18.03.1991, МС</t>
  </si>
  <si>
    <t>ЦФО</t>
  </si>
  <si>
    <t>Тверская обл., г. Торжок</t>
  </si>
  <si>
    <t>ОРЁЛ Татьяна Геннадьевна</t>
  </si>
  <si>
    <t>09.03.1975, МС</t>
  </si>
  <si>
    <t>ДВФО</t>
  </si>
  <si>
    <t>Приморский край, г. Владивосток</t>
  </si>
  <si>
    <t>Леонтьев ЮА, Фалеева ОА</t>
  </si>
  <si>
    <t>КУЗЬМИН Татьяна Николаевна</t>
  </si>
  <si>
    <t>13.03.1976, МСМК</t>
  </si>
  <si>
    <t>ПФО</t>
  </si>
  <si>
    <t>Самарская, г.Самара</t>
  </si>
  <si>
    <t>Щеглов Г.З.</t>
  </si>
  <si>
    <t>ГРИШИНА Людмила Алексеевна</t>
  </si>
  <si>
    <t>04.07.1990, МС</t>
  </si>
  <si>
    <t>Нижегородская обл., г. Дзержинск</t>
  </si>
  <si>
    <t>Татаринцев Г.И.</t>
  </si>
  <si>
    <t>БРАТЧЕНКО Виолетта Анатольевна</t>
  </si>
  <si>
    <t>14.07.1993, МС</t>
  </si>
  <si>
    <t>Брянская обл., г. Брянск, Д</t>
  </si>
  <si>
    <t>Терешок АА, Терешок АА</t>
  </si>
  <si>
    <t>ЗАХАРЦОВА Ольга Викторовна</t>
  </si>
  <si>
    <t>04.02.1988, МС</t>
  </si>
  <si>
    <t>СЗФО</t>
  </si>
  <si>
    <t>Калининградская обл., Д</t>
  </si>
  <si>
    <t>Ярмолюк НС, Ярмолюк ВС</t>
  </si>
  <si>
    <t>СТАНКЕВИЧ Виктория Владимировна</t>
  </si>
  <si>
    <t>12.11.1990, МС</t>
  </si>
  <si>
    <t>Дмитриева ОВ, Цуварев МВ</t>
  </si>
  <si>
    <t>23.11.1986, МС</t>
  </si>
  <si>
    <t>Щеглов Г.З.,Архипов В.В.</t>
  </si>
  <si>
    <t>РАННЕВА Виктория Сергеевна</t>
  </si>
  <si>
    <t>23.09.1994, КМС</t>
  </si>
  <si>
    <t>СПб</t>
  </si>
  <si>
    <t>г. Санкт-Петербург</t>
  </si>
  <si>
    <t>Еремина ЕП, Лоншаков ЮБ</t>
  </si>
  <si>
    <t>МАСЛОВА Мария Михайлона</t>
  </si>
  <si>
    <t>23.11.1994, КМС</t>
  </si>
  <si>
    <t>Кусакин СИ, Богус ЮЗ</t>
  </si>
  <si>
    <t>МАРТЫНОВА Дарья Игоревна</t>
  </si>
  <si>
    <t>22.06.1994, КМС</t>
  </si>
  <si>
    <t>Нижегородская обл., г. Кстово, Проф</t>
  </si>
  <si>
    <t>Бойчук ИЮ, Кожемякин ВС, Исхакова ЕН</t>
  </si>
  <si>
    <t>ТРОПИНА Римма Владимировна</t>
  </si>
  <si>
    <t>05.05.1990, МС</t>
  </si>
  <si>
    <t>г. Новосибирск, Д</t>
  </si>
  <si>
    <t>Немцов ГН, Минниахметова ЕГ</t>
  </si>
  <si>
    <t>14 участниц</t>
  </si>
  <si>
    <t>в.к.    68    кг.</t>
  </si>
  <si>
    <t>В/к 68 кг.</t>
  </si>
  <si>
    <t>Савин Н.Н., Петров СЮ</t>
  </si>
  <si>
    <t>БЫКОВА Анна Сергеевна</t>
  </si>
  <si>
    <t>0:3</t>
  </si>
  <si>
    <t>3,5:0</t>
  </si>
  <si>
    <t>1:3</t>
  </si>
  <si>
    <t>3:1</t>
  </si>
  <si>
    <t>4:0</t>
  </si>
  <si>
    <t>0:4</t>
  </si>
  <si>
    <t>12</t>
  </si>
  <si>
    <t>1</t>
  </si>
  <si>
    <t>11</t>
  </si>
  <si>
    <t>3:0</t>
  </si>
  <si>
    <t>14</t>
  </si>
  <si>
    <t>9-11</t>
  </si>
  <si>
    <t>12-14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</si>
</sst>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NumberFormat="1" applyFont="1" applyBorder="1" applyAlignment="1">
      <alignment horizontal="right" vertical="center"/>
    </xf>
    <xf numFmtId="0" fontId="69" fillId="0" borderId="0" xfId="0" applyNumberFormat="1" applyFont="1" applyBorder="1" applyAlignment="1">
      <alignment horizontal="righ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1" fillId="33" borderId="27" xfId="42" applyFont="1" applyFill="1" applyBorder="1" applyAlignment="1" applyProtection="1">
      <alignment horizontal="center" vertical="center" wrapText="1"/>
      <protection/>
    </xf>
    <xf numFmtId="0" fontId="11" fillId="33" borderId="28" xfId="42" applyFont="1" applyFill="1" applyBorder="1" applyAlignment="1" applyProtection="1">
      <alignment horizontal="center" vertical="center" wrapText="1"/>
      <protection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6" fillId="0" borderId="50" xfId="42" applyFont="1" applyFill="1" applyBorder="1" applyAlignment="1" applyProtection="1">
      <alignment horizontal="left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0" fillId="0" borderId="48" xfId="0" applyNumberForma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left" vertical="center" wrapText="1"/>
    </xf>
    <xf numFmtId="0" fontId="23" fillId="0" borderId="48" xfId="0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49" fontId="20" fillId="0" borderId="50" xfId="0" applyNumberFormat="1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0" fillId="0" borderId="53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20" fillId="0" borderId="5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49" fontId="7" fillId="0" borderId="4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8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4" borderId="27" xfId="42" applyFont="1" applyFill="1" applyBorder="1" applyAlignment="1" applyProtection="1">
      <alignment horizontal="center" vertical="center"/>
      <protection/>
    </xf>
    <xf numFmtId="0" fontId="16" fillId="34" borderId="28" xfId="42" applyFont="1" applyFill="1" applyBorder="1" applyAlignment="1" applyProtection="1">
      <alignment horizontal="center" vertical="center"/>
      <protection/>
    </xf>
    <xf numFmtId="0" fontId="16" fillId="34" borderId="29" xfId="42" applyFont="1" applyFill="1" applyBorder="1" applyAlignment="1" applyProtection="1">
      <alignment horizontal="center" vertical="center"/>
      <protection/>
    </xf>
    <xf numFmtId="0" fontId="17" fillId="34" borderId="66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7" fillId="35" borderId="66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67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7" fillId="36" borderId="66" xfId="0" applyFont="1" applyFill="1" applyBorder="1" applyAlignment="1">
      <alignment horizontal="center" vertical="center"/>
    </xf>
    <xf numFmtId="0" fontId="17" fillId="36" borderId="51" xfId="0" applyFont="1" applyFill="1" applyBorder="1" applyAlignment="1">
      <alignment horizontal="center" vertical="center"/>
    </xf>
    <xf numFmtId="0" fontId="17" fillId="36" borderId="67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0" fillId="0" borderId="44" xfId="42" applyFont="1" applyBorder="1" applyAlignment="1" applyProtection="1">
      <alignment horizontal="left" vertical="center" wrapText="1"/>
      <protection/>
    </xf>
    <xf numFmtId="0" fontId="70" fillId="0" borderId="39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70" fillId="0" borderId="66" xfId="42" applyFont="1" applyBorder="1" applyAlignment="1" applyProtection="1">
      <alignment horizontal="center" vertical="center" wrapText="1"/>
      <protection/>
    </xf>
    <xf numFmtId="0" fontId="70" fillId="0" borderId="47" xfId="42" applyFont="1" applyBorder="1" applyAlignment="1" applyProtection="1">
      <alignment horizontal="center" vertical="center" wrapText="1"/>
      <protection/>
    </xf>
    <xf numFmtId="0" fontId="70" fillId="0" borderId="64" xfId="42" applyFont="1" applyBorder="1" applyAlignment="1" applyProtection="1">
      <alignment horizontal="center" vertical="center" wrapText="1"/>
      <protection/>
    </xf>
    <xf numFmtId="0" fontId="70" fillId="0" borderId="69" xfId="42" applyFont="1" applyBorder="1" applyAlignment="1" applyProtection="1">
      <alignment horizontal="center" vertical="center" wrapText="1"/>
      <protection/>
    </xf>
    <xf numFmtId="0" fontId="70" fillId="0" borderId="10" xfId="42" applyFont="1" applyBorder="1" applyAlignment="1" applyProtection="1">
      <alignment horizontal="center" vertical="center" wrapText="1"/>
      <protection/>
    </xf>
    <xf numFmtId="0" fontId="70" fillId="0" borderId="70" xfId="42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62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5" fillId="0" borderId="7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0" fillId="0" borderId="47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49" fillId="0" borderId="62" xfId="42" applyFont="1" applyBorder="1" applyAlignment="1" applyProtection="1">
      <alignment horizontal="center" vertical="center" wrapText="1"/>
      <protection/>
    </xf>
    <xf numFmtId="0" fontId="49" fillId="0" borderId="38" xfId="0" applyFont="1" applyBorder="1" applyAlignment="1">
      <alignment horizontal="center" vertical="center" wrapText="1"/>
    </xf>
    <xf numFmtId="0" fontId="49" fillId="0" borderId="44" xfId="42" applyFont="1" applyBorder="1" applyAlignment="1" applyProtection="1">
      <alignment horizontal="center" vertical="center" wrapText="1"/>
      <protection/>
    </xf>
    <xf numFmtId="0" fontId="49" fillId="0" borderId="39" xfId="0" applyFont="1" applyBorder="1" applyAlignment="1">
      <alignment horizontal="center" vertical="center" wrapText="1"/>
    </xf>
    <xf numFmtId="0" fontId="50" fillId="0" borderId="74" xfId="0" applyNumberFormat="1" applyFont="1" applyBorder="1" applyAlignment="1">
      <alignment horizontal="center" vertical="center" wrapText="1"/>
    </xf>
    <xf numFmtId="0" fontId="50" fillId="0" borderId="75" xfId="0" applyNumberFormat="1" applyFont="1" applyBorder="1" applyAlignment="1">
      <alignment horizontal="center" vertical="center" wrapText="1"/>
    </xf>
    <xf numFmtId="0" fontId="50" fillId="0" borderId="76" xfId="0" applyNumberFormat="1" applyFont="1" applyBorder="1" applyAlignment="1">
      <alignment horizontal="center" vertical="center" wrapText="1"/>
    </xf>
    <xf numFmtId="0" fontId="50" fillId="0" borderId="77" xfId="0" applyNumberFormat="1" applyFont="1" applyBorder="1" applyAlignment="1">
      <alignment horizontal="center" vertical="center" wrapText="1"/>
    </xf>
    <xf numFmtId="0" fontId="50" fillId="0" borderId="78" xfId="0" applyNumberFormat="1" applyFont="1" applyBorder="1" applyAlignment="1">
      <alignment horizontal="center" vertical="center" wrapText="1"/>
    </xf>
    <xf numFmtId="0" fontId="50" fillId="0" borderId="7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50" fillId="0" borderId="80" xfId="0" applyNumberFormat="1" applyFont="1" applyBorder="1" applyAlignment="1">
      <alignment horizontal="center" vertical="center" wrapText="1"/>
    </xf>
    <xf numFmtId="0" fontId="50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0" fillId="0" borderId="8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6"/>
  <sheetViews>
    <sheetView tabSelected="1" zoomScalePageLayoutView="0" workbookViewId="0" topLeftCell="A1">
      <selection activeCell="C8" sqref="C8:G1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18.8515625" style="0" customWidth="1"/>
  </cols>
  <sheetData>
    <row r="1" spans="1:7" ht="19.5" customHeight="1">
      <c r="A1" s="125" t="s">
        <v>24</v>
      </c>
      <c r="B1" s="125"/>
      <c r="C1" s="125"/>
      <c r="D1" s="125"/>
      <c r="E1" s="125"/>
      <c r="F1" s="125"/>
      <c r="G1" s="125"/>
    </row>
    <row r="2" spans="1:7" ht="25.5" customHeight="1" thickBot="1">
      <c r="A2" s="126" t="s">
        <v>26</v>
      </c>
      <c r="B2" s="126"/>
      <c r="C2" s="126"/>
      <c r="D2" s="126"/>
      <c r="E2" s="126"/>
      <c r="F2" s="126"/>
      <c r="G2" s="126"/>
    </row>
    <row r="3" spans="1:7" ht="32.25" customHeight="1" thickBot="1">
      <c r="A3" s="127" t="str">
        <f>HYPERLINK('[1]реквизиты'!$A$2)</f>
        <v>Кубок России по борьбе самбо среди женщин</v>
      </c>
      <c r="B3" s="128"/>
      <c r="C3" s="128"/>
      <c r="D3" s="128"/>
      <c r="E3" s="128"/>
      <c r="F3" s="128"/>
      <c r="G3" s="129"/>
    </row>
    <row r="4" spans="1:7" ht="15" customHeight="1">
      <c r="A4" s="130" t="str">
        <f>HYPERLINK('[1]реквизиты'!$A$3)</f>
        <v>01-05.10.2014 г.                                               МОАС, г. Кстово</v>
      </c>
      <c r="B4" s="130"/>
      <c r="C4" s="130"/>
      <c r="D4" s="130"/>
      <c r="E4" s="130"/>
      <c r="F4" s="130"/>
      <c r="G4" s="130"/>
    </row>
    <row r="5" spans="4:6" ht="24" customHeight="1" thickBot="1">
      <c r="D5" s="131" t="str">
        <f>HYPERLINK('пр.взв.'!D4)</f>
        <v>в.к.    68    кг.</v>
      </c>
      <c r="E5" s="131"/>
      <c r="F5" s="131"/>
    </row>
    <row r="6" spans="1:7" ht="12.75" customHeight="1">
      <c r="A6" s="158" t="s">
        <v>51</v>
      </c>
      <c r="B6" s="160" t="s">
        <v>4</v>
      </c>
      <c r="C6" s="162" t="s">
        <v>5</v>
      </c>
      <c r="D6" s="143" t="s">
        <v>6</v>
      </c>
      <c r="E6" s="142" t="s">
        <v>7</v>
      </c>
      <c r="F6" s="143"/>
      <c r="G6" s="122" t="s">
        <v>8</v>
      </c>
    </row>
    <row r="7" spans="1:7" ht="13.5" thickBot="1">
      <c r="A7" s="159"/>
      <c r="B7" s="161"/>
      <c r="C7" s="163"/>
      <c r="D7" s="145"/>
      <c r="E7" s="144"/>
      <c r="F7" s="145"/>
      <c r="G7" s="123"/>
    </row>
    <row r="8" spans="1:7" ht="12.75" customHeight="1">
      <c r="A8" s="164">
        <v>1</v>
      </c>
      <c r="B8" s="165">
        <f>'пр.хода'!H8</f>
        <v>9</v>
      </c>
      <c r="C8" s="150" t="str">
        <f>VLOOKUP(B8,'пр.взв.'!B7:H38,2,FALSE)</f>
        <v>СТАНКЕВИЧ Виктория Владимировна</v>
      </c>
      <c r="D8" s="166" t="str">
        <f>VLOOKUP(B8,'пр.взв.'!B7:H131,3,FALSE)</f>
        <v>12.11.1990, МС</v>
      </c>
      <c r="E8" s="138" t="str">
        <f>VLOOKUP(B8,'пр.взв.'!B7:H38,4,FALSE)</f>
        <v>Мос</v>
      </c>
      <c r="F8" s="140" t="str">
        <f>VLOOKUP(B8,'пр.взв.'!B7:H38,5,FALSE)</f>
        <v>Москва, СШОР № 9</v>
      </c>
      <c r="G8" s="124" t="str">
        <f>VLOOKUP(B8,'пр.взв.'!B7:H133,7,FALSE)</f>
        <v>Дмитриева ОВ, Цуварев МВ</v>
      </c>
    </row>
    <row r="9" spans="1:7" ht="12.75">
      <c r="A9" s="156"/>
      <c r="B9" s="148"/>
      <c r="C9" s="154"/>
      <c r="D9" s="166"/>
      <c r="E9" s="139"/>
      <c r="F9" s="141"/>
      <c r="G9" s="124"/>
    </row>
    <row r="10" spans="1:7" ht="12.75" customHeight="1">
      <c r="A10" s="156">
        <v>2</v>
      </c>
      <c r="B10" s="148">
        <f>'пр.хода'!H20</f>
        <v>8</v>
      </c>
      <c r="C10" s="150" t="str">
        <f>VLOOKUP(B10,'пр.взв.'!B1:H40,2,FALSE)</f>
        <v>ЗАХАРЦОВА Ольга Викторовна</v>
      </c>
      <c r="D10" s="152" t="str">
        <f>VLOOKUP(B10,'пр.взв.'!B1:H133,3,FALSE)</f>
        <v>04.02.1988, МС</v>
      </c>
      <c r="E10" s="132" t="str">
        <f>VLOOKUP(B10,'пр.взв.'!B1:H40,4,FALSE)</f>
        <v>СЗФО</v>
      </c>
      <c r="F10" s="134" t="str">
        <f>VLOOKUP(B10,'пр.взв.'!B1:H40,5,FALSE)</f>
        <v>Калининградская обл., Д</v>
      </c>
      <c r="G10" s="119" t="str">
        <f>VLOOKUP(B10,'пр.взв.'!B1:H135,7,FALSE)</f>
        <v>Ярмолюк НС, Ярмолюк ВС</v>
      </c>
    </row>
    <row r="11" spans="1:7" ht="12.75">
      <c r="A11" s="156"/>
      <c r="B11" s="148"/>
      <c r="C11" s="154"/>
      <c r="D11" s="155"/>
      <c r="E11" s="136"/>
      <c r="F11" s="134"/>
      <c r="G11" s="120"/>
    </row>
    <row r="12" spans="1:7" ht="12.75" customHeight="1">
      <c r="A12" s="156">
        <v>3</v>
      </c>
      <c r="B12" s="148">
        <f>'пр.хода'!E32</f>
        <v>6</v>
      </c>
      <c r="C12" s="157" t="str">
        <f>VLOOKUP(B12,'пр.взв.'!B1:H42,2,FALSE)</f>
        <v>ГРИШИНА Людмила Алексеевна</v>
      </c>
      <c r="D12" s="152" t="str">
        <f>VLOOKUP(B12,'пр.взв.'!B1:H135,3,FALSE)</f>
        <v>04.07.1990, МС</v>
      </c>
      <c r="E12" s="132" t="str">
        <f>VLOOKUP(B12,'пр.взв.'!B1:H42,4,FALSE)</f>
        <v>ПФО</v>
      </c>
      <c r="F12" s="134" t="str">
        <f>VLOOKUP(B12,'пр.взв.'!B1:H42,5,FALSE)</f>
        <v>Нижегородская обл., г. Дзержинск</v>
      </c>
      <c r="G12" s="119" t="str">
        <f>VLOOKUP(B12,'пр.взв.'!B1:H137,7,FALSE)</f>
        <v>Татаринцев Г.И.</v>
      </c>
    </row>
    <row r="13" spans="1:7" ht="12.75">
      <c r="A13" s="156"/>
      <c r="B13" s="148"/>
      <c r="C13" s="154"/>
      <c r="D13" s="155"/>
      <c r="E13" s="136"/>
      <c r="F13" s="134"/>
      <c r="G13" s="120"/>
    </row>
    <row r="14" spans="1:7" ht="12.75" customHeight="1">
      <c r="A14" s="156" t="s">
        <v>53</v>
      </c>
      <c r="B14" s="148">
        <f>'пр.хода'!Q32</f>
        <v>3</v>
      </c>
      <c r="C14" s="150" t="str">
        <f>VLOOKUP(B14,'пр.взв.'!B1:H44,2,FALSE)</f>
        <v>КОЛЕСНИКОВА Ольга Евгеньевна</v>
      </c>
      <c r="D14" s="152" t="str">
        <f>VLOOKUP(B14,'пр.взв.'!B1:H137,3,FALSE)</f>
        <v>18.03.1991, МС</v>
      </c>
      <c r="E14" s="132" t="str">
        <f>VLOOKUP(B14,'пр.взв.'!B1:H44,4,FALSE)</f>
        <v>ЦФО</v>
      </c>
      <c r="F14" s="134" t="str">
        <f>VLOOKUP(B14,'пр.взв.'!B1:H44,5,FALSE)</f>
        <v>Тверская обл., г. Торжок</v>
      </c>
      <c r="G14" s="119" t="str">
        <f>VLOOKUP(B14,'пр.взв.'!B1:H139,7,FALSE)</f>
        <v>Савин Н.Н., Петров СЮ</v>
      </c>
    </row>
    <row r="15" spans="1:7" ht="12.75">
      <c r="A15" s="156"/>
      <c r="B15" s="148"/>
      <c r="C15" s="154"/>
      <c r="D15" s="155"/>
      <c r="E15" s="136"/>
      <c r="F15" s="134"/>
      <c r="G15" s="120"/>
    </row>
    <row r="16" spans="1:7" ht="12.75" customHeight="1">
      <c r="A16" s="156">
        <v>5</v>
      </c>
      <c r="B16" s="148">
        <v>1</v>
      </c>
      <c r="C16" s="150" t="str">
        <f>VLOOKUP(B16,'пр.взв.'!B1:H46,2,FALSE)</f>
        <v>ЧЕМЕРСКАЯ Анна Владимировна</v>
      </c>
      <c r="D16" s="152" t="str">
        <f>VLOOKUP(B16,'пр.взв.'!B1:H139,3,FALSE)</f>
        <v>08.08.1994, МС</v>
      </c>
      <c r="E16" s="132" t="str">
        <f>VLOOKUP(B16,'пр.взв.'!B1:H46,4,FALSE)</f>
        <v>СФО</v>
      </c>
      <c r="F16" s="134" t="str">
        <f>VLOOKUP(B16,'пр.взв.'!B1:H46,5,FALSE)</f>
        <v>г. Новосибирск, МО</v>
      </c>
      <c r="G16" s="119" t="str">
        <f>VLOOKUP(B16,'пр.взв.'!B1:H141,7,FALSE)</f>
        <v>Орлов АА, Завалищев ВС, Матвеев АБ</v>
      </c>
    </row>
    <row r="17" spans="1:7" ht="12.75">
      <c r="A17" s="156"/>
      <c r="B17" s="148"/>
      <c r="C17" s="154"/>
      <c r="D17" s="155"/>
      <c r="E17" s="136"/>
      <c r="F17" s="134"/>
      <c r="G17" s="120"/>
    </row>
    <row r="18" spans="1:7" ht="12.75" customHeight="1">
      <c r="A18" s="156" t="s">
        <v>54</v>
      </c>
      <c r="B18" s="148">
        <v>14</v>
      </c>
      <c r="C18" s="150" t="str">
        <f>VLOOKUP(B18,'пр.взв.'!B1:H48,2,FALSE)</f>
        <v>ТРОПИНА Римма Владимировна</v>
      </c>
      <c r="D18" s="152" t="str">
        <f>VLOOKUP(B18,'пр.взв.'!B1:H141,3,FALSE)</f>
        <v>05.05.1990, МС</v>
      </c>
      <c r="E18" s="132" t="str">
        <f>VLOOKUP(B18,'пр.взв.'!B1:H48,4,FALSE)</f>
        <v>СФО</v>
      </c>
      <c r="F18" s="134" t="str">
        <f>VLOOKUP(B18,'пр.взв.'!B1:H48,5,FALSE)</f>
        <v>г. Новосибирск, Д</v>
      </c>
      <c r="G18" s="119" t="str">
        <f>VLOOKUP(B18,'пр.взв.'!B1:H143,7,FALSE)</f>
        <v>Немцов ГН, Минниахметова ЕГ</v>
      </c>
    </row>
    <row r="19" spans="1:7" ht="12.75">
      <c r="A19" s="156"/>
      <c r="B19" s="148"/>
      <c r="C19" s="154"/>
      <c r="D19" s="155"/>
      <c r="E19" s="136"/>
      <c r="F19" s="134"/>
      <c r="G19" s="120"/>
    </row>
    <row r="20" spans="1:7" ht="12.75" customHeight="1">
      <c r="A20" s="146" t="s">
        <v>50</v>
      </c>
      <c r="B20" s="148">
        <v>11</v>
      </c>
      <c r="C20" s="150" t="str">
        <f>VLOOKUP(B20,'пр.взв.'!B1:H50,2,FALSE)</f>
        <v>РАННЕВА Виктория Сергеевна</v>
      </c>
      <c r="D20" s="152" t="str">
        <f>VLOOKUP(B20,'пр.взв.'!B1:H143,3,FALSE)</f>
        <v>23.09.1994, КМС</v>
      </c>
      <c r="E20" s="132" t="str">
        <f>VLOOKUP(B20,'пр.взв.'!B1:H50,4,FALSE)</f>
        <v>СПб</v>
      </c>
      <c r="F20" s="134" t="str">
        <f>VLOOKUP(B20,'пр.взв.'!B1:H50,5,FALSE)</f>
        <v>г. Санкт-Петербург</v>
      </c>
      <c r="G20" s="119" t="str">
        <f>VLOOKUP(B20,'пр.взв.'!B1:H145,7,FALSE)</f>
        <v>Еремина ЕП, Лоншаков ЮБ</v>
      </c>
    </row>
    <row r="21" spans="1:7" ht="12.75">
      <c r="A21" s="146"/>
      <c r="B21" s="148"/>
      <c r="C21" s="154"/>
      <c r="D21" s="155"/>
      <c r="E21" s="136"/>
      <c r="F21" s="134"/>
      <c r="G21" s="120"/>
    </row>
    <row r="22" spans="1:7" ht="12.75" customHeight="1">
      <c r="A22" s="146" t="s">
        <v>50</v>
      </c>
      <c r="B22" s="148">
        <v>12</v>
      </c>
      <c r="C22" s="150" t="str">
        <f>VLOOKUP(B22,'пр.взв.'!B2:H52,2,FALSE)</f>
        <v>МАСЛОВА Мария Михайлона</v>
      </c>
      <c r="D22" s="152" t="str">
        <f>VLOOKUP(B22,'пр.взв.'!B2:H145,3,FALSE)</f>
        <v>23.11.1994, КМС</v>
      </c>
      <c r="E22" s="132" t="str">
        <f>VLOOKUP(B22,'пр.взв.'!B2:H52,4,FALSE)</f>
        <v>СПб</v>
      </c>
      <c r="F22" s="134" t="str">
        <f>VLOOKUP(B22,'пр.взв.'!B2:H52,5,FALSE)</f>
        <v>г. Санкт-Петербург</v>
      </c>
      <c r="G22" s="119" t="str">
        <f>VLOOKUP(B22,'пр.взв.'!B2:H147,7,FALSE)</f>
        <v>Кусакин СИ, Богус ЮЗ</v>
      </c>
    </row>
    <row r="23" spans="1:7" ht="12.75">
      <c r="A23" s="146"/>
      <c r="B23" s="148"/>
      <c r="C23" s="154"/>
      <c r="D23" s="155"/>
      <c r="E23" s="136"/>
      <c r="F23" s="134"/>
      <c r="G23" s="120"/>
    </row>
    <row r="24" spans="1:7" ht="12.75" customHeight="1">
      <c r="A24" s="146" t="s">
        <v>130</v>
      </c>
      <c r="B24" s="148">
        <v>7</v>
      </c>
      <c r="C24" s="150" t="str">
        <f>VLOOKUP(B24,'пр.взв.'!B2:H54,2,FALSE)</f>
        <v>БРАТЧЕНКО Виолетта Анатольевна</v>
      </c>
      <c r="D24" s="152" t="str">
        <f>VLOOKUP(B24,'пр.взв.'!B2:H147,3,FALSE)</f>
        <v>14.07.1993, МС</v>
      </c>
      <c r="E24" s="132" t="str">
        <f>VLOOKUP(B24,'пр.взв.'!B2:H54,4,FALSE)</f>
        <v>ЦФО</v>
      </c>
      <c r="F24" s="134" t="str">
        <f>VLOOKUP(B24,'пр.взв.'!B2:H54,5,FALSE)</f>
        <v>Брянская обл., г. Брянск, Д</v>
      </c>
      <c r="G24" s="119" t="str">
        <f>VLOOKUP(B24,'пр.взв.'!B2:H149,7,FALSE)</f>
        <v>Терешок АА, Терешок АА</v>
      </c>
    </row>
    <row r="25" spans="1:7" ht="12.75">
      <c r="A25" s="146"/>
      <c r="B25" s="148"/>
      <c r="C25" s="154"/>
      <c r="D25" s="155"/>
      <c r="E25" s="136"/>
      <c r="F25" s="134"/>
      <c r="G25" s="120"/>
    </row>
    <row r="26" spans="1:7" ht="12.75" customHeight="1">
      <c r="A26" s="146" t="s">
        <v>130</v>
      </c>
      <c r="B26" s="148">
        <v>13</v>
      </c>
      <c r="C26" s="150" t="str">
        <f>VLOOKUP(B26,'пр.взв.'!B2:H56,2,FALSE)</f>
        <v>МАРТЫНОВА Дарья Игоревна</v>
      </c>
      <c r="D26" s="152" t="str">
        <f>VLOOKUP(B26,'пр.взв.'!B2:H149,3,FALSE)</f>
        <v>22.06.1994, КМС</v>
      </c>
      <c r="E26" s="132" t="str">
        <f>VLOOKUP(B26,'пр.взв.'!B2:H56,4,FALSE)</f>
        <v>ПФО</v>
      </c>
      <c r="F26" s="134" t="str">
        <f>VLOOKUP(B26,'пр.взв.'!B2:H56,5,FALSE)</f>
        <v>Нижегородская обл., г. Кстово, Проф</v>
      </c>
      <c r="G26" s="119" t="str">
        <f>VLOOKUP(B26,'пр.взв.'!B2:H151,7,FALSE)</f>
        <v>Бойчук ИЮ, Кожемякин ВС, Исхакова ЕН</v>
      </c>
    </row>
    <row r="27" spans="1:7" ht="12.75">
      <c r="A27" s="146"/>
      <c r="B27" s="148"/>
      <c r="C27" s="154"/>
      <c r="D27" s="155"/>
      <c r="E27" s="136"/>
      <c r="F27" s="134"/>
      <c r="G27" s="120"/>
    </row>
    <row r="28" spans="1:7" ht="12.75" customHeight="1">
      <c r="A28" s="146" t="s">
        <v>130</v>
      </c>
      <c r="B28" s="148">
        <v>10</v>
      </c>
      <c r="C28" s="150" t="str">
        <f>VLOOKUP(B28,'пр.взв.'!B2:H58,2,FALSE)</f>
        <v>БЫКОВА Анна Сергеевна</v>
      </c>
      <c r="D28" s="152" t="str">
        <f>VLOOKUP(B28,'пр.взв.'!B2:H151,3,FALSE)</f>
        <v>23.11.1986, МС</v>
      </c>
      <c r="E28" s="132" t="str">
        <f>VLOOKUP(B28,'пр.взв.'!B2:H58,4,FALSE)</f>
        <v>ПФО</v>
      </c>
      <c r="F28" s="134" t="str">
        <f>VLOOKUP(B28,'пр.взв.'!B2:H58,5,FALSE)</f>
        <v>Самарская, г.Самара</v>
      </c>
      <c r="G28" s="119" t="str">
        <f>VLOOKUP(B28,'пр.взв.'!B2:H153,7,FALSE)</f>
        <v>Щеглов Г.З.,Архипов В.В.</v>
      </c>
    </row>
    <row r="29" spans="1:7" ht="12.75">
      <c r="A29" s="146"/>
      <c r="B29" s="148"/>
      <c r="C29" s="154"/>
      <c r="D29" s="155"/>
      <c r="E29" s="136"/>
      <c r="F29" s="134"/>
      <c r="G29" s="120"/>
    </row>
    <row r="30" spans="1:7" ht="12.75">
      <c r="A30" s="146" t="s">
        <v>131</v>
      </c>
      <c r="B30" s="148">
        <v>4</v>
      </c>
      <c r="C30" s="150" t="str">
        <f>VLOOKUP(B30,'пр.взв.'!B2:H60,2,FALSE)</f>
        <v>ОРЁЛ Татьяна Геннадьевна</v>
      </c>
      <c r="D30" s="152" t="str">
        <f>VLOOKUP(B30,'пр.взв.'!B2:H153,3,FALSE)</f>
        <v>09.03.1975, МС</v>
      </c>
      <c r="E30" s="132" t="str">
        <f>VLOOKUP(B30,'пр.взв.'!B2:H60,4,FALSE)</f>
        <v>ДВФО</v>
      </c>
      <c r="F30" s="134" t="str">
        <f>VLOOKUP(B30,'пр.взв.'!B2:H60,5,FALSE)</f>
        <v>Приморский край, г. Владивосток</v>
      </c>
      <c r="G30" s="119" t="str">
        <f>VLOOKUP(B30,'пр.взв.'!B2:H155,7,FALSE)</f>
        <v>Леонтьев ЮА, Фалеева ОА</v>
      </c>
    </row>
    <row r="31" spans="1:7" ht="12.75">
      <c r="A31" s="146"/>
      <c r="B31" s="148"/>
      <c r="C31" s="154"/>
      <c r="D31" s="155"/>
      <c r="E31" s="136"/>
      <c r="F31" s="134"/>
      <c r="G31" s="120"/>
    </row>
    <row r="32" spans="1:7" ht="12.75">
      <c r="A32" s="146" t="s">
        <v>131</v>
      </c>
      <c r="B32" s="148">
        <v>5</v>
      </c>
      <c r="C32" s="150" t="str">
        <f>VLOOKUP(B32,'пр.взв.'!B3:H62,2,FALSE)</f>
        <v>КУЗЬМИН Татьяна Николаевна</v>
      </c>
      <c r="D32" s="152" t="str">
        <f>VLOOKUP(B32,'пр.взв.'!B3:H155,3,FALSE)</f>
        <v>13.03.1976, МСМК</v>
      </c>
      <c r="E32" s="132" t="str">
        <f>VLOOKUP(B32,'пр.взв.'!B3:H62,4,FALSE)</f>
        <v>ПФО</v>
      </c>
      <c r="F32" s="134" t="str">
        <f>VLOOKUP(B32,'пр.взв.'!B3:H62,5,FALSE)</f>
        <v>Самарская, г.Самара</v>
      </c>
      <c r="G32" s="119" t="str">
        <f>VLOOKUP(B32,'пр.взв.'!B3:H157,7,FALSE)</f>
        <v>Щеглов Г.З.</v>
      </c>
    </row>
    <row r="33" spans="1:7" ht="12.75">
      <c r="A33" s="146"/>
      <c r="B33" s="148"/>
      <c r="C33" s="154"/>
      <c r="D33" s="155"/>
      <c r="E33" s="136"/>
      <c r="F33" s="134"/>
      <c r="G33" s="120"/>
    </row>
    <row r="34" spans="1:7" ht="12.75">
      <c r="A34" s="146" t="s">
        <v>131</v>
      </c>
      <c r="B34" s="148">
        <v>2</v>
      </c>
      <c r="C34" s="150" t="str">
        <f>VLOOKUP(B34,'пр.взв.'!B3:H64,2,FALSE)</f>
        <v>ЩЕКИНА Ксения Олеговна</v>
      </c>
      <c r="D34" s="152" t="str">
        <f>VLOOKUP(B34,'пр.взв.'!B3:H157,3,FALSE)</f>
        <v>25.10.1995, КМС</v>
      </c>
      <c r="E34" s="132" t="str">
        <f>VLOOKUP(B34,'пр.взв.'!B3:H64,4,FALSE)</f>
        <v>Мос</v>
      </c>
      <c r="F34" s="134" t="str">
        <f>VLOOKUP(B34,'пр.взв.'!B3:H64,5,FALSE)</f>
        <v>Москва, СШОР № 9</v>
      </c>
      <c r="G34" s="119" t="str">
        <f>VLOOKUP(B34,'пр.взв.'!B3:H159,7,FALSE)</f>
        <v>Дугаева НС, Шмаков ОВ</v>
      </c>
    </row>
    <row r="35" spans="1:7" ht="12.75">
      <c r="A35" s="146"/>
      <c r="B35" s="148"/>
      <c r="C35" s="154"/>
      <c r="D35" s="155"/>
      <c r="E35" s="136"/>
      <c r="F35" s="134"/>
      <c r="G35" s="120"/>
    </row>
    <row r="36" spans="1:7" ht="12.75" customHeight="1" hidden="1">
      <c r="A36" s="146">
        <v>15</v>
      </c>
      <c r="B36" s="148"/>
      <c r="C36" s="150" t="e">
        <f>VLOOKUP(B36,'пр.взв.'!B3:H66,2,FALSE)</f>
        <v>#N/A</v>
      </c>
      <c r="D36" s="152" t="e">
        <f>VLOOKUP(B36,'пр.взв.'!B3:H159,3,FALSE)</f>
        <v>#N/A</v>
      </c>
      <c r="E36" s="132" t="e">
        <f>VLOOKUP(B36,'пр.взв.'!B3:H66,4,FALSE)</f>
        <v>#N/A</v>
      </c>
      <c r="F36" s="134" t="e">
        <f>VLOOKUP(B36,'пр.взв.'!B3:H66,5,FALSE)</f>
        <v>#N/A</v>
      </c>
      <c r="G36" s="119" t="e">
        <f>VLOOKUP(B36,'пр.взв.'!B3:H161,7,FALSE)</f>
        <v>#N/A</v>
      </c>
    </row>
    <row r="37" spans="1:7" ht="12.75" customHeight="1" hidden="1">
      <c r="A37" s="146"/>
      <c r="B37" s="148"/>
      <c r="C37" s="154"/>
      <c r="D37" s="155"/>
      <c r="E37" s="136"/>
      <c r="F37" s="134"/>
      <c r="G37" s="120"/>
    </row>
    <row r="38" spans="1:7" ht="12.75" customHeight="1" hidden="1">
      <c r="A38" s="146">
        <v>16</v>
      </c>
      <c r="B38" s="148"/>
      <c r="C38" s="150" t="e">
        <f>VLOOKUP(B38,'пр.взв.'!B3:H68,2,FALSE)</f>
        <v>#N/A</v>
      </c>
      <c r="D38" s="152" t="e">
        <f>VLOOKUP(B38,'пр.взв.'!B3:H161,3,FALSE)</f>
        <v>#N/A</v>
      </c>
      <c r="E38" s="132" t="e">
        <f>VLOOKUP(B38,'пр.взв.'!B3:H68,4,FALSE)</f>
        <v>#N/A</v>
      </c>
      <c r="F38" s="134" t="e">
        <f>VLOOKUP(B38,'пр.взв.'!B3:H68,5,FALSE)</f>
        <v>#N/A</v>
      </c>
      <c r="G38" s="119" t="e">
        <f>VLOOKUP(B38,'пр.взв.'!B3:H163,7,FALSE)</f>
        <v>#N/A</v>
      </c>
    </row>
    <row r="39" spans="1:7" ht="13.5" customHeight="1" hidden="1" thickBot="1">
      <c r="A39" s="147"/>
      <c r="B39" s="149"/>
      <c r="C39" s="151"/>
      <c r="D39" s="153"/>
      <c r="E39" s="133"/>
      <c r="F39" s="135"/>
      <c r="G39" s="121"/>
    </row>
    <row r="42" spans="1:6" ht="15">
      <c r="A42" s="68" t="str">
        <f>HYPERLINK('[3]реквизиты'!$A$6)</f>
        <v>Гл. судья, судья МК</v>
      </c>
      <c r="B42" s="69"/>
      <c r="C42" s="70"/>
      <c r="D42" s="73"/>
      <c r="E42" s="73"/>
      <c r="F42" s="73"/>
    </row>
    <row r="43" spans="1:6" ht="15">
      <c r="A43" s="69"/>
      <c r="B43" s="69"/>
      <c r="C43" s="70"/>
      <c r="D43" s="73"/>
      <c r="E43" s="73"/>
      <c r="F43" s="73"/>
    </row>
    <row r="44" spans="1:6" ht="15">
      <c r="A44" s="69"/>
      <c r="B44" s="69"/>
      <c r="C44" s="70"/>
      <c r="D44" s="73"/>
      <c r="E44" s="73"/>
      <c r="F44" s="73"/>
    </row>
    <row r="45" spans="1:6" ht="15">
      <c r="A45" s="68" t="str">
        <f>HYPERLINK('[3]реквизиты'!$A$8)</f>
        <v>Гл. секретарь, судья МК</v>
      </c>
      <c r="B45" s="69"/>
      <c r="C45" s="70"/>
      <c r="D45" s="73"/>
      <c r="E45" s="73"/>
      <c r="F45" s="73"/>
    </row>
    <row r="46" spans="1:7" ht="15">
      <c r="A46" s="69"/>
      <c r="B46" s="69"/>
      <c r="C46" s="69"/>
      <c r="D46" s="73"/>
      <c r="E46" s="73"/>
      <c r="F46" s="73"/>
      <c r="G46" s="5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  <row r="51" spans="4:6" ht="12.75">
      <c r="D51" s="4"/>
      <c r="E51" s="4"/>
      <c r="F51" s="4"/>
    </row>
    <row r="52" spans="4:6" ht="12.75">
      <c r="D52" s="4"/>
      <c r="E52" s="4"/>
      <c r="F52" s="4"/>
    </row>
    <row r="53" spans="4:6" ht="12.75">
      <c r="D53" s="4"/>
      <c r="E53" s="4"/>
      <c r="F53" s="4"/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</sheetData>
  <sheetProtection/>
  <mergeCells count="123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A36:A37"/>
    <mergeCell ref="B36:B37"/>
    <mergeCell ref="C36:C37"/>
    <mergeCell ref="D36:D37"/>
    <mergeCell ref="E14:E15"/>
    <mergeCell ref="F14:F15"/>
    <mergeCell ref="E12:E13"/>
    <mergeCell ref="F12:F13"/>
    <mergeCell ref="E8:E9"/>
    <mergeCell ref="F8:F9"/>
    <mergeCell ref="E10:E11"/>
    <mergeCell ref="F10:F11"/>
    <mergeCell ref="E6:F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G12:G13"/>
    <mergeCell ref="G22:G23"/>
    <mergeCell ref="A1:G1"/>
    <mergeCell ref="A2:G2"/>
    <mergeCell ref="A3:G3"/>
    <mergeCell ref="A4:G4"/>
    <mergeCell ref="D5:F5"/>
    <mergeCell ref="G14:G15"/>
    <mergeCell ref="G16:G17"/>
    <mergeCell ref="G18:G19"/>
    <mergeCell ref="G20:G21"/>
    <mergeCell ref="G24:G25"/>
    <mergeCell ref="G26:G27"/>
    <mergeCell ref="G28:G29"/>
    <mergeCell ref="G30:G31"/>
    <mergeCell ref="G32:G33"/>
    <mergeCell ref="G34:G35"/>
    <mergeCell ref="G36:G37"/>
    <mergeCell ref="G38:G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A1" sqref="A1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178" t="str">
        <f>HYPERLINK('[1]реквизиты'!$A$2)</f>
        <v>Кубок России по борьбе самбо среди женщин</v>
      </c>
      <c r="B1" s="179"/>
      <c r="C1" s="179"/>
      <c r="D1" s="179"/>
      <c r="E1" s="179"/>
      <c r="F1" s="179"/>
      <c r="G1" s="179"/>
      <c r="H1" s="179"/>
      <c r="I1" s="179"/>
    </row>
    <row r="2" spans="4:5" ht="27" customHeight="1">
      <c r="D2" s="54" t="s">
        <v>11</v>
      </c>
      <c r="E2" s="75" t="str">
        <f>HYPERLINK('пр.взв.'!D4)</f>
        <v>в.к.    68    кг.</v>
      </c>
    </row>
    <row r="3" ht="21" customHeight="1">
      <c r="C3" s="55" t="s">
        <v>22</v>
      </c>
    </row>
    <row r="4" ht="19.5" customHeight="1">
      <c r="C4" s="56" t="s">
        <v>12</v>
      </c>
    </row>
    <row r="5" spans="1:9" ht="12.75" customHeight="1">
      <c r="A5" s="167" t="s">
        <v>13</v>
      </c>
      <c r="B5" s="167" t="s">
        <v>4</v>
      </c>
      <c r="C5" s="184" t="s">
        <v>5</v>
      </c>
      <c r="D5" s="167" t="s">
        <v>14</v>
      </c>
      <c r="E5" s="180" t="s">
        <v>15</v>
      </c>
      <c r="F5" s="181"/>
      <c r="G5" s="167" t="s">
        <v>16</v>
      </c>
      <c r="H5" s="167" t="s">
        <v>17</v>
      </c>
      <c r="I5" s="167" t="s">
        <v>18</v>
      </c>
    </row>
    <row r="6" spans="1:9" ht="12.75">
      <c r="A6" s="168"/>
      <c r="B6" s="168"/>
      <c r="C6" s="168"/>
      <c r="D6" s="168"/>
      <c r="E6" s="182"/>
      <c r="F6" s="183"/>
      <c r="G6" s="168"/>
      <c r="H6" s="168"/>
      <c r="I6" s="168"/>
    </row>
    <row r="7" spans="1:9" ht="12.75">
      <c r="A7" s="177"/>
      <c r="B7" s="173">
        <v>1</v>
      </c>
      <c r="C7" s="174" t="str">
        <f>VLOOKUP(B7,'пр.взв.'!B7:D22,2,FALSE)</f>
        <v>ЧЕМЕРСКАЯ Анна Владимировна</v>
      </c>
      <c r="D7" s="174" t="str">
        <f>VLOOKUP(B7,'пр.взв.'!B7:F22,3,FALSE)</f>
        <v>08.08.1994, МС</v>
      </c>
      <c r="E7" s="132" t="str">
        <f>VLOOKUP(B7,'пр.взв.'!B7:F22,4,FALSE)</f>
        <v>СФО</v>
      </c>
      <c r="F7" s="169" t="str">
        <f>VLOOKUP(B7,'пр.взв.'!B7:G22,5,FALSE)</f>
        <v>г. Новосибирск, МО</v>
      </c>
      <c r="G7" s="171"/>
      <c r="H7" s="176"/>
      <c r="I7" s="167"/>
    </row>
    <row r="8" spans="1:9" ht="12.75">
      <c r="A8" s="177"/>
      <c r="B8" s="167"/>
      <c r="C8" s="175"/>
      <c r="D8" s="175"/>
      <c r="E8" s="139"/>
      <c r="F8" s="185"/>
      <c r="G8" s="171"/>
      <c r="H8" s="176"/>
      <c r="I8" s="167"/>
    </row>
    <row r="9" spans="1:9" ht="12.75">
      <c r="A9" s="172"/>
      <c r="B9" s="173">
        <v>6</v>
      </c>
      <c r="C9" s="174" t="str">
        <f>VLOOKUP(B9,'пр.взв.'!B7:D24,2,FALSE)</f>
        <v>ГРИШИНА Людмила Алексеевна</v>
      </c>
      <c r="D9" s="174" t="str">
        <f>VLOOKUP(B9,'пр.взв.'!B7:F24,3,FALSE)</f>
        <v>04.07.1990, МС</v>
      </c>
      <c r="E9" s="132" t="str">
        <f>VLOOKUP(B9,'пр.взв.'!B9:F24,4,FALSE)</f>
        <v>ПФО</v>
      </c>
      <c r="F9" s="169" t="str">
        <f>VLOOKUP(B9,'пр.взв.'!B7:G24,5,FALSE)</f>
        <v>Нижегородская обл., г. Дзержинск</v>
      </c>
      <c r="G9" s="171"/>
      <c r="H9" s="167"/>
      <c r="I9" s="167"/>
    </row>
    <row r="10" spans="1:9" ht="12.75">
      <c r="A10" s="172"/>
      <c r="B10" s="167"/>
      <c r="C10" s="175"/>
      <c r="D10" s="175"/>
      <c r="E10" s="136"/>
      <c r="F10" s="170"/>
      <c r="G10" s="171"/>
      <c r="H10" s="167"/>
      <c r="I10" s="16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7" t="s">
        <v>23</v>
      </c>
    </row>
    <row r="16" spans="3:5" ht="24.75" customHeight="1">
      <c r="C16" s="56" t="s">
        <v>20</v>
      </c>
      <c r="E16" s="75" t="str">
        <f>HYPERLINK('пр.взв.'!D4)</f>
        <v>в.к.    68    кг.</v>
      </c>
    </row>
    <row r="17" spans="1:9" ht="12.75" customHeight="1">
      <c r="A17" s="167" t="s">
        <v>13</v>
      </c>
      <c r="B17" s="167" t="s">
        <v>4</v>
      </c>
      <c r="C17" s="184" t="s">
        <v>5</v>
      </c>
      <c r="D17" s="167" t="s">
        <v>14</v>
      </c>
      <c r="E17" s="180" t="s">
        <v>15</v>
      </c>
      <c r="F17" s="181"/>
      <c r="G17" s="167" t="s">
        <v>16</v>
      </c>
      <c r="H17" s="167" t="s">
        <v>17</v>
      </c>
      <c r="I17" s="167" t="s">
        <v>18</v>
      </c>
    </row>
    <row r="18" spans="1:9" ht="12.75">
      <c r="A18" s="168"/>
      <c r="B18" s="168"/>
      <c r="C18" s="168"/>
      <c r="D18" s="168"/>
      <c r="E18" s="182"/>
      <c r="F18" s="183"/>
      <c r="G18" s="168"/>
      <c r="H18" s="168"/>
      <c r="I18" s="168"/>
    </row>
    <row r="19" spans="1:9" ht="12.75">
      <c r="A19" s="177"/>
      <c r="B19" s="173">
        <v>14</v>
      </c>
      <c r="C19" s="174" t="str">
        <f>VLOOKUP(B19,'пр.взв.'!B1:D34,2,FALSE)</f>
        <v>ТРОПИНА Римма Владимировна</v>
      </c>
      <c r="D19" s="174" t="str">
        <f>VLOOKUP(B19,'пр.взв.'!B1:F34,3,FALSE)</f>
        <v>05.05.1990, МС</v>
      </c>
      <c r="E19" s="132" t="str">
        <f>VLOOKUP(B19,'пр.взв.'!B1:F34,4,FALSE)</f>
        <v>СФО</v>
      </c>
      <c r="F19" s="169" t="str">
        <f>VLOOKUP(B19,'пр.взв.'!B1:G34,5,FALSE)</f>
        <v>г. Новосибирск, Д</v>
      </c>
      <c r="G19" s="171"/>
      <c r="H19" s="176"/>
      <c r="I19" s="167"/>
    </row>
    <row r="20" spans="1:9" ht="12.75">
      <c r="A20" s="177"/>
      <c r="B20" s="167"/>
      <c r="C20" s="175"/>
      <c r="D20" s="175"/>
      <c r="E20" s="139"/>
      <c r="F20" s="185"/>
      <c r="G20" s="171"/>
      <c r="H20" s="176"/>
      <c r="I20" s="167"/>
    </row>
    <row r="21" spans="1:9" ht="12.75">
      <c r="A21" s="172"/>
      <c r="B21" s="173">
        <v>3</v>
      </c>
      <c r="C21" s="174" t="str">
        <f>VLOOKUP(B21,'пр.взв.'!B1:D36,2,FALSE)</f>
        <v>КОЛЕСНИКОВА Ольга Евгеньевна</v>
      </c>
      <c r="D21" s="174" t="str">
        <f>VLOOKUP(B21,'пр.взв.'!B1:F36,3,FALSE)</f>
        <v>18.03.1991, МС</v>
      </c>
      <c r="E21" s="132" t="str">
        <f>VLOOKUP(B21,'пр.взв.'!B2:F36,4,FALSE)</f>
        <v>ЦФО</v>
      </c>
      <c r="F21" s="169" t="str">
        <f>VLOOKUP(B21,'пр.взв.'!B1:G36,5,FALSE)</f>
        <v>Тверская обл., г. Торжок</v>
      </c>
      <c r="G21" s="171"/>
      <c r="H21" s="167"/>
      <c r="I21" s="167"/>
    </row>
    <row r="22" spans="1:9" ht="12.75">
      <c r="A22" s="172"/>
      <c r="B22" s="167"/>
      <c r="C22" s="175"/>
      <c r="D22" s="175"/>
      <c r="E22" s="136"/>
      <c r="F22" s="170"/>
      <c r="G22" s="171"/>
      <c r="H22" s="167"/>
      <c r="I22" s="16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21</v>
      </c>
      <c r="E29" s="75" t="str">
        <f>HYPERLINK('пр.взв.'!D4)</f>
        <v>в.к.    68    кг.</v>
      </c>
    </row>
    <row r="30" spans="1:9" ht="12.75" customHeight="1">
      <c r="A30" s="167" t="s">
        <v>13</v>
      </c>
      <c r="B30" s="167" t="s">
        <v>4</v>
      </c>
      <c r="C30" s="184" t="s">
        <v>5</v>
      </c>
      <c r="D30" s="167" t="s">
        <v>14</v>
      </c>
      <c r="E30" s="180" t="s">
        <v>15</v>
      </c>
      <c r="F30" s="181"/>
      <c r="G30" s="167" t="s">
        <v>16</v>
      </c>
      <c r="H30" s="167" t="s">
        <v>17</v>
      </c>
      <c r="I30" s="167" t="s">
        <v>18</v>
      </c>
    </row>
    <row r="31" spans="1:9" ht="12.75">
      <c r="A31" s="168"/>
      <c r="B31" s="168"/>
      <c r="C31" s="168"/>
      <c r="D31" s="168"/>
      <c r="E31" s="182"/>
      <c r="F31" s="183"/>
      <c r="G31" s="168"/>
      <c r="H31" s="168"/>
      <c r="I31" s="168"/>
    </row>
    <row r="32" spans="1:9" ht="12.75">
      <c r="A32" s="177"/>
      <c r="B32" s="173">
        <v>9</v>
      </c>
      <c r="C32" s="174" t="str">
        <f>VLOOKUP(B32,'пр.взв.'!B3:D47,2,FALSE)</f>
        <v>СТАНКЕВИЧ Виктория Владимировна</v>
      </c>
      <c r="D32" s="174" t="str">
        <f>VLOOKUP(B32,'пр.взв.'!B3:F47,3,FALSE)</f>
        <v>12.11.1990, МС</v>
      </c>
      <c r="E32" s="132" t="str">
        <f>VLOOKUP(B32,'пр.взв.'!B3:F47,4,FALSE)</f>
        <v>Мос</v>
      </c>
      <c r="F32" s="169" t="str">
        <f>VLOOKUP(B32,'пр.взв.'!B3:G47,5,FALSE)</f>
        <v>Москва, СШОР № 9</v>
      </c>
      <c r="G32" s="171"/>
      <c r="H32" s="176"/>
      <c r="I32" s="167"/>
    </row>
    <row r="33" spans="1:9" ht="12.75">
      <c r="A33" s="177"/>
      <c r="B33" s="167"/>
      <c r="C33" s="175"/>
      <c r="D33" s="175"/>
      <c r="E33" s="139"/>
      <c r="F33" s="185"/>
      <c r="G33" s="171"/>
      <c r="H33" s="176"/>
      <c r="I33" s="167"/>
    </row>
    <row r="34" spans="1:9" ht="12.75">
      <c r="A34" s="172"/>
      <c r="B34" s="173">
        <v>8</v>
      </c>
      <c r="C34" s="174" t="str">
        <f>VLOOKUP(B34,'пр.взв.'!B3:D49,2,FALSE)</f>
        <v>ЗАХАРЦОВА Ольга Викторовна</v>
      </c>
      <c r="D34" s="174" t="str">
        <f>VLOOKUP(B34,'пр.взв.'!B3:F49,3,FALSE)</f>
        <v>04.02.1988, МС</v>
      </c>
      <c r="E34" s="132" t="str">
        <f>VLOOKUP(B34,'пр.взв.'!B3:F49,4,FALSE)</f>
        <v>СЗФО</v>
      </c>
      <c r="F34" s="169" t="str">
        <f>VLOOKUP(B34,'пр.взв.'!B3:G49,5,FALSE)</f>
        <v>Калининградская обл., Д</v>
      </c>
      <c r="G34" s="171"/>
      <c r="H34" s="167"/>
      <c r="I34" s="167"/>
    </row>
    <row r="35" spans="1:9" ht="12.75">
      <c r="A35" s="172"/>
      <c r="B35" s="167"/>
      <c r="C35" s="175"/>
      <c r="D35" s="175"/>
      <c r="E35" s="136"/>
      <c r="F35" s="170"/>
      <c r="G35" s="171"/>
      <c r="H35" s="167"/>
      <c r="I35" s="16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19:E20"/>
    <mergeCell ref="F19:F20"/>
    <mergeCell ref="G17:G18"/>
    <mergeCell ref="H17:H18"/>
    <mergeCell ref="E17:F18"/>
    <mergeCell ref="G19:G20"/>
    <mergeCell ref="H19:H20"/>
    <mergeCell ref="A21:A22"/>
    <mergeCell ref="B21:B22"/>
    <mergeCell ref="C21:C22"/>
    <mergeCell ref="D21:D22"/>
    <mergeCell ref="A19:A20"/>
    <mergeCell ref="B19:B20"/>
    <mergeCell ref="C19:C20"/>
    <mergeCell ref="D19:D20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I32:I33"/>
    <mergeCell ref="I34:I35"/>
    <mergeCell ref="I17:I18"/>
    <mergeCell ref="I19:I20"/>
    <mergeCell ref="I21:I22"/>
    <mergeCell ref="I7:I8"/>
    <mergeCell ref="I9:I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26" t="s">
        <v>27</v>
      </c>
      <c r="B1" s="126"/>
      <c r="C1" s="126"/>
      <c r="D1" s="126"/>
      <c r="E1" s="126"/>
      <c r="F1" s="126"/>
      <c r="G1" s="126"/>
      <c r="H1" s="126"/>
    </row>
    <row r="2" spans="1:8" ht="29.25" customHeight="1">
      <c r="A2" s="178" t="str">
        <f>HYPERLINK('[1]реквизиты'!$A$2)</f>
        <v>Кубок России по борьбе самбо среди женщин</v>
      </c>
      <c r="B2" s="179"/>
      <c r="C2" s="179"/>
      <c r="D2" s="179"/>
      <c r="E2" s="179"/>
      <c r="F2" s="179"/>
      <c r="G2" s="179"/>
      <c r="H2" s="179"/>
    </row>
    <row r="3" spans="1:7" ht="12.75" customHeight="1">
      <c r="A3" s="130" t="str">
        <f>HYPERLINK('[1]реквизиты'!$A$3)</f>
        <v>01-05.10.2014 г.                                               МОАС, г. Кстово</v>
      </c>
      <c r="B3" s="130"/>
      <c r="C3" s="130"/>
      <c r="D3" s="130"/>
      <c r="E3" s="130"/>
      <c r="F3" s="130"/>
      <c r="G3" s="130"/>
    </row>
    <row r="4" spans="4:5" ht="12.75" customHeight="1">
      <c r="D4" s="193" t="s">
        <v>115</v>
      </c>
      <c r="E4" s="194"/>
    </row>
    <row r="5" spans="1:8" ht="12.75" customHeight="1">
      <c r="A5" s="168" t="s">
        <v>9</v>
      </c>
      <c r="B5" s="201" t="s">
        <v>4</v>
      </c>
      <c r="C5" s="168" t="s">
        <v>5</v>
      </c>
      <c r="D5" s="168" t="s">
        <v>6</v>
      </c>
      <c r="E5" s="191" t="s">
        <v>7</v>
      </c>
      <c r="F5" s="141"/>
      <c r="G5" s="168" t="s">
        <v>10</v>
      </c>
      <c r="H5" s="168" t="s">
        <v>8</v>
      </c>
    </row>
    <row r="6" spans="1:8" ht="12.75">
      <c r="A6" s="184"/>
      <c r="B6" s="202"/>
      <c r="C6" s="184"/>
      <c r="D6" s="184"/>
      <c r="E6" s="192"/>
      <c r="F6" s="203"/>
      <c r="G6" s="184"/>
      <c r="H6" s="184"/>
    </row>
    <row r="7" spans="1:8" ht="12.75" customHeight="1">
      <c r="A7" s="167"/>
      <c r="B7" s="195">
        <v>1</v>
      </c>
      <c r="C7" s="189" t="s">
        <v>55</v>
      </c>
      <c r="D7" s="190" t="s">
        <v>56</v>
      </c>
      <c r="E7" s="191" t="s">
        <v>57</v>
      </c>
      <c r="F7" s="134" t="s">
        <v>58</v>
      </c>
      <c r="G7" s="190" t="s">
        <v>59</v>
      </c>
      <c r="H7" s="189" t="s">
        <v>60</v>
      </c>
    </row>
    <row r="8" spans="1:8" ht="12.75" customHeight="1">
      <c r="A8" s="167"/>
      <c r="B8" s="195"/>
      <c r="C8" s="189"/>
      <c r="D8" s="190"/>
      <c r="E8" s="192"/>
      <c r="F8" s="134"/>
      <c r="G8" s="190"/>
      <c r="H8" s="189"/>
    </row>
    <row r="9" spans="1:8" ht="12.75" customHeight="1">
      <c r="A9" s="167"/>
      <c r="B9" s="199">
        <v>2</v>
      </c>
      <c r="C9" s="189" t="s">
        <v>61</v>
      </c>
      <c r="D9" s="190" t="s">
        <v>62</v>
      </c>
      <c r="E9" s="191" t="s">
        <v>63</v>
      </c>
      <c r="F9" s="134" t="s">
        <v>64</v>
      </c>
      <c r="G9" s="176" t="s">
        <v>59</v>
      </c>
      <c r="H9" s="189" t="s">
        <v>65</v>
      </c>
    </row>
    <row r="10" spans="1:8" ht="15" customHeight="1">
      <c r="A10" s="167"/>
      <c r="B10" s="199"/>
      <c r="C10" s="189"/>
      <c r="D10" s="190"/>
      <c r="E10" s="192"/>
      <c r="F10" s="134"/>
      <c r="G10" s="176"/>
      <c r="H10" s="189"/>
    </row>
    <row r="11" spans="1:8" ht="12.75" customHeight="1">
      <c r="A11" s="167"/>
      <c r="B11" s="199">
        <v>3</v>
      </c>
      <c r="C11" s="187" t="s">
        <v>66</v>
      </c>
      <c r="D11" s="190" t="s">
        <v>67</v>
      </c>
      <c r="E11" s="191" t="s">
        <v>68</v>
      </c>
      <c r="F11" s="134" t="s">
        <v>69</v>
      </c>
      <c r="G11" s="190" t="s">
        <v>59</v>
      </c>
      <c r="H11" s="189" t="s">
        <v>117</v>
      </c>
    </row>
    <row r="12" spans="1:8" ht="15" customHeight="1">
      <c r="A12" s="167"/>
      <c r="B12" s="199"/>
      <c r="C12" s="187"/>
      <c r="D12" s="190"/>
      <c r="E12" s="192"/>
      <c r="F12" s="134"/>
      <c r="G12" s="190"/>
      <c r="H12" s="189"/>
    </row>
    <row r="13" spans="1:8" ht="15" customHeight="1">
      <c r="A13" s="167"/>
      <c r="B13" s="195">
        <v>4</v>
      </c>
      <c r="C13" s="189" t="s">
        <v>70</v>
      </c>
      <c r="D13" s="190" t="s">
        <v>71</v>
      </c>
      <c r="E13" s="191" t="s">
        <v>72</v>
      </c>
      <c r="F13" s="134" t="s">
        <v>73</v>
      </c>
      <c r="G13" s="190" t="s">
        <v>59</v>
      </c>
      <c r="H13" s="189" t="s">
        <v>74</v>
      </c>
    </row>
    <row r="14" spans="1:8" ht="15.75" customHeight="1">
      <c r="A14" s="167"/>
      <c r="B14" s="195"/>
      <c r="C14" s="189"/>
      <c r="D14" s="190"/>
      <c r="E14" s="192"/>
      <c r="F14" s="134"/>
      <c r="G14" s="190"/>
      <c r="H14" s="189"/>
    </row>
    <row r="15" spans="1:8" ht="12.75" customHeight="1">
      <c r="A15" s="167"/>
      <c r="B15" s="199">
        <v>5</v>
      </c>
      <c r="C15" s="187" t="s">
        <v>75</v>
      </c>
      <c r="D15" s="176" t="s">
        <v>76</v>
      </c>
      <c r="E15" s="191" t="s">
        <v>77</v>
      </c>
      <c r="F15" s="134" t="s">
        <v>78</v>
      </c>
      <c r="G15" s="176"/>
      <c r="H15" s="187" t="s">
        <v>79</v>
      </c>
    </row>
    <row r="16" spans="1:8" ht="15" customHeight="1">
      <c r="A16" s="167"/>
      <c r="B16" s="199"/>
      <c r="C16" s="187"/>
      <c r="D16" s="200"/>
      <c r="E16" s="192"/>
      <c r="F16" s="134"/>
      <c r="G16" s="176"/>
      <c r="H16" s="188"/>
    </row>
    <row r="17" spans="1:8" ht="12.75" customHeight="1">
      <c r="A17" s="167"/>
      <c r="B17" s="199">
        <v>6</v>
      </c>
      <c r="C17" s="187" t="s">
        <v>80</v>
      </c>
      <c r="D17" s="196" t="s">
        <v>81</v>
      </c>
      <c r="E17" s="191" t="s">
        <v>77</v>
      </c>
      <c r="F17" s="134" t="s">
        <v>82</v>
      </c>
      <c r="G17" s="176"/>
      <c r="H17" s="187" t="s">
        <v>83</v>
      </c>
    </row>
    <row r="18" spans="1:8" ht="15" customHeight="1">
      <c r="A18" s="167"/>
      <c r="B18" s="199"/>
      <c r="C18" s="187"/>
      <c r="D18" s="188"/>
      <c r="E18" s="192"/>
      <c r="F18" s="134"/>
      <c r="G18" s="176"/>
      <c r="H18" s="188"/>
    </row>
    <row r="19" spans="1:8" ht="12.75" customHeight="1">
      <c r="A19" s="167"/>
      <c r="B19" s="195">
        <v>7</v>
      </c>
      <c r="C19" s="187" t="s">
        <v>84</v>
      </c>
      <c r="D19" s="196" t="s">
        <v>85</v>
      </c>
      <c r="E19" s="191" t="s">
        <v>68</v>
      </c>
      <c r="F19" s="134" t="s">
        <v>86</v>
      </c>
      <c r="G19" s="176" t="s">
        <v>59</v>
      </c>
      <c r="H19" s="187" t="s">
        <v>87</v>
      </c>
    </row>
    <row r="20" spans="1:8" ht="15" customHeight="1">
      <c r="A20" s="167"/>
      <c r="B20" s="195"/>
      <c r="C20" s="187"/>
      <c r="D20" s="188"/>
      <c r="E20" s="192"/>
      <c r="F20" s="134"/>
      <c r="G20" s="176"/>
      <c r="H20" s="188"/>
    </row>
    <row r="21" spans="1:8" ht="12.75" customHeight="1">
      <c r="A21" s="167"/>
      <c r="B21" s="195">
        <v>8</v>
      </c>
      <c r="C21" s="187" t="s">
        <v>88</v>
      </c>
      <c r="D21" s="196" t="s">
        <v>89</v>
      </c>
      <c r="E21" s="191" t="s">
        <v>90</v>
      </c>
      <c r="F21" s="134" t="s">
        <v>91</v>
      </c>
      <c r="G21" s="176" t="s">
        <v>59</v>
      </c>
      <c r="H21" s="187" t="s">
        <v>92</v>
      </c>
    </row>
    <row r="22" spans="1:8" ht="15" customHeight="1">
      <c r="A22" s="167"/>
      <c r="B22" s="195"/>
      <c r="C22" s="187"/>
      <c r="D22" s="188"/>
      <c r="E22" s="192"/>
      <c r="F22" s="134"/>
      <c r="G22" s="176"/>
      <c r="H22" s="188"/>
    </row>
    <row r="23" spans="1:8" ht="12.75" customHeight="1">
      <c r="A23" s="167"/>
      <c r="B23" s="199">
        <v>9</v>
      </c>
      <c r="C23" s="189" t="s">
        <v>93</v>
      </c>
      <c r="D23" s="190" t="s">
        <v>94</v>
      </c>
      <c r="E23" s="191" t="s">
        <v>63</v>
      </c>
      <c r="F23" s="134" t="s">
        <v>64</v>
      </c>
      <c r="G23" s="176" t="s">
        <v>59</v>
      </c>
      <c r="H23" s="189" t="s">
        <v>95</v>
      </c>
    </row>
    <row r="24" spans="1:8" ht="15" customHeight="1">
      <c r="A24" s="167"/>
      <c r="B24" s="199"/>
      <c r="C24" s="189"/>
      <c r="D24" s="190"/>
      <c r="E24" s="192"/>
      <c r="F24" s="134"/>
      <c r="G24" s="176"/>
      <c r="H24" s="189"/>
    </row>
    <row r="25" spans="1:8" ht="12.75" customHeight="1">
      <c r="A25" s="167"/>
      <c r="B25" s="199">
        <v>10</v>
      </c>
      <c r="C25" s="187" t="s">
        <v>118</v>
      </c>
      <c r="D25" s="196" t="s">
        <v>96</v>
      </c>
      <c r="E25" s="191" t="s">
        <v>77</v>
      </c>
      <c r="F25" s="134" t="s">
        <v>78</v>
      </c>
      <c r="G25" s="176"/>
      <c r="H25" s="187" t="s">
        <v>97</v>
      </c>
    </row>
    <row r="26" spans="1:8" ht="15" customHeight="1">
      <c r="A26" s="167"/>
      <c r="B26" s="199"/>
      <c r="C26" s="187"/>
      <c r="D26" s="188"/>
      <c r="E26" s="192"/>
      <c r="F26" s="134"/>
      <c r="G26" s="176"/>
      <c r="H26" s="188"/>
    </row>
    <row r="27" spans="1:8" ht="12.75" customHeight="1">
      <c r="A27" s="167"/>
      <c r="B27" s="195">
        <v>11</v>
      </c>
      <c r="C27" s="187" t="s">
        <v>98</v>
      </c>
      <c r="D27" s="196" t="s">
        <v>99</v>
      </c>
      <c r="E27" s="191" t="s">
        <v>100</v>
      </c>
      <c r="F27" s="134" t="s">
        <v>101</v>
      </c>
      <c r="G27" s="176" t="s">
        <v>59</v>
      </c>
      <c r="H27" s="187" t="s">
        <v>102</v>
      </c>
    </row>
    <row r="28" spans="1:8" ht="15" customHeight="1">
      <c r="A28" s="167"/>
      <c r="B28" s="195"/>
      <c r="C28" s="187"/>
      <c r="D28" s="188"/>
      <c r="E28" s="192"/>
      <c r="F28" s="134"/>
      <c r="G28" s="176"/>
      <c r="H28" s="188"/>
    </row>
    <row r="29" spans="1:8" ht="12.75" customHeight="1">
      <c r="A29" s="167"/>
      <c r="B29" s="195">
        <v>12</v>
      </c>
      <c r="C29" s="187" t="s">
        <v>103</v>
      </c>
      <c r="D29" s="196" t="s">
        <v>104</v>
      </c>
      <c r="E29" s="191" t="s">
        <v>100</v>
      </c>
      <c r="F29" s="134" t="s">
        <v>101</v>
      </c>
      <c r="G29" s="176" t="s">
        <v>59</v>
      </c>
      <c r="H29" s="187" t="s">
        <v>105</v>
      </c>
    </row>
    <row r="30" spans="1:8" ht="15" customHeight="1">
      <c r="A30" s="167"/>
      <c r="B30" s="195"/>
      <c r="C30" s="187"/>
      <c r="D30" s="188"/>
      <c r="E30" s="192"/>
      <c r="F30" s="134"/>
      <c r="G30" s="176"/>
      <c r="H30" s="188"/>
    </row>
    <row r="31" spans="1:8" ht="15.75" customHeight="1">
      <c r="A31" s="167"/>
      <c r="B31" s="199">
        <v>13</v>
      </c>
      <c r="C31" s="187" t="s">
        <v>106</v>
      </c>
      <c r="D31" s="190" t="s">
        <v>107</v>
      </c>
      <c r="E31" s="191" t="s">
        <v>77</v>
      </c>
      <c r="F31" s="134" t="s">
        <v>108</v>
      </c>
      <c r="G31" s="190" t="s">
        <v>59</v>
      </c>
      <c r="H31" s="189" t="s">
        <v>109</v>
      </c>
    </row>
    <row r="32" spans="1:8" ht="15" customHeight="1">
      <c r="A32" s="167"/>
      <c r="B32" s="199"/>
      <c r="C32" s="187"/>
      <c r="D32" s="190"/>
      <c r="E32" s="192"/>
      <c r="F32" s="134"/>
      <c r="G32" s="190"/>
      <c r="H32" s="189"/>
    </row>
    <row r="33" spans="1:8" ht="12.75" customHeight="1">
      <c r="A33" s="167"/>
      <c r="B33" s="195">
        <v>14</v>
      </c>
      <c r="C33" s="189" t="s">
        <v>110</v>
      </c>
      <c r="D33" s="196" t="s">
        <v>111</v>
      </c>
      <c r="E33" s="191" t="s">
        <v>57</v>
      </c>
      <c r="F33" s="134" t="s">
        <v>112</v>
      </c>
      <c r="G33" s="190" t="s">
        <v>59</v>
      </c>
      <c r="H33" s="189" t="s">
        <v>113</v>
      </c>
    </row>
    <row r="34" spans="1:8" ht="15" customHeight="1">
      <c r="A34" s="167"/>
      <c r="B34" s="195"/>
      <c r="C34" s="189"/>
      <c r="D34" s="190"/>
      <c r="E34" s="192"/>
      <c r="F34" s="134"/>
      <c r="G34" s="190"/>
      <c r="H34" s="189"/>
    </row>
    <row r="35" spans="1:8" ht="12.75">
      <c r="A35" s="167"/>
      <c r="B35" s="197">
        <v>15</v>
      </c>
      <c r="C35" s="198"/>
      <c r="D35" s="186"/>
      <c r="E35" s="191"/>
      <c r="F35" s="134"/>
      <c r="G35" s="176"/>
      <c r="H35" s="186"/>
    </row>
    <row r="36" spans="1:8" ht="15" customHeight="1">
      <c r="A36" s="167"/>
      <c r="B36" s="197"/>
      <c r="C36" s="198"/>
      <c r="D36" s="186"/>
      <c r="E36" s="192"/>
      <c r="F36" s="134"/>
      <c r="G36" s="176"/>
      <c r="H36" s="186"/>
    </row>
    <row r="37" spans="1:8" ht="12.75">
      <c r="A37" s="167"/>
      <c r="B37" s="197">
        <v>16</v>
      </c>
      <c r="C37" s="198"/>
      <c r="D37" s="186"/>
      <c r="E37" s="191"/>
      <c r="F37" s="134"/>
      <c r="G37" s="176"/>
      <c r="H37" s="186"/>
    </row>
    <row r="38" spans="1:8" ht="15" customHeight="1">
      <c r="A38" s="167"/>
      <c r="B38" s="197"/>
      <c r="C38" s="198"/>
      <c r="D38" s="186"/>
      <c r="E38" s="192"/>
      <c r="F38" s="134"/>
      <c r="G38" s="176"/>
      <c r="H38" s="186"/>
    </row>
    <row r="39" ht="15.75" customHeight="1"/>
    <row r="41" spans="1:6" ht="12.75">
      <c r="A41" s="49">
        <f>HYPERLINK('[1]реквизиты'!$A$20)</f>
      </c>
      <c r="B41" s="50"/>
      <c r="C41" s="50"/>
      <c r="D41" s="50"/>
      <c r="E41" s="51">
        <f>HYPERLINK('[1]реквизиты'!$G$20)</f>
      </c>
      <c r="F41" s="52">
        <f>HYPERLINK('[1]реквизиты'!$G$21)</f>
      </c>
    </row>
    <row r="42" spans="1:5" ht="12.75">
      <c r="A42" s="50"/>
      <c r="B42" s="50"/>
      <c r="C42" s="50"/>
      <c r="D42" s="50"/>
      <c r="E42" s="4"/>
    </row>
    <row r="43" spans="1:6" ht="12.75">
      <c r="A43" s="51">
        <f>HYPERLINK('[1]реквизиты'!$A$22)</f>
      </c>
      <c r="B43" s="50"/>
      <c r="C43" s="50"/>
      <c r="D43" s="50"/>
      <c r="E43" s="51">
        <f>HYPERLINK('[1]реквизиты'!$G$22)</f>
      </c>
      <c r="F43" s="53">
        <f>HYPERLINK('[1]реквизиты'!$G$23)</f>
      </c>
    </row>
    <row r="44" spans="1:5" ht="12.75">
      <c r="A44" s="2"/>
      <c r="B44" s="2"/>
      <c r="C44" s="50"/>
      <c r="D44" s="50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47" t="s">
        <v>41</v>
      </c>
      <c r="C1" s="247"/>
      <c r="D1" s="247"/>
      <c r="E1" s="247"/>
      <c r="F1" s="247"/>
      <c r="G1" s="247"/>
      <c r="H1" s="247"/>
      <c r="I1" s="247"/>
      <c r="K1" s="247" t="s">
        <v>41</v>
      </c>
      <c r="L1" s="247"/>
      <c r="M1" s="247"/>
      <c r="N1" s="247"/>
      <c r="O1" s="247"/>
      <c r="P1" s="247"/>
      <c r="Q1" s="247"/>
      <c r="R1" s="247"/>
    </row>
    <row r="2" spans="2:18" ht="15.75" customHeight="1">
      <c r="B2" s="248" t="s">
        <v>116</v>
      </c>
      <c r="C2" s="249"/>
      <c r="D2" s="249"/>
      <c r="E2" s="249"/>
      <c r="F2" s="249"/>
      <c r="G2" s="249"/>
      <c r="H2" s="249"/>
      <c r="I2" s="249"/>
      <c r="K2" s="248" t="s">
        <v>116</v>
      </c>
      <c r="L2" s="249"/>
      <c r="M2" s="249"/>
      <c r="N2" s="249"/>
      <c r="O2" s="249"/>
      <c r="P2" s="249"/>
      <c r="Q2" s="249"/>
      <c r="R2" s="249"/>
    </row>
    <row r="4" spans="2:18" ht="16.5" thickBot="1">
      <c r="B4" s="87" t="s">
        <v>36</v>
      </c>
      <c r="C4" s="89" t="s">
        <v>42</v>
      </c>
      <c r="D4" s="88" t="s">
        <v>39</v>
      </c>
      <c r="E4" s="89"/>
      <c r="F4" s="87"/>
      <c r="G4" s="89"/>
      <c r="H4" s="89"/>
      <c r="I4" s="89"/>
      <c r="J4" s="89"/>
      <c r="K4" s="87" t="s">
        <v>1</v>
      </c>
      <c r="L4" s="89" t="s">
        <v>42</v>
      </c>
      <c r="M4" s="88" t="s">
        <v>39</v>
      </c>
      <c r="N4" s="89"/>
      <c r="O4" s="87"/>
      <c r="P4" s="89"/>
      <c r="Q4" s="89"/>
      <c r="R4" s="89"/>
    </row>
    <row r="5" spans="1:18" ht="12.75" customHeight="1">
      <c r="A5" s="241" t="s">
        <v>43</v>
      </c>
      <c r="B5" s="245" t="s">
        <v>4</v>
      </c>
      <c r="C5" s="233" t="s">
        <v>5</v>
      </c>
      <c r="D5" s="233" t="s">
        <v>14</v>
      </c>
      <c r="E5" s="233" t="s">
        <v>15</v>
      </c>
      <c r="F5" s="233" t="s">
        <v>16</v>
      </c>
      <c r="G5" s="235" t="s">
        <v>44</v>
      </c>
      <c r="H5" s="237" t="s">
        <v>45</v>
      </c>
      <c r="I5" s="239" t="s">
        <v>18</v>
      </c>
      <c r="J5" s="241" t="s">
        <v>43</v>
      </c>
      <c r="K5" s="245" t="s">
        <v>4</v>
      </c>
      <c r="L5" s="233" t="s">
        <v>5</v>
      </c>
      <c r="M5" s="233" t="s">
        <v>14</v>
      </c>
      <c r="N5" s="233" t="s">
        <v>15</v>
      </c>
      <c r="O5" s="233" t="s">
        <v>16</v>
      </c>
      <c r="P5" s="235" t="s">
        <v>44</v>
      </c>
      <c r="Q5" s="237" t="s">
        <v>45</v>
      </c>
      <c r="R5" s="239" t="s">
        <v>18</v>
      </c>
    </row>
    <row r="6" spans="1:18" ht="13.5" customHeight="1" thickBot="1">
      <c r="A6" s="242"/>
      <c r="B6" s="250" t="s">
        <v>37</v>
      </c>
      <c r="C6" s="234"/>
      <c r="D6" s="234"/>
      <c r="E6" s="234"/>
      <c r="F6" s="234"/>
      <c r="G6" s="236"/>
      <c r="H6" s="238"/>
      <c r="I6" s="240" t="s">
        <v>38</v>
      </c>
      <c r="J6" s="242"/>
      <c r="K6" s="250" t="s">
        <v>37</v>
      </c>
      <c r="L6" s="234"/>
      <c r="M6" s="234"/>
      <c r="N6" s="234"/>
      <c r="O6" s="234"/>
      <c r="P6" s="236"/>
      <c r="Q6" s="238"/>
      <c r="R6" s="240" t="s">
        <v>38</v>
      </c>
    </row>
    <row r="7" spans="1:18" ht="12.75" customHeight="1">
      <c r="A7" s="251">
        <v>1</v>
      </c>
      <c r="B7" s="254">
        <v>1</v>
      </c>
      <c r="C7" s="228" t="str">
        <f>VLOOKUP(B7,'пр.взв.'!B7:E70,2,FALSE)</f>
        <v>ЧЕМЕРСКАЯ Анна Владимировна</v>
      </c>
      <c r="D7" s="207" t="str">
        <f>VLOOKUP(B7,'пр.взв.'!B7:F106,3,FALSE)</f>
        <v>08.08.1994, МС</v>
      </c>
      <c r="E7" s="207" t="str">
        <f>VLOOKUP(B7,'пр.взв.'!B7:G106,4,FALSE)</f>
        <v>СФО</v>
      </c>
      <c r="F7" s="209"/>
      <c r="G7" s="210"/>
      <c r="H7" s="211"/>
      <c r="I7" s="184"/>
      <c r="J7" s="251">
        <v>4</v>
      </c>
      <c r="K7" s="254">
        <v>2</v>
      </c>
      <c r="L7" s="220" t="str">
        <f>VLOOKUP(K7,'пр.взв.'!B7:E70,2,FALSE)</f>
        <v>ЩЕКИНА Ксения Олеговна</v>
      </c>
      <c r="M7" s="207" t="str">
        <f>VLOOKUP(K7,'пр.взв.'!B7:F106,3,FALSE)</f>
        <v>25.10.1995, КМС</v>
      </c>
      <c r="N7" s="207" t="str">
        <f>VLOOKUP(K7,'пр.взв.'!B7:G106,4,FALSE)</f>
        <v>Мос</v>
      </c>
      <c r="O7" s="209"/>
      <c r="P7" s="210"/>
      <c r="Q7" s="211"/>
      <c r="R7" s="184"/>
    </row>
    <row r="8" spans="1:18" ht="12.75" customHeight="1">
      <c r="A8" s="252"/>
      <c r="B8" s="254"/>
      <c r="C8" s="229"/>
      <c r="D8" s="208"/>
      <c r="E8" s="208"/>
      <c r="F8" s="208"/>
      <c r="G8" s="208"/>
      <c r="H8" s="176"/>
      <c r="I8" s="167"/>
      <c r="J8" s="252"/>
      <c r="K8" s="254"/>
      <c r="L8" s="221"/>
      <c r="M8" s="208"/>
      <c r="N8" s="208"/>
      <c r="O8" s="208"/>
      <c r="P8" s="208"/>
      <c r="Q8" s="176"/>
      <c r="R8" s="167"/>
    </row>
    <row r="9" spans="1:18" ht="12.75" customHeight="1">
      <c r="A9" s="252"/>
      <c r="B9" s="254">
        <v>9</v>
      </c>
      <c r="C9" s="231" t="str">
        <f>VLOOKUP(B9,'пр.взв.'!B7:E70,2,FALSE)</f>
        <v>СТАНКЕВИЧ Виктория Владимировна</v>
      </c>
      <c r="D9" s="173" t="str">
        <f>VLOOKUP(B9,'пр.взв.'!B7:F108,3,FALSE)</f>
        <v>12.11.1990, МС</v>
      </c>
      <c r="E9" s="173" t="str">
        <f>VLOOKUP(B9,'пр.взв.'!B7:G108,4,FALSE)</f>
        <v>Мос</v>
      </c>
      <c r="F9" s="204"/>
      <c r="G9" s="204"/>
      <c r="H9" s="168"/>
      <c r="I9" s="168"/>
      <c r="J9" s="252"/>
      <c r="K9" s="254">
        <v>10</v>
      </c>
      <c r="L9" s="224" t="str">
        <f>VLOOKUP(K9,'пр.взв.'!B7:E70,2,FALSE)</f>
        <v>БЫКОВА Анна Сергеевна</v>
      </c>
      <c r="M9" s="173" t="str">
        <f>VLOOKUP(K9,'пр.взв.'!B7:F108,3,FALSE)</f>
        <v>23.11.1986, МС</v>
      </c>
      <c r="N9" s="173" t="str">
        <f>VLOOKUP(K9,'пр.взв.'!B7:G108,4,FALSE)</f>
        <v>ПФО</v>
      </c>
      <c r="O9" s="204"/>
      <c r="P9" s="204"/>
      <c r="Q9" s="168"/>
      <c r="R9" s="168"/>
    </row>
    <row r="10" spans="1:18" ht="13.5" customHeight="1" thickBot="1">
      <c r="A10" s="253"/>
      <c r="B10" s="255"/>
      <c r="C10" s="232"/>
      <c r="D10" s="206"/>
      <c r="E10" s="206"/>
      <c r="F10" s="205"/>
      <c r="G10" s="205"/>
      <c r="H10" s="137"/>
      <c r="I10" s="137"/>
      <c r="J10" s="253"/>
      <c r="K10" s="255"/>
      <c r="L10" s="225"/>
      <c r="M10" s="206"/>
      <c r="N10" s="206"/>
      <c r="O10" s="205"/>
      <c r="P10" s="205"/>
      <c r="Q10" s="137"/>
      <c r="R10" s="137"/>
    </row>
    <row r="11" spans="1:18" ht="12.75" customHeight="1">
      <c r="A11" s="251">
        <v>2</v>
      </c>
      <c r="B11" s="258">
        <v>5</v>
      </c>
      <c r="C11" s="259" t="str">
        <f>VLOOKUP(B11,'пр.взв.'!B7:E70,2,FALSE)</f>
        <v>КУЗЬМИН Татьяна Николаевна</v>
      </c>
      <c r="D11" s="257" t="str">
        <f>VLOOKUP(B11,'пр.взв.'!B7:F110,3,FALSE)</f>
        <v>13.03.1976, МСМК</v>
      </c>
      <c r="E11" s="257" t="str">
        <f>VLOOKUP(B11,'пр.взв.'!B7:G110,4,FALSE)</f>
        <v>ПФО</v>
      </c>
      <c r="F11" s="230"/>
      <c r="G11" s="212"/>
      <c r="H11" s="213"/>
      <c r="I11" s="257"/>
      <c r="J11" s="251">
        <v>5</v>
      </c>
      <c r="K11" s="260">
        <v>6</v>
      </c>
      <c r="L11" s="261" t="str">
        <f>VLOOKUP(K11,'пр.взв.'!B7:E70,2,FALSE)</f>
        <v>ГРИШИНА Людмила Алексеевна</v>
      </c>
      <c r="M11" s="257" t="str">
        <f>VLOOKUP(K11,'пр.взв.'!B7:F110,3,FALSE)</f>
        <v>04.07.1990, МС</v>
      </c>
      <c r="N11" s="257" t="str">
        <f>VLOOKUP(K11,'пр.взв.'!B7:G110,4,FALSE)</f>
        <v>ПФО</v>
      </c>
      <c r="O11" s="230"/>
      <c r="P11" s="212"/>
      <c r="Q11" s="213"/>
      <c r="R11" s="257"/>
    </row>
    <row r="12" spans="1:18" ht="12.75" customHeight="1">
      <c r="A12" s="252"/>
      <c r="B12" s="254"/>
      <c r="C12" s="229"/>
      <c r="D12" s="208"/>
      <c r="E12" s="208"/>
      <c r="F12" s="208"/>
      <c r="G12" s="208"/>
      <c r="H12" s="176"/>
      <c r="I12" s="167"/>
      <c r="J12" s="252"/>
      <c r="K12" s="254"/>
      <c r="L12" s="221"/>
      <c r="M12" s="208"/>
      <c r="N12" s="208"/>
      <c r="O12" s="208"/>
      <c r="P12" s="208"/>
      <c r="Q12" s="176"/>
      <c r="R12" s="167"/>
    </row>
    <row r="13" spans="1:18" ht="12.75" customHeight="1">
      <c r="A13" s="252"/>
      <c r="B13" s="254">
        <v>13</v>
      </c>
      <c r="C13" s="231" t="str">
        <f>VLOOKUP(B13,'пр.взв.'!B7:E70,2,FALSE)</f>
        <v>МАРТЫНОВА Дарья Игоревна</v>
      </c>
      <c r="D13" s="173" t="str">
        <f>VLOOKUP(B13,'пр.взв.'!B7:F112,3,FALSE)</f>
        <v>22.06.1994, КМС</v>
      </c>
      <c r="E13" s="173" t="str">
        <f>VLOOKUP(B13,'пр.взв.'!B7:G112,4,FALSE)</f>
        <v>ПФО</v>
      </c>
      <c r="F13" s="204"/>
      <c r="G13" s="204"/>
      <c r="H13" s="168"/>
      <c r="I13" s="168"/>
      <c r="J13" s="252"/>
      <c r="K13" s="254">
        <v>14</v>
      </c>
      <c r="L13" s="224" t="str">
        <f>VLOOKUP(K13,'пр.взв.'!B7:E70,2,FALSE)</f>
        <v>ТРОПИНА Римма Владимировна</v>
      </c>
      <c r="M13" s="173" t="str">
        <f>VLOOKUP(K13,'пр.взв.'!B7:F112,3,FALSE)</f>
        <v>05.05.1990, МС</v>
      </c>
      <c r="N13" s="173" t="str">
        <f>VLOOKUP(K13,'пр.взв.'!B7:G112,4,FALSE)</f>
        <v>СФО</v>
      </c>
      <c r="O13" s="204"/>
      <c r="P13" s="204"/>
      <c r="Q13" s="168"/>
      <c r="R13" s="168"/>
    </row>
    <row r="14" spans="1:18" ht="13.5" customHeight="1" thickBot="1">
      <c r="A14" s="253"/>
      <c r="B14" s="255"/>
      <c r="C14" s="232"/>
      <c r="D14" s="206"/>
      <c r="E14" s="206"/>
      <c r="F14" s="205"/>
      <c r="G14" s="205"/>
      <c r="H14" s="137"/>
      <c r="I14" s="137"/>
      <c r="J14" s="253"/>
      <c r="K14" s="256"/>
      <c r="L14" s="225"/>
      <c r="M14" s="206"/>
      <c r="N14" s="206"/>
      <c r="O14" s="205"/>
      <c r="P14" s="205"/>
      <c r="Q14" s="137"/>
      <c r="R14" s="137"/>
    </row>
    <row r="15" spans="1:18" ht="12.75" customHeight="1">
      <c r="A15" s="251">
        <v>3</v>
      </c>
      <c r="B15" s="258">
        <v>3</v>
      </c>
      <c r="C15" s="228" t="str">
        <f>VLOOKUP(B15,'пр.взв.'!B7:E70,2,FALSE)</f>
        <v>КОЛЕСНИКОВА Ольга Евгеньевна</v>
      </c>
      <c r="D15" s="207" t="str">
        <f>VLOOKUP(B15,'пр.взв.'!B7:F114,3,FALSE)</f>
        <v>18.03.1991, МС</v>
      </c>
      <c r="E15" s="207" t="str">
        <f>VLOOKUP(B15,'пр.взв.'!B7:G114,4,FALSE)</f>
        <v>ЦФО</v>
      </c>
      <c r="F15" s="209"/>
      <c r="G15" s="210"/>
      <c r="H15" s="211"/>
      <c r="I15" s="184"/>
      <c r="J15" s="251">
        <v>6</v>
      </c>
      <c r="K15" s="258">
        <v>4</v>
      </c>
      <c r="L15" s="220" t="str">
        <f>VLOOKUP(K15,'пр.взв.'!B7:E70,2,FALSE)</f>
        <v>ОРЁЛ Татьяна Геннадьевна</v>
      </c>
      <c r="M15" s="207" t="str">
        <f>VLOOKUP(K15,'пр.взв.'!B7:F114,3,FALSE)</f>
        <v>09.03.1975, МС</v>
      </c>
      <c r="N15" s="207" t="str">
        <f>VLOOKUP(K15,'пр.взв.'!B7:G114,4,FALSE)</f>
        <v>ДВФО</v>
      </c>
      <c r="O15" s="209"/>
      <c r="P15" s="210"/>
      <c r="Q15" s="211"/>
      <c r="R15" s="184"/>
    </row>
    <row r="16" spans="1:18" ht="12.75" customHeight="1">
      <c r="A16" s="252"/>
      <c r="B16" s="254"/>
      <c r="C16" s="229"/>
      <c r="D16" s="208"/>
      <c r="E16" s="208"/>
      <c r="F16" s="208"/>
      <c r="G16" s="208"/>
      <c r="H16" s="176"/>
      <c r="I16" s="167"/>
      <c r="J16" s="252"/>
      <c r="K16" s="254"/>
      <c r="L16" s="221"/>
      <c r="M16" s="208"/>
      <c r="N16" s="208"/>
      <c r="O16" s="208"/>
      <c r="P16" s="208"/>
      <c r="Q16" s="176"/>
      <c r="R16" s="167"/>
    </row>
    <row r="17" spans="1:18" ht="12.75" customHeight="1">
      <c r="A17" s="252"/>
      <c r="B17" s="254">
        <v>11</v>
      </c>
      <c r="C17" s="231" t="str">
        <f>VLOOKUP(B17,'пр.взв.'!B7:E70,2,FALSE)</f>
        <v>РАННЕВА Виктория Сергеевна</v>
      </c>
      <c r="D17" s="173" t="str">
        <f>VLOOKUP(B17,'пр.взв.'!B7:F116,3,FALSE)</f>
        <v>23.09.1994, КМС</v>
      </c>
      <c r="E17" s="173" t="str">
        <f>VLOOKUP(B17,'пр.взв.'!B7:G116,4,FALSE)</f>
        <v>СПб</v>
      </c>
      <c r="F17" s="204"/>
      <c r="G17" s="204"/>
      <c r="H17" s="168"/>
      <c r="I17" s="168"/>
      <c r="J17" s="252"/>
      <c r="K17" s="254">
        <v>12</v>
      </c>
      <c r="L17" s="224" t="str">
        <f>VLOOKUP(K17,'пр.взв.'!B7:E70,2,FALSE)</f>
        <v>МАСЛОВА Мария Михайлона</v>
      </c>
      <c r="M17" s="173" t="str">
        <f>VLOOKUP(K17,'пр.взв.'!B7:F116,3,FALSE)</f>
        <v>23.11.1994, КМС</v>
      </c>
      <c r="N17" s="173" t="str">
        <f>VLOOKUP(K17,'пр.взв.'!B7:G116,4,FALSE)</f>
        <v>СПб</v>
      </c>
      <c r="O17" s="204"/>
      <c r="P17" s="204"/>
      <c r="Q17" s="168"/>
      <c r="R17" s="168"/>
    </row>
    <row r="18" spans="1:18" ht="13.5" customHeight="1" thickBot="1">
      <c r="A18" s="253"/>
      <c r="B18" s="255"/>
      <c r="C18" s="232"/>
      <c r="D18" s="206"/>
      <c r="E18" s="206"/>
      <c r="F18" s="205"/>
      <c r="G18" s="205"/>
      <c r="H18" s="137"/>
      <c r="I18" s="137"/>
      <c r="J18" s="253"/>
      <c r="K18" s="255"/>
      <c r="L18" s="225"/>
      <c r="M18" s="206"/>
      <c r="N18" s="206"/>
      <c r="O18" s="205"/>
      <c r="P18" s="205"/>
      <c r="Q18" s="137"/>
      <c r="R18" s="137"/>
    </row>
    <row r="19" spans="1:18" ht="12.75" customHeight="1" hidden="1">
      <c r="A19" s="251">
        <v>4</v>
      </c>
      <c r="B19" s="258">
        <v>7</v>
      </c>
      <c r="C19" s="259" t="str">
        <f>VLOOKUP(B19,'пр.взв.'!B7:E70,2,FALSE)</f>
        <v>БРАТЧЕНКО Виолетта Анатольевна</v>
      </c>
      <c r="D19" s="207" t="str">
        <f>VLOOKUP(B19,'пр.взв.'!B7:F118,3,FALSE)</f>
        <v>14.07.1993, МС</v>
      </c>
      <c r="E19" s="207" t="str">
        <f>VLOOKUP(B19,'пр.взв.'!B7:G118,4,FALSE)</f>
        <v>ЦФО</v>
      </c>
      <c r="F19" s="208"/>
      <c r="G19" s="262"/>
      <c r="H19" s="176"/>
      <c r="I19" s="173"/>
      <c r="J19" s="251">
        <v>8</v>
      </c>
      <c r="K19" s="260">
        <v>8</v>
      </c>
      <c r="L19" s="261" t="str">
        <f>VLOOKUP(K19,'пр.взв.'!B7:E70,2,FALSE)</f>
        <v>ЗАХАРЦОВА Ольга Викторовна</v>
      </c>
      <c r="M19" s="207" t="str">
        <f>VLOOKUP(K19,'пр.взв.'!B7:F118,3,FALSE)</f>
        <v>04.02.1988, МС</v>
      </c>
      <c r="N19" s="207" t="str">
        <f>VLOOKUP(K19,'пр.взв.'!B7:G118,4,FALSE)</f>
        <v>СЗФО</v>
      </c>
      <c r="O19" s="208"/>
      <c r="P19" s="262"/>
      <c r="Q19" s="176"/>
      <c r="R19" s="173"/>
    </row>
    <row r="20" spans="1:18" ht="12.75" customHeight="1" hidden="1">
      <c r="A20" s="252"/>
      <c r="B20" s="254"/>
      <c r="C20" s="229"/>
      <c r="D20" s="208"/>
      <c r="E20" s="208"/>
      <c r="F20" s="208"/>
      <c r="G20" s="208"/>
      <c r="H20" s="176"/>
      <c r="I20" s="167"/>
      <c r="J20" s="252"/>
      <c r="K20" s="254"/>
      <c r="L20" s="221"/>
      <c r="M20" s="208"/>
      <c r="N20" s="208"/>
      <c r="O20" s="208"/>
      <c r="P20" s="208"/>
      <c r="Q20" s="176"/>
      <c r="R20" s="167"/>
    </row>
    <row r="21" spans="1:18" ht="12.75" customHeight="1" hidden="1">
      <c r="A21" s="252"/>
      <c r="B21" s="254">
        <v>15</v>
      </c>
      <c r="C21" s="231">
        <f>VLOOKUP(B21,'пр.взв.'!B7:E70,2,FALSE)</f>
        <v>0</v>
      </c>
      <c r="D21" s="173">
        <f>VLOOKUP(B21,'пр.взв.'!B7:F120,3,FALSE)</f>
        <v>0</v>
      </c>
      <c r="E21" s="173">
        <f>VLOOKUP(B21,'пр.взв.'!B7:G120,4,FALSE)</f>
        <v>0</v>
      </c>
      <c r="F21" s="204"/>
      <c r="G21" s="204"/>
      <c r="H21" s="168"/>
      <c r="I21" s="168"/>
      <c r="J21" s="252"/>
      <c r="K21" s="254">
        <v>16</v>
      </c>
      <c r="L21" s="224">
        <f>VLOOKUP(K21,'пр.взв.'!B7:E70,2,FALSE)</f>
        <v>0</v>
      </c>
      <c r="M21" s="173">
        <f>VLOOKUP(K21,'пр.взв.'!B7:F120,3,FALSE)</f>
        <v>0</v>
      </c>
      <c r="N21" s="173">
        <f>VLOOKUP(K21,'пр.взв.'!B7:G120,4,FALSE)</f>
        <v>0</v>
      </c>
      <c r="O21" s="204"/>
      <c r="P21" s="204"/>
      <c r="Q21" s="168"/>
      <c r="R21" s="168"/>
    </row>
    <row r="22" spans="1:18" ht="12.75" customHeight="1" hidden="1">
      <c r="A22" s="263"/>
      <c r="B22" s="254"/>
      <c r="C22" s="229"/>
      <c r="D22" s="208"/>
      <c r="E22" s="208"/>
      <c r="F22" s="209"/>
      <c r="G22" s="209"/>
      <c r="H22" s="184"/>
      <c r="I22" s="184"/>
      <c r="J22" s="263"/>
      <c r="K22" s="254"/>
      <c r="L22" s="221"/>
      <c r="M22" s="208"/>
      <c r="N22" s="208"/>
      <c r="O22" s="209"/>
      <c r="P22" s="209"/>
      <c r="Q22" s="184"/>
      <c r="R22" s="184"/>
    </row>
    <row r="24" spans="2:18" ht="16.5" thickBot="1">
      <c r="B24" s="87" t="s">
        <v>36</v>
      </c>
      <c r="C24" s="89" t="s">
        <v>42</v>
      </c>
      <c r="D24" s="88" t="s">
        <v>40</v>
      </c>
      <c r="E24" s="89"/>
      <c r="F24" s="87" t="str">
        <f>B2</f>
        <v>В/к 68 кг.</v>
      </c>
      <c r="G24" s="89"/>
      <c r="H24" s="89"/>
      <c r="I24" s="89"/>
      <c r="J24" s="89"/>
      <c r="K24" s="87" t="s">
        <v>1</v>
      </c>
      <c r="L24" s="89" t="s">
        <v>42</v>
      </c>
      <c r="M24" s="88" t="s">
        <v>40</v>
      </c>
      <c r="N24" s="89"/>
      <c r="O24" s="87" t="str">
        <f>K2</f>
        <v>В/к 68 кг.</v>
      </c>
      <c r="P24" s="89"/>
      <c r="Q24" s="89"/>
      <c r="R24" s="89"/>
    </row>
    <row r="25" spans="1:18" ht="12.75" customHeight="1">
      <c r="A25" s="241" t="s">
        <v>43</v>
      </c>
      <c r="B25" s="245" t="s">
        <v>4</v>
      </c>
      <c r="C25" s="233" t="s">
        <v>5</v>
      </c>
      <c r="D25" s="233" t="s">
        <v>14</v>
      </c>
      <c r="E25" s="233" t="s">
        <v>15</v>
      </c>
      <c r="F25" s="233" t="s">
        <v>16</v>
      </c>
      <c r="G25" s="235" t="s">
        <v>44</v>
      </c>
      <c r="H25" s="237" t="s">
        <v>45</v>
      </c>
      <c r="I25" s="239" t="s">
        <v>18</v>
      </c>
      <c r="J25" s="241" t="s">
        <v>43</v>
      </c>
      <c r="K25" s="245" t="s">
        <v>4</v>
      </c>
      <c r="L25" s="233" t="s">
        <v>5</v>
      </c>
      <c r="M25" s="233" t="s">
        <v>14</v>
      </c>
      <c r="N25" s="233" t="s">
        <v>15</v>
      </c>
      <c r="O25" s="233" t="s">
        <v>16</v>
      </c>
      <c r="P25" s="235" t="s">
        <v>44</v>
      </c>
      <c r="Q25" s="237" t="s">
        <v>45</v>
      </c>
      <c r="R25" s="239" t="s">
        <v>18</v>
      </c>
    </row>
    <row r="26" spans="1:18" ht="13.5" customHeight="1" thickBot="1">
      <c r="A26" s="242"/>
      <c r="B26" s="246" t="s">
        <v>37</v>
      </c>
      <c r="C26" s="234"/>
      <c r="D26" s="234"/>
      <c r="E26" s="234"/>
      <c r="F26" s="234"/>
      <c r="G26" s="236"/>
      <c r="H26" s="238"/>
      <c r="I26" s="240" t="s">
        <v>38</v>
      </c>
      <c r="J26" s="242"/>
      <c r="K26" s="246" t="s">
        <v>37</v>
      </c>
      <c r="L26" s="234"/>
      <c r="M26" s="234"/>
      <c r="N26" s="234"/>
      <c r="O26" s="234"/>
      <c r="P26" s="236"/>
      <c r="Q26" s="238"/>
      <c r="R26" s="240" t="s">
        <v>38</v>
      </c>
    </row>
    <row r="27" spans="1:18" ht="12.75">
      <c r="A27" s="251">
        <v>1</v>
      </c>
      <c r="B27" s="265">
        <f>'пр.хода'!E8</f>
        <v>9</v>
      </c>
      <c r="C27" s="228" t="str">
        <f>VLOOKUP(B27,'пр.взв.'!B1:E82,2,FALSE)</f>
        <v>СТАНКЕВИЧ Виктория Владимировна</v>
      </c>
      <c r="D27" s="207" t="str">
        <f>VLOOKUP(B27,'пр.взв.'!B1:F126,3,FALSE)</f>
        <v>12.11.1990, МС</v>
      </c>
      <c r="E27" s="207" t="str">
        <f>VLOOKUP(B27,'пр.взв.'!B1:G126,4,FALSE)</f>
        <v>Мос</v>
      </c>
      <c r="F27" s="230"/>
      <c r="G27" s="212"/>
      <c r="H27" s="213"/>
      <c r="I27" s="214"/>
      <c r="J27" s="215">
        <v>5</v>
      </c>
      <c r="K27" s="265">
        <f>'пр.хода'!Q8</f>
        <v>10</v>
      </c>
      <c r="L27" s="220" t="str">
        <f>VLOOKUP(K27,'пр.взв.'!B1:E82,2,FALSE)</f>
        <v>БЫКОВА Анна Сергеевна</v>
      </c>
      <c r="M27" s="207" t="str">
        <f>VLOOKUP(K27,'пр.взв.'!B1:F126,3,FALSE)</f>
        <v>23.11.1986, МС</v>
      </c>
      <c r="N27" s="207" t="str">
        <f>VLOOKUP(K27,'пр.взв.'!B1:G126,4,FALSE)</f>
        <v>ПФО</v>
      </c>
      <c r="O27" s="230"/>
      <c r="P27" s="212"/>
      <c r="Q27" s="213"/>
      <c r="R27" s="214"/>
    </row>
    <row r="28" spans="1:18" ht="12.75">
      <c r="A28" s="252"/>
      <c r="B28" s="254"/>
      <c r="C28" s="229"/>
      <c r="D28" s="208"/>
      <c r="E28" s="208"/>
      <c r="F28" s="208"/>
      <c r="G28" s="208"/>
      <c r="H28" s="176"/>
      <c r="I28" s="167"/>
      <c r="J28" s="216"/>
      <c r="K28" s="254"/>
      <c r="L28" s="221"/>
      <c r="M28" s="208"/>
      <c r="N28" s="208"/>
      <c r="O28" s="208"/>
      <c r="P28" s="208"/>
      <c r="Q28" s="176"/>
      <c r="R28" s="167"/>
    </row>
    <row r="29" spans="1:18" ht="12.75">
      <c r="A29" s="252"/>
      <c r="B29" s="264">
        <f>'пр.хода'!E12</f>
        <v>13</v>
      </c>
      <c r="C29" s="231" t="str">
        <f>VLOOKUP(B29,'пр.взв.'!B1:E82,2,FALSE)</f>
        <v>МАРТЫНОВА Дарья Игоревна</v>
      </c>
      <c r="D29" s="173" t="str">
        <f>VLOOKUP(B29,'пр.взв.'!B1:F128,3,FALSE)</f>
        <v>22.06.1994, КМС</v>
      </c>
      <c r="E29" s="173" t="str">
        <f>VLOOKUP(B29,'пр.взв.'!B1:G128,4,FALSE)</f>
        <v>ПФО</v>
      </c>
      <c r="F29" s="204"/>
      <c r="G29" s="204"/>
      <c r="H29" s="168"/>
      <c r="I29" s="168"/>
      <c r="J29" s="216"/>
      <c r="K29" s="264">
        <f>'пр.хода'!Q12</f>
        <v>6</v>
      </c>
      <c r="L29" s="224" t="str">
        <f>VLOOKUP(K29,'пр.взв.'!B1:E82,2,FALSE)</f>
        <v>ГРИШИНА Людмила Алексеевна</v>
      </c>
      <c r="M29" s="173" t="str">
        <f>VLOOKUP(K29,'пр.взв.'!B1:F128,3,FALSE)</f>
        <v>04.07.1990, МС</v>
      </c>
      <c r="N29" s="173" t="str">
        <f>VLOOKUP(K29,'пр.взв.'!B1:G128,4,FALSE)</f>
        <v>ПФО</v>
      </c>
      <c r="O29" s="204"/>
      <c r="P29" s="204"/>
      <c r="Q29" s="168"/>
      <c r="R29" s="168"/>
    </row>
    <row r="30" spans="1:18" ht="13.5" thickBot="1">
      <c r="A30" s="253"/>
      <c r="B30" s="255"/>
      <c r="C30" s="232"/>
      <c r="D30" s="206"/>
      <c r="E30" s="206"/>
      <c r="F30" s="205"/>
      <c r="G30" s="205"/>
      <c r="H30" s="137"/>
      <c r="I30" s="137"/>
      <c r="J30" s="217"/>
      <c r="K30" s="255"/>
      <c r="L30" s="225"/>
      <c r="M30" s="206"/>
      <c r="N30" s="206"/>
      <c r="O30" s="205"/>
      <c r="P30" s="205"/>
      <c r="Q30" s="137"/>
      <c r="R30" s="137"/>
    </row>
    <row r="31" spans="1:18" ht="12.75">
      <c r="A31" s="251">
        <v>2</v>
      </c>
      <c r="B31" s="265">
        <f>'пр.хода'!E16</f>
        <v>3</v>
      </c>
      <c r="C31" s="259" t="str">
        <f>VLOOKUP(B31,'пр.взв.'!B1:E82,2,FALSE)</f>
        <v>КОЛЕСНИКОВА Ольга Евгеньевна</v>
      </c>
      <c r="D31" s="207" t="str">
        <f>VLOOKUP(B31,'пр.взв.'!B1:F130,3,FALSE)</f>
        <v>18.03.1991, МС</v>
      </c>
      <c r="E31" s="207" t="str">
        <f>VLOOKUP(B31,'пр.взв.'!B1:G130,4,FALSE)</f>
        <v>ЦФО</v>
      </c>
      <c r="F31" s="230"/>
      <c r="G31" s="212"/>
      <c r="H31" s="213"/>
      <c r="I31" s="257"/>
      <c r="J31" s="215">
        <v>6</v>
      </c>
      <c r="K31" s="265">
        <f>'пр.хода'!Q16</f>
        <v>12</v>
      </c>
      <c r="L31" s="261" t="str">
        <f>VLOOKUP(K31,'пр.взв.'!B1:E82,2,FALSE)</f>
        <v>МАСЛОВА Мария Михайлона</v>
      </c>
      <c r="M31" s="207" t="str">
        <f>VLOOKUP(K31,'пр.взв.'!B1:F130,3,FALSE)</f>
        <v>23.11.1994, КМС</v>
      </c>
      <c r="N31" s="207" t="str">
        <f>VLOOKUP(K31,'пр.взв.'!B1:G130,4,FALSE)</f>
        <v>СПб</v>
      </c>
      <c r="O31" s="230"/>
      <c r="P31" s="212"/>
      <c r="Q31" s="213"/>
      <c r="R31" s="257"/>
    </row>
    <row r="32" spans="1:18" ht="12.75">
      <c r="A32" s="252"/>
      <c r="B32" s="254"/>
      <c r="C32" s="229"/>
      <c r="D32" s="208"/>
      <c r="E32" s="208"/>
      <c r="F32" s="208"/>
      <c r="G32" s="208"/>
      <c r="H32" s="176"/>
      <c r="I32" s="167"/>
      <c r="J32" s="216"/>
      <c r="K32" s="254"/>
      <c r="L32" s="221"/>
      <c r="M32" s="208"/>
      <c r="N32" s="208"/>
      <c r="O32" s="208"/>
      <c r="P32" s="208"/>
      <c r="Q32" s="176"/>
      <c r="R32" s="167"/>
    </row>
    <row r="33" spans="1:18" ht="12.75">
      <c r="A33" s="252"/>
      <c r="B33" s="264">
        <f>'пр.хода'!E20</f>
        <v>7</v>
      </c>
      <c r="C33" s="231" t="str">
        <f>VLOOKUP(B33,'пр.взв.'!B1:E82,2,FALSE)</f>
        <v>БРАТЧЕНКО Виолетта Анатольевна</v>
      </c>
      <c r="D33" s="173" t="str">
        <f>VLOOKUP(B33,'пр.взв.'!B1:F132,3,FALSE)</f>
        <v>14.07.1993, МС</v>
      </c>
      <c r="E33" s="173" t="str">
        <f>VLOOKUP(B33,'пр.взв.'!B1:G132,4,FALSE)</f>
        <v>ЦФО</v>
      </c>
      <c r="F33" s="204"/>
      <c r="G33" s="204"/>
      <c r="H33" s="168"/>
      <c r="I33" s="168"/>
      <c r="J33" s="216"/>
      <c r="K33" s="264">
        <f>'пр.хода'!Q20</f>
        <v>8</v>
      </c>
      <c r="L33" s="224" t="str">
        <f>VLOOKUP(K33,'пр.взв.'!B1:E82,2,FALSE)</f>
        <v>ЗАХАРЦОВА Ольга Викторовна</v>
      </c>
      <c r="M33" s="173" t="str">
        <f>VLOOKUP(K33,'пр.взв.'!B1:F132,3,FALSE)</f>
        <v>04.02.1988, МС</v>
      </c>
      <c r="N33" s="173" t="str">
        <f>VLOOKUP(K33,'пр.взв.'!B1:G132,4,FALSE)</f>
        <v>СЗФО</v>
      </c>
      <c r="O33" s="204"/>
      <c r="P33" s="204"/>
      <c r="Q33" s="168"/>
      <c r="R33" s="168"/>
    </row>
    <row r="34" spans="1:18" ht="12.75">
      <c r="A34" s="263"/>
      <c r="B34" s="254"/>
      <c r="C34" s="229"/>
      <c r="D34" s="208"/>
      <c r="E34" s="208"/>
      <c r="F34" s="209"/>
      <c r="G34" s="209"/>
      <c r="H34" s="184"/>
      <c r="I34" s="184"/>
      <c r="J34" s="226"/>
      <c r="K34" s="254"/>
      <c r="L34" s="221"/>
      <c r="M34" s="208"/>
      <c r="N34" s="208"/>
      <c r="O34" s="209"/>
      <c r="P34" s="209"/>
      <c r="Q34" s="184"/>
      <c r="R34" s="184"/>
    </row>
    <row r="36" spans="2:18" ht="16.5" thickBot="1">
      <c r="B36" s="87" t="s">
        <v>36</v>
      </c>
      <c r="C36" s="91" t="s">
        <v>46</v>
      </c>
      <c r="D36" s="91"/>
      <c r="E36" s="91"/>
      <c r="F36" s="94" t="str">
        <f>'пр.взв.'!D4</f>
        <v>в.к.    68    кг.</v>
      </c>
      <c r="G36" s="91"/>
      <c r="H36" s="91"/>
      <c r="I36" s="91"/>
      <c r="J36" s="90"/>
      <c r="K36" s="87" t="s">
        <v>1</v>
      </c>
      <c r="L36" s="91" t="s">
        <v>46</v>
      </c>
      <c r="M36" s="91"/>
      <c r="N36" s="91"/>
      <c r="O36" s="87" t="str">
        <f>'пр.взв.'!D4</f>
        <v>в.к.    68    кг.</v>
      </c>
      <c r="P36" s="91"/>
      <c r="Q36" s="91"/>
      <c r="R36" s="91"/>
    </row>
    <row r="37" spans="1:18" ht="12.75" customHeight="1">
      <c r="A37" s="241" t="s">
        <v>43</v>
      </c>
      <c r="B37" s="245" t="s">
        <v>4</v>
      </c>
      <c r="C37" s="233" t="s">
        <v>5</v>
      </c>
      <c r="D37" s="233" t="s">
        <v>14</v>
      </c>
      <c r="E37" s="233" t="s">
        <v>15</v>
      </c>
      <c r="F37" s="233" t="s">
        <v>16</v>
      </c>
      <c r="G37" s="235" t="s">
        <v>44</v>
      </c>
      <c r="H37" s="237" t="s">
        <v>45</v>
      </c>
      <c r="I37" s="239" t="s">
        <v>18</v>
      </c>
      <c r="J37" s="241" t="s">
        <v>43</v>
      </c>
      <c r="K37" s="245" t="s">
        <v>4</v>
      </c>
      <c r="L37" s="233" t="s">
        <v>5</v>
      </c>
      <c r="M37" s="233" t="s">
        <v>14</v>
      </c>
      <c r="N37" s="233" t="s">
        <v>15</v>
      </c>
      <c r="O37" s="233" t="s">
        <v>16</v>
      </c>
      <c r="P37" s="235" t="s">
        <v>44</v>
      </c>
      <c r="Q37" s="237" t="s">
        <v>45</v>
      </c>
      <c r="R37" s="239" t="s">
        <v>18</v>
      </c>
    </row>
    <row r="38" spans="1:18" ht="13.5" customHeight="1" thickBot="1">
      <c r="A38" s="242"/>
      <c r="B38" s="246" t="s">
        <v>37</v>
      </c>
      <c r="C38" s="234"/>
      <c r="D38" s="234"/>
      <c r="E38" s="234"/>
      <c r="F38" s="234"/>
      <c r="G38" s="236"/>
      <c r="H38" s="238"/>
      <c r="I38" s="240" t="s">
        <v>38</v>
      </c>
      <c r="J38" s="242"/>
      <c r="K38" s="246" t="s">
        <v>37</v>
      </c>
      <c r="L38" s="234"/>
      <c r="M38" s="234"/>
      <c r="N38" s="234"/>
      <c r="O38" s="234"/>
      <c r="P38" s="236"/>
      <c r="Q38" s="238"/>
      <c r="R38" s="240" t="s">
        <v>38</v>
      </c>
    </row>
    <row r="39" spans="1:18" ht="12.75">
      <c r="A39" s="266">
        <v>1</v>
      </c>
      <c r="B39" s="227">
        <f>'пр.хода'!G10</f>
        <v>9</v>
      </c>
      <c r="C39" s="259" t="str">
        <f>VLOOKUP(B39,'пр.взв.'!B2:E90,2,FALSE)</f>
        <v>СТАНКЕВИЧ Виктория Владимировна</v>
      </c>
      <c r="D39" s="207" t="str">
        <f>VLOOKUP(B39,'пр.взв.'!B2:F138,3,FALSE)</f>
        <v>12.11.1990, МС</v>
      </c>
      <c r="E39" s="207" t="str">
        <f>VLOOKUP(B39,'пр.взв.'!B2:G138,4,FALSE)</f>
        <v>Мос</v>
      </c>
      <c r="F39" s="209"/>
      <c r="G39" s="210"/>
      <c r="H39" s="211"/>
      <c r="I39" s="184"/>
      <c r="J39" s="266">
        <v>2</v>
      </c>
      <c r="K39" s="227">
        <f>'пр.хода'!O10</f>
        <v>6</v>
      </c>
      <c r="L39" s="261" t="str">
        <f>VLOOKUP(K39,'пр.взв.'!B2:E90,2,FALSE)</f>
        <v>ГРИШИНА Людмила Алексеевна</v>
      </c>
      <c r="M39" s="207" t="str">
        <f>VLOOKUP(K39,'пр.взв.'!B2:F138,3,FALSE)</f>
        <v>04.07.1990, МС</v>
      </c>
      <c r="N39" s="207" t="str">
        <f>VLOOKUP(K39,'пр.взв.'!B2:G138,4,FALSE)</f>
        <v>ПФО</v>
      </c>
      <c r="O39" s="209"/>
      <c r="P39" s="210"/>
      <c r="Q39" s="211"/>
      <c r="R39" s="184"/>
    </row>
    <row r="40" spans="1:18" ht="12.75">
      <c r="A40" s="267"/>
      <c r="B40" s="269"/>
      <c r="C40" s="229"/>
      <c r="D40" s="208"/>
      <c r="E40" s="208"/>
      <c r="F40" s="208"/>
      <c r="G40" s="208"/>
      <c r="H40" s="176"/>
      <c r="I40" s="167"/>
      <c r="J40" s="267"/>
      <c r="K40" s="269"/>
      <c r="L40" s="221"/>
      <c r="M40" s="208"/>
      <c r="N40" s="208"/>
      <c r="O40" s="208"/>
      <c r="P40" s="208"/>
      <c r="Q40" s="176"/>
      <c r="R40" s="167"/>
    </row>
    <row r="41" spans="1:18" ht="12.75">
      <c r="A41" s="267"/>
      <c r="B41" s="222">
        <f>'пр.хода'!G18</f>
        <v>3</v>
      </c>
      <c r="C41" s="231" t="str">
        <f>VLOOKUP(B41,'пр.взв.'!B2:E90,2,FALSE)</f>
        <v>КОЛЕСНИКОВА Ольга Евгеньевна</v>
      </c>
      <c r="D41" s="173" t="str">
        <f>VLOOKUP(B41,'пр.взв.'!B2:F140,3,FALSE)</f>
        <v>18.03.1991, МС</v>
      </c>
      <c r="E41" s="173" t="str">
        <f>VLOOKUP(B41,'пр.взв.'!B2:G140,4,FALSE)</f>
        <v>ЦФО</v>
      </c>
      <c r="F41" s="204"/>
      <c r="G41" s="204"/>
      <c r="H41" s="168"/>
      <c r="I41" s="168"/>
      <c r="J41" s="267"/>
      <c r="K41" s="222">
        <f>'пр.хода'!O18</f>
        <v>8</v>
      </c>
      <c r="L41" s="224" t="str">
        <f>VLOOKUP(K41,'пр.взв.'!B2:E90,2,FALSE)</f>
        <v>ЗАХАРЦОВА Ольга Викторовна</v>
      </c>
      <c r="M41" s="173" t="str">
        <f>VLOOKUP(K41,'пр.взв.'!B2:F140,3,FALSE)</f>
        <v>04.02.1988, МС</v>
      </c>
      <c r="N41" s="173" t="str">
        <f>VLOOKUP(K41,'пр.взв.'!B2:G140,4,FALSE)</f>
        <v>СЗФО</v>
      </c>
      <c r="O41" s="204"/>
      <c r="P41" s="204"/>
      <c r="Q41" s="168"/>
      <c r="R41" s="168"/>
    </row>
    <row r="42" spans="1:18" ht="12.75">
      <c r="A42" s="268"/>
      <c r="B42" s="270"/>
      <c r="C42" s="229"/>
      <c r="D42" s="208"/>
      <c r="E42" s="208"/>
      <c r="F42" s="209"/>
      <c r="G42" s="209"/>
      <c r="H42" s="184"/>
      <c r="I42" s="184"/>
      <c r="J42" s="268"/>
      <c r="K42" s="270"/>
      <c r="L42" s="221"/>
      <c r="M42" s="208"/>
      <c r="N42" s="208"/>
      <c r="O42" s="209"/>
      <c r="P42" s="209"/>
      <c r="Q42" s="184"/>
      <c r="R42" s="184"/>
    </row>
    <row r="44" spans="1:18" ht="15">
      <c r="A44" s="271" t="s">
        <v>47</v>
      </c>
      <c r="B44" s="271"/>
      <c r="C44" s="271"/>
      <c r="D44" s="271"/>
      <c r="E44" s="271"/>
      <c r="F44" s="271"/>
      <c r="G44" s="271"/>
      <c r="H44" s="271"/>
      <c r="I44" s="271"/>
      <c r="J44" s="271" t="s">
        <v>48</v>
      </c>
      <c r="K44" s="271"/>
      <c r="L44" s="271"/>
      <c r="M44" s="271"/>
      <c r="N44" s="271"/>
      <c r="O44" s="271"/>
      <c r="P44" s="271"/>
      <c r="Q44" s="271"/>
      <c r="R44" s="271"/>
    </row>
    <row r="45" spans="2:18" ht="16.5" thickBot="1">
      <c r="B45" s="87" t="s">
        <v>36</v>
      </c>
      <c r="C45" s="92"/>
      <c r="D45" s="92"/>
      <c r="E45" s="92"/>
      <c r="F45" s="95" t="str">
        <f>F36</f>
        <v>в.к.    68    кг.</v>
      </c>
      <c r="G45" s="92"/>
      <c r="H45" s="92"/>
      <c r="I45" s="92"/>
      <c r="J45" s="65"/>
      <c r="K45" s="93" t="s">
        <v>1</v>
      </c>
      <c r="L45" s="92"/>
      <c r="M45" s="92"/>
      <c r="N45" s="92"/>
      <c r="O45" s="95" t="str">
        <f>O36</f>
        <v>в.к.    68    кг.</v>
      </c>
      <c r="P45" s="90"/>
      <c r="Q45" s="90"/>
      <c r="R45" s="90"/>
    </row>
    <row r="46" spans="1:18" ht="12.75" customHeight="1">
      <c r="A46" s="241" t="s">
        <v>43</v>
      </c>
      <c r="B46" s="245" t="s">
        <v>4</v>
      </c>
      <c r="C46" s="233" t="s">
        <v>5</v>
      </c>
      <c r="D46" s="233" t="s">
        <v>14</v>
      </c>
      <c r="E46" s="233" t="s">
        <v>15</v>
      </c>
      <c r="F46" s="233" t="s">
        <v>16</v>
      </c>
      <c r="G46" s="235" t="s">
        <v>44</v>
      </c>
      <c r="H46" s="237" t="s">
        <v>45</v>
      </c>
      <c r="I46" s="239" t="s">
        <v>18</v>
      </c>
      <c r="J46" s="241" t="s">
        <v>43</v>
      </c>
      <c r="K46" s="245" t="s">
        <v>4</v>
      </c>
      <c r="L46" s="233" t="s">
        <v>5</v>
      </c>
      <c r="M46" s="233" t="s">
        <v>14</v>
      </c>
      <c r="N46" s="233" t="s">
        <v>15</v>
      </c>
      <c r="O46" s="233" t="s">
        <v>16</v>
      </c>
      <c r="P46" s="235" t="s">
        <v>44</v>
      </c>
      <c r="Q46" s="237" t="s">
        <v>45</v>
      </c>
      <c r="R46" s="239" t="s">
        <v>18</v>
      </c>
    </row>
    <row r="47" spans="1:18" ht="13.5" customHeight="1" thickBot="1">
      <c r="A47" s="242"/>
      <c r="B47" s="246" t="s">
        <v>37</v>
      </c>
      <c r="C47" s="234"/>
      <c r="D47" s="234"/>
      <c r="E47" s="234"/>
      <c r="F47" s="234"/>
      <c r="G47" s="236"/>
      <c r="H47" s="238"/>
      <c r="I47" s="240" t="s">
        <v>38</v>
      </c>
      <c r="J47" s="242"/>
      <c r="K47" s="246" t="s">
        <v>37</v>
      </c>
      <c r="L47" s="234"/>
      <c r="M47" s="234"/>
      <c r="N47" s="234"/>
      <c r="O47" s="234"/>
      <c r="P47" s="236"/>
      <c r="Q47" s="238"/>
      <c r="R47" s="240" t="s">
        <v>38</v>
      </c>
    </row>
    <row r="48" spans="1:18" ht="12.75">
      <c r="A48" s="215">
        <v>1</v>
      </c>
      <c r="B48" s="274">
        <f>'пр.хода'!A25</f>
        <v>1</v>
      </c>
      <c r="C48" s="228" t="str">
        <f>VLOOKUP(B48,'пр.взв.'!B4:E103,2,FALSE)</f>
        <v>ЧЕМЕРСКАЯ Анна Владимировна</v>
      </c>
      <c r="D48" s="207" t="str">
        <f>VLOOKUP(B48,'пр.взв.'!B4:F147,3,FALSE)</f>
        <v>08.08.1994, МС</v>
      </c>
      <c r="E48" s="207" t="str">
        <f>VLOOKUP(B48,'пр.взв.'!B4:G147,4,FALSE)</f>
        <v>СФО</v>
      </c>
      <c r="F48" s="230"/>
      <c r="G48" s="212"/>
      <c r="H48" s="213"/>
      <c r="I48" s="214"/>
      <c r="J48" s="215">
        <v>3</v>
      </c>
      <c r="K48" s="275">
        <f>'пр.хода'!I25</f>
        <v>14</v>
      </c>
      <c r="L48" s="220" t="str">
        <f>VLOOKUP(K48,'пр.взв.'!B4:E103,2,FALSE)</f>
        <v>ТРОПИНА Римма Владимировна</v>
      </c>
      <c r="M48" s="207" t="str">
        <f>VLOOKUP(K48,'пр.взв.'!B4:F147,3,FALSE)</f>
        <v>05.05.1990, МС</v>
      </c>
      <c r="N48" s="207" t="str">
        <f>VLOOKUP(K48,'пр.взв.'!B4:G147,4,FALSE)</f>
        <v>СФО</v>
      </c>
      <c r="O48" s="209"/>
      <c r="P48" s="210"/>
      <c r="Q48" s="211"/>
      <c r="R48" s="184"/>
    </row>
    <row r="49" spans="1:18" ht="12.75">
      <c r="A49" s="216"/>
      <c r="B49" s="269"/>
      <c r="C49" s="229"/>
      <c r="D49" s="208"/>
      <c r="E49" s="208"/>
      <c r="F49" s="208"/>
      <c r="G49" s="208"/>
      <c r="H49" s="176"/>
      <c r="I49" s="167"/>
      <c r="J49" s="216"/>
      <c r="K49" s="269"/>
      <c r="L49" s="221"/>
      <c r="M49" s="208"/>
      <c r="N49" s="208"/>
      <c r="O49" s="208"/>
      <c r="P49" s="208"/>
      <c r="Q49" s="176"/>
      <c r="R49" s="167"/>
    </row>
    <row r="50" spans="1:18" ht="12.75">
      <c r="A50" s="216"/>
      <c r="B50" s="272">
        <f>'пр.хода'!A27</f>
        <v>13</v>
      </c>
      <c r="C50" s="231" t="str">
        <f>VLOOKUP(B50,'пр.взв.'!B4:E103,2,FALSE)</f>
        <v>МАРТЫНОВА Дарья Игоревна</v>
      </c>
      <c r="D50" s="173" t="str">
        <f>VLOOKUP(B50,'пр.взв.'!B4:F149,3,FALSE)</f>
        <v>22.06.1994, КМС</v>
      </c>
      <c r="E50" s="173" t="str">
        <f>VLOOKUP(B50,'пр.взв.'!B4:G149,4,FALSE)</f>
        <v>ПФО</v>
      </c>
      <c r="F50" s="204"/>
      <c r="G50" s="204"/>
      <c r="H50" s="168"/>
      <c r="I50" s="168"/>
      <c r="J50" s="216"/>
      <c r="K50" s="272">
        <f>'пр.хода'!I27</f>
        <v>10</v>
      </c>
      <c r="L50" s="224" t="str">
        <f>VLOOKUP(K50,'пр.взв.'!B4:E103,2,FALSE)</f>
        <v>БЫКОВА Анна Сергеевна</v>
      </c>
      <c r="M50" s="173" t="str">
        <f>VLOOKUP(K50,'пр.взв.'!B4:F149,3,FALSE)</f>
        <v>23.11.1986, МС</v>
      </c>
      <c r="N50" s="173" t="str">
        <f>VLOOKUP(K50,'пр.взв.'!B4:G149,4,FALSE)</f>
        <v>ПФО</v>
      </c>
      <c r="O50" s="204"/>
      <c r="P50" s="204"/>
      <c r="Q50" s="168"/>
      <c r="R50" s="168"/>
    </row>
    <row r="51" spans="1:18" ht="13.5" thickBot="1">
      <c r="A51" s="226"/>
      <c r="B51" s="273"/>
      <c r="C51" s="232"/>
      <c r="D51" s="206"/>
      <c r="E51" s="206"/>
      <c r="F51" s="205"/>
      <c r="G51" s="205"/>
      <c r="H51" s="137"/>
      <c r="I51" s="137"/>
      <c r="J51" s="217"/>
      <c r="K51" s="273"/>
      <c r="L51" s="225"/>
      <c r="M51" s="206"/>
      <c r="N51" s="206"/>
      <c r="O51" s="205"/>
      <c r="P51" s="205"/>
      <c r="Q51" s="137"/>
      <c r="R51" s="137"/>
    </row>
    <row r="52" spans="1:18" ht="12.75" customHeight="1">
      <c r="A52" s="215">
        <v>2</v>
      </c>
      <c r="B52" s="272">
        <f>'пр.хода'!A31</f>
        <v>11</v>
      </c>
      <c r="C52" s="259" t="str">
        <f>VLOOKUP(B52,'пр.взв.'!B4:E103,2,FALSE)</f>
        <v>РАННЕВА Виктория Сергеевна</v>
      </c>
      <c r="D52" s="207" t="str">
        <f>VLOOKUP(B52,'пр.взв.'!B4:F151,3,FALSE)</f>
        <v>23.09.1994, КМС</v>
      </c>
      <c r="E52" s="207" t="str">
        <f>VLOOKUP(B52,'пр.взв.'!B4:G151,4,FALSE)</f>
        <v>СПб</v>
      </c>
      <c r="F52" s="209"/>
      <c r="G52" s="210"/>
      <c r="H52" s="211"/>
      <c r="I52" s="184"/>
      <c r="J52" s="216">
        <v>4</v>
      </c>
      <c r="K52" s="274">
        <f>'пр.хода'!I31</f>
        <v>0</v>
      </c>
      <c r="L52" s="261" t="e">
        <f>VLOOKUP(K52,'пр.взв.'!B4:E103,2,FALSE)</f>
        <v>#N/A</v>
      </c>
      <c r="M52" s="207" t="e">
        <f>VLOOKUP(K52,'пр.взв.'!B4:F151,3,FALSE)</f>
        <v>#N/A</v>
      </c>
      <c r="N52" s="207" t="e">
        <f>VLOOKUP(K52,'пр.взв.'!B4:G151,4,FALSE)</f>
        <v>#N/A</v>
      </c>
      <c r="O52" s="209"/>
      <c r="P52" s="210"/>
      <c r="Q52" s="211"/>
      <c r="R52" s="184"/>
    </row>
    <row r="53" spans="1:18" ht="12.75" customHeight="1">
      <c r="A53" s="216"/>
      <c r="B53" s="270"/>
      <c r="C53" s="229"/>
      <c r="D53" s="208"/>
      <c r="E53" s="208"/>
      <c r="F53" s="208"/>
      <c r="G53" s="208"/>
      <c r="H53" s="176"/>
      <c r="I53" s="167"/>
      <c r="J53" s="216"/>
      <c r="K53" s="269"/>
      <c r="L53" s="221"/>
      <c r="M53" s="208"/>
      <c r="N53" s="208"/>
      <c r="O53" s="208"/>
      <c r="P53" s="208"/>
      <c r="Q53" s="176"/>
      <c r="R53" s="167"/>
    </row>
    <row r="54" spans="1:18" ht="12.75">
      <c r="A54" s="216"/>
      <c r="B54" s="272">
        <f>'пр.хода'!A33</f>
        <v>7</v>
      </c>
      <c r="C54" s="231" t="str">
        <f>VLOOKUP(B54,'пр.взв.'!B4:E103,2,FALSE)</f>
        <v>БРАТЧЕНКО Виолетта Анатольевна</v>
      </c>
      <c r="D54" s="173" t="str">
        <f>VLOOKUP(B54,'пр.взв.'!B4:F153,3,FALSE)</f>
        <v>14.07.1993, МС</v>
      </c>
      <c r="E54" s="173" t="str">
        <f>VLOOKUP(B54,'пр.взв.'!B4:G153,4,FALSE)</f>
        <v>ЦФО</v>
      </c>
      <c r="F54" s="204"/>
      <c r="G54" s="204"/>
      <c r="H54" s="168"/>
      <c r="I54" s="168"/>
      <c r="J54" s="216"/>
      <c r="K54" s="272">
        <f>'пр.хода'!I33</f>
        <v>12</v>
      </c>
      <c r="L54" s="224" t="str">
        <f>VLOOKUP(K54,'пр.взв.'!B4:E103,2,FALSE)</f>
        <v>МАСЛОВА Мария Михайлона</v>
      </c>
      <c r="M54" s="173" t="str">
        <f>VLOOKUP(K54,'пр.взв.'!B4:F153,3,FALSE)</f>
        <v>23.11.1994, КМС</v>
      </c>
      <c r="N54" s="173" t="str">
        <f>VLOOKUP(K54,'пр.взв.'!B4:G153,4,FALSE)</f>
        <v>СПб</v>
      </c>
      <c r="O54" s="204"/>
      <c r="P54" s="204"/>
      <c r="Q54" s="168"/>
      <c r="R54" s="168"/>
    </row>
    <row r="55" spans="1:18" ht="12.75">
      <c r="A55" s="226"/>
      <c r="B55" s="270"/>
      <c r="C55" s="229"/>
      <c r="D55" s="208"/>
      <c r="E55" s="208"/>
      <c r="F55" s="209"/>
      <c r="G55" s="209"/>
      <c r="H55" s="184"/>
      <c r="I55" s="184"/>
      <c r="J55" s="226"/>
      <c r="K55" s="270"/>
      <c r="L55" s="221"/>
      <c r="M55" s="208"/>
      <c r="N55" s="208"/>
      <c r="O55" s="209"/>
      <c r="P55" s="209"/>
      <c r="Q55" s="184"/>
      <c r="R55" s="184"/>
    </row>
    <row r="56" ht="13.5" thickBot="1"/>
    <row r="57" spans="1:18" ht="12.75">
      <c r="A57" s="241" t="s">
        <v>43</v>
      </c>
      <c r="B57" s="245" t="s">
        <v>4</v>
      </c>
      <c r="C57" s="233" t="s">
        <v>5</v>
      </c>
      <c r="D57" s="233" t="s">
        <v>14</v>
      </c>
      <c r="E57" s="233" t="s">
        <v>15</v>
      </c>
      <c r="F57" s="233" t="s">
        <v>16</v>
      </c>
      <c r="G57" s="235" t="s">
        <v>44</v>
      </c>
      <c r="H57" s="237" t="s">
        <v>45</v>
      </c>
      <c r="I57" s="239" t="s">
        <v>18</v>
      </c>
      <c r="J57" s="241" t="s">
        <v>43</v>
      </c>
      <c r="K57" s="243" t="s">
        <v>4</v>
      </c>
      <c r="L57" s="233" t="s">
        <v>5</v>
      </c>
      <c r="M57" s="233" t="s">
        <v>14</v>
      </c>
      <c r="N57" s="233" t="s">
        <v>15</v>
      </c>
      <c r="O57" s="233" t="s">
        <v>16</v>
      </c>
      <c r="P57" s="235" t="s">
        <v>44</v>
      </c>
      <c r="Q57" s="237" t="s">
        <v>45</v>
      </c>
      <c r="R57" s="239" t="s">
        <v>18</v>
      </c>
    </row>
    <row r="58" spans="1:18" ht="13.5" thickBot="1">
      <c r="A58" s="242"/>
      <c r="B58" s="246" t="s">
        <v>37</v>
      </c>
      <c r="C58" s="234"/>
      <c r="D58" s="234"/>
      <c r="E58" s="234"/>
      <c r="F58" s="234"/>
      <c r="G58" s="236"/>
      <c r="H58" s="238"/>
      <c r="I58" s="240" t="s">
        <v>38</v>
      </c>
      <c r="J58" s="242"/>
      <c r="K58" s="244" t="s">
        <v>37</v>
      </c>
      <c r="L58" s="234"/>
      <c r="M58" s="234"/>
      <c r="N58" s="234"/>
      <c r="O58" s="234"/>
      <c r="P58" s="236"/>
      <c r="Q58" s="238"/>
      <c r="R58" s="240" t="s">
        <v>38</v>
      </c>
    </row>
    <row r="59" spans="1:18" ht="12.75">
      <c r="A59" s="215">
        <v>1</v>
      </c>
      <c r="B59" s="227" t="str">
        <f>'пр.хода'!C26</f>
        <v>1</v>
      </c>
      <c r="C59" s="228" t="str">
        <f>C48</f>
        <v>ЧЕМЕРСКАЯ Анна Владимировна</v>
      </c>
      <c r="D59" s="228" t="str">
        <f>D48</f>
        <v>08.08.1994, МС</v>
      </c>
      <c r="E59" s="228" t="str">
        <f>E48</f>
        <v>СФО</v>
      </c>
      <c r="F59" s="230"/>
      <c r="G59" s="212"/>
      <c r="H59" s="213"/>
      <c r="I59" s="214"/>
      <c r="J59" s="215">
        <v>3</v>
      </c>
      <c r="K59" s="218" t="str">
        <f>'пр.хода'!M26</f>
        <v>14</v>
      </c>
      <c r="L59" s="220" t="str">
        <f>L48</f>
        <v>ТРОПИНА Римма Владимировна</v>
      </c>
      <c r="M59" s="220" t="str">
        <f>M48</f>
        <v>05.05.1990, МС</v>
      </c>
      <c r="N59" s="220" t="str">
        <f>N48</f>
        <v>СФО</v>
      </c>
      <c r="O59" s="209"/>
      <c r="P59" s="210"/>
      <c r="Q59" s="211"/>
      <c r="R59" s="184"/>
    </row>
    <row r="60" spans="1:18" ht="12.75">
      <c r="A60" s="216"/>
      <c r="B60" s="219"/>
      <c r="C60" s="229"/>
      <c r="D60" s="229"/>
      <c r="E60" s="229"/>
      <c r="F60" s="208"/>
      <c r="G60" s="208"/>
      <c r="H60" s="176"/>
      <c r="I60" s="167"/>
      <c r="J60" s="216"/>
      <c r="K60" s="219"/>
      <c r="L60" s="221"/>
      <c r="M60" s="221"/>
      <c r="N60" s="221"/>
      <c r="O60" s="208"/>
      <c r="P60" s="208"/>
      <c r="Q60" s="176"/>
      <c r="R60" s="167"/>
    </row>
    <row r="61" spans="1:18" ht="12.75">
      <c r="A61" s="216"/>
      <c r="B61" s="222" t="str">
        <f>'пр.хода'!C32</f>
        <v>11</v>
      </c>
      <c r="C61" s="231" t="str">
        <f>C52</f>
        <v>РАННЕВА Виктория Сергеевна</v>
      </c>
      <c r="D61" s="231" t="str">
        <f>D52</f>
        <v>23.09.1994, КМС</v>
      </c>
      <c r="E61" s="231" t="str">
        <f>E52</f>
        <v>СПб</v>
      </c>
      <c r="F61" s="204"/>
      <c r="G61" s="204"/>
      <c r="H61" s="168"/>
      <c r="I61" s="168"/>
      <c r="J61" s="216"/>
      <c r="K61" s="222" t="str">
        <f>'пр.хода'!M32</f>
        <v>12</v>
      </c>
      <c r="L61" s="224" t="str">
        <f>L54</f>
        <v>МАСЛОВА Мария Михайлона</v>
      </c>
      <c r="M61" s="224" t="str">
        <f>M54</f>
        <v>23.11.1994, КМС</v>
      </c>
      <c r="N61" s="224" t="str">
        <f>N54</f>
        <v>СПб</v>
      </c>
      <c r="O61" s="204"/>
      <c r="P61" s="204"/>
      <c r="Q61" s="168"/>
      <c r="R61" s="168"/>
    </row>
    <row r="62" spans="1:18" ht="13.5" thickBot="1">
      <c r="A62" s="226"/>
      <c r="B62" s="223"/>
      <c r="C62" s="232"/>
      <c r="D62" s="232"/>
      <c r="E62" s="232"/>
      <c r="F62" s="205"/>
      <c r="G62" s="205"/>
      <c r="H62" s="137"/>
      <c r="I62" s="137"/>
      <c r="J62" s="217"/>
      <c r="K62" s="223"/>
      <c r="L62" s="225"/>
      <c r="M62" s="225"/>
      <c r="N62" s="225"/>
      <c r="O62" s="205"/>
      <c r="P62" s="205"/>
      <c r="Q62" s="137"/>
      <c r="R62" s="137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K21:K22"/>
    <mergeCell ref="L21:L22"/>
    <mergeCell ref="Q17:Q18"/>
    <mergeCell ref="R17:R18"/>
    <mergeCell ref="Q19:Q20"/>
    <mergeCell ref="R19:R20"/>
    <mergeCell ref="Q21:Q22"/>
    <mergeCell ref="R21:R22"/>
    <mergeCell ref="M19:M20"/>
    <mergeCell ref="N19:N20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K13:K14"/>
    <mergeCell ref="L13:L14"/>
    <mergeCell ref="Q9:Q10"/>
    <mergeCell ref="R9:R10"/>
    <mergeCell ref="Q11:Q12"/>
    <mergeCell ref="R11:R12"/>
    <mergeCell ref="Q13:Q14"/>
    <mergeCell ref="R13:R14"/>
    <mergeCell ref="M11:M12"/>
    <mergeCell ref="N11:N12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6" t="str">
        <f>HYPERLINK('[1]реквизиты'!$A$2)</f>
        <v>Кубок России по борьбе самбо среди женщин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5"/>
      <c r="M1" s="45"/>
      <c r="N1" s="45"/>
      <c r="O1" s="45"/>
      <c r="P1" s="45"/>
    </row>
    <row r="2" spans="1:19" ht="12.75" customHeight="1">
      <c r="A2" s="287" t="str">
        <f>HYPERLINK('[1]реквизиты'!$A$3)</f>
        <v>01-05.10.2014 г.                                               МОАС, г. Кстово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4" t="str">
        <f>HYPERLINK('пр.взв.'!D4)</f>
        <v>в.к.    68    кг.</v>
      </c>
      <c r="G3" s="47"/>
      <c r="H3" s="47"/>
      <c r="I3" s="47"/>
      <c r="J3" s="47"/>
      <c r="K3" s="47"/>
      <c r="L3" s="47"/>
    </row>
    <row r="4" spans="1:3" ht="16.5" thickBot="1">
      <c r="A4" s="286" t="s">
        <v>0</v>
      </c>
      <c r="B4" s="286"/>
      <c r="C4" s="5"/>
    </row>
    <row r="5" spans="1:13" ht="12.75" customHeight="1" thickBot="1">
      <c r="A5" s="285">
        <v>1</v>
      </c>
      <c r="B5" s="283" t="str">
        <f>VLOOKUP(A5,'пр.взв.'!B5:C36,2,FALSE)</f>
        <v>ЧЕМЕРСКАЯ Анна Владимировна</v>
      </c>
      <c r="C5" s="283" t="str">
        <f>VLOOKUP(A5,'пр.взв.'!B5:F36,3,FALSE)</f>
        <v>08.08.1994, МС</v>
      </c>
      <c r="D5" s="283" t="str">
        <f>VLOOKUP(A5,'пр.взв.'!B5:E36,4,FALSE)</f>
        <v>СФО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76"/>
      <c r="B6" s="284"/>
      <c r="C6" s="284"/>
      <c r="D6" s="28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76">
        <v>9</v>
      </c>
      <c r="B7" s="280" t="str">
        <f>VLOOKUP(A7,'пр.взв.'!B7:C38,2,FALSE)</f>
        <v>СТАНКЕВИЧ Виктория Владимировна</v>
      </c>
      <c r="C7" s="280" t="str">
        <f>VLOOKUP(A7,'пр.взв.'!B5:F36,3,FALSE)</f>
        <v>12.11.1990, МС</v>
      </c>
      <c r="D7" s="280" t="str">
        <f>VLOOKUP(A7,'пр.взв.'!B5:F36,4,FALSE)</f>
        <v>Мос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77"/>
      <c r="B8" s="281"/>
      <c r="C8" s="281"/>
      <c r="D8" s="281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285">
        <v>5</v>
      </c>
      <c r="B9" s="283" t="str">
        <f>VLOOKUP(A9,'пр.взв.'!B9:C40,2,FALSE)</f>
        <v>КУЗЬМИН Татьяна Николаевна</v>
      </c>
      <c r="C9" s="283" t="str">
        <f>VLOOKUP(A9,'пр.взв.'!B5:E36,3,FALSE)</f>
        <v>13.03.1976, МСМК</v>
      </c>
      <c r="D9" s="283" t="str">
        <f>VLOOKUP(A9,'пр.взв.'!B5:E36,4,FALSE)</f>
        <v>ПФО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276"/>
      <c r="B10" s="284"/>
      <c r="C10" s="284"/>
      <c r="D10" s="28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76">
        <v>13</v>
      </c>
      <c r="B11" s="280" t="str">
        <f>VLOOKUP(A11,'пр.взв.'!B5:C36,2,FALSE)</f>
        <v>МАРТЫНОВА Дарья Игоревна</v>
      </c>
      <c r="C11" s="280" t="str">
        <f>VLOOKUP(A11,'пр.взв.'!B5:E36,3,FALSE)</f>
        <v>22.06.1994, КМС</v>
      </c>
      <c r="D11" s="280" t="str">
        <f>VLOOKUP(A11,'пр.взв.'!B5:E36,4,FALSE)</f>
        <v>ПФО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77"/>
      <c r="B12" s="281"/>
      <c r="C12" s="281"/>
      <c r="D12" s="281"/>
      <c r="E12" s="17"/>
      <c r="F12" s="282"/>
      <c r="G12" s="282"/>
      <c r="H12" s="25"/>
      <c r="I12" s="19"/>
      <c r="J12" s="13"/>
      <c r="K12" s="13"/>
      <c r="L12" s="13"/>
    </row>
    <row r="13" spans="1:12" ht="12.75" customHeight="1" thickBot="1">
      <c r="A13" s="285">
        <v>3</v>
      </c>
      <c r="B13" s="283" t="str">
        <f>VLOOKUP(A13,'пр.взв.'!B5:C36,2,FALSE)</f>
        <v>КОЛЕСНИКОВА Ольга Евгеньевна</v>
      </c>
      <c r="C13" s="283" t="str">
        <f>VLOOKUP(A13,'пр.взв.'!B5:E36,3,FALSE)</f>
        <v>18.03.1991, МС</v>
      </c>
      <c r="D13" s="283" t="str">
        <f>VLOOKUP(A13,'пр.взв.'!B5:E36,4,FALSE)</f>
        <v>ЦФО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276"/>
      <c r="B14" s="284"/>
      <c r="C14" s="284"/>
      <c r="D14" s="28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76">
        <v>11</v>
      </c>
      <c r="B15" s="280" t="str">
        <f>VLOOKUP(A15,'пр.взв.'!B15:C45,2,FALSE)</f>
        <v>РАННЕВА Виктория Сергеевна</v>
      </c>
      <c r="C15" s="280" t="str">
        <f>VLOOKUP(A15,'пр.взв.'!B5:E36,3,FALSE)</f>
        <v>23.09.1994, КМС</v>
      </c>
      <c r="D15" s="280" t="str">
        <f>VLOOKUP(A15,'пр.взв.'!B5:F36,4,FALSE)</f>
        <v>СПб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77"/>
      <c r="B16" s="281"/>
      <c r="C16" s="281"/>
      <c r="D16" s="28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85">
        <v>7</v>
      </c>
      <c r="B17" s="283" t="str">
        <f>VLOOKUP(A17,'пр.взв.'!B17:C47,2,FALSE)</f>
        <v>БРАТЧЕНКО Виолетта Анатольевна</v>
      </c>
      <c r="C17" s="283" t="str">
        <f>VLOOKUP(A17,'пр.взв.'!B5:E36,3,FALSE)</f>
        <v>14.07.1993, МС</v>
      </c>
      <c r="D17" s="283" t="str">
        <f>VLOOKUP(A17,'пр.взв.'!B5:E36,4,FALSE)</f>
        <v>ЦФО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276"/>
      <c r="B18" s="284"/>
      <c r="C18" s="284"/>
      <c r="D18" s="28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76">
        <v>15</v>
      </c>
      <c r="B19" s="280">
        <f>VLOOKUP(A19,'пр.взв.'!B19:C49,2,FALSE)</f>
        <v>0</v>
      </c>
      <c r="C19" s="280">
        <f>VLOOKUP(A19,'пр.взв.'!B5:E36,3,FALSE)</f>
        <v>0</v>
      </c>
      <c r="D19" s="28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77"/>
      <c r="B20" s="281"/>
      <c r="C20" s="281"/>
      <c r="D20" s="28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85">
        <v>2</v>
      </c>
      <c r="B22" s="283" t="str">
        <f>VLOOKUP(A22,'пр.взв.'!B7:E38,2,FALSE)</f>
        <v>ЩЕКИНА Ксения Олеговна</v>
      </c>
      <c r="C22" s="283" t="str">
        <f>VLOOKUP(A22,'пр.взв.'!B7:E38,3,FALSE)</f>
        <v>25.10.1995, КМС</v>
      </c>
      <c r="D22" s="283" t="str">
        <f>VLOOKUP(A22,'пр.взв.'!B7:E38,4,FALSE)</f>
        <v>Мос</v>
      </c>
      <c r="E22" s="12"/>
      <c r="F22" s="13"/>
      <c r="G22" s="13"/>
      <c r="H22" s="13"/>
      <c r="I22" s="13"/>
      <c r="J22" s="4"/>
      <c r="K22" s="16"/>
    </row>
    <row r="23" spans="1:11" ht="15.75">
      <c r="A23" s="276"/>
      <c r="B23" s="284"/>
      <c r="C23" s="284"/>
      <c r="D23" s="284"/>
      <c r="E23" s="19"/>
      <c r="F23" s="15"/>
      <c r="G23" s="15"/>
      <c r="H23" s="13"/>
      <c r="I23" s="13"/>
      <c r="J23" s="4"/>
      <c r="K23" s="32"/>
    </row>
    <row r="24" spans="1:11" ht="16.5" thickBot="1">
      <c r="A24" s="276">
        <v>10</v>
      </c>
      <c r="B24" s="280" t="str">
        <f>VLOOKUP(A24,'пр.взв.'!B7:E38,2,FALSE)</f>
        <v>БЫКОВА Анна Сергеевна</v>
      </c>
      <c r="C24" s="280" t="str">
        <f>VLOOKUP(A24,'пр.взв.'!B7:E38,3,FALSE)</f>
        <v>23.11.1986, МС</v>
      </c>
      <c r="D24" s="280" t="str">
        <f>VLOOKUP(A24,'пр.взв.'!B7:E38,4,FALSE)</f>
        <v>ПФО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277"/>
      <c r="B25" s="281"/>
      <c r="C25" s="281"/>
      <c r="D25" s="281"/>
      <c r="E25" s="17"/>
      <c r="F25" s="21"/>
      <c r="G25" s="19"/>
      <c r="H25" s="13"/>
      <c r="I25" s="13"/>
      <c r="J25" s="4"/>
      <c r="K25" s="32"/>
    </row>
    <row r="26" spans="1:11" ht="16.5" thickBot="1">
      <c r="A26" s="285">
        <v>6</v>
      </c>
      <c r="B26" s="283" t="str">
        <f>VLOOKUP(A26,'пр.взв.'!B7:E38,2,FALSE)</f>
        <v>ГРИШИНА Людмила Алексеевна</v>
      </c>
      <c r="C26" s="283" t="str">
        <f>VLOOKUP(A26,'пр.взв.'!B7:E38,3,FALSE)</f>
        <v>04.07.1990, МС</v>
      </c>
      <c r="D26" s="283" t="str">
        <f>VLOOKUP(A26,'пр.взв.'!B7:E38,4,FALSE)</f>
        <v>ПФО</v>
      </c>
      <c r="E26" s="12"/>
      <c r="F26" s="21"/>
      <c r="G26" s="16"/>
      <c r="H26" s="26"/>
      <c r="I26" s="13"/>
      <c r="J26" s="4"/>
      <c r="K26" s="32"/>
    </row>
    <row r="27" spans="1:11" ht="15.75">
      <c r="A27" s="276"/>
      <c r="B27" s="284"/>
      <c r="C27" s="284"/>
      <c r="D27" s="284"/>
      <c r="E27" s="19"/>
      <c r="F27" s="24"/>
      <c r="G27" s="15"/>
      <c r="H27" s="25"/>
      <c r="I27" s="13"/>
      <c r="J27" s="4"/>
      <c r="K27" s="32"/>
    </row>
    <row r="28" spans="1:11" ht="16.5" thickBot="1">
      <c r="A28" s="276">
        <v>14</v>
      </c>
      <c r="B28" s="280" t="str">
        <f>VLOOKUP(A28,'пр.взв.'!B7:E38,2,FALSE)</f>
        <v>ТРОПИНА Римма Владимировна</v>
      </c>
      <c r="C28" s="280" t="str">
        <f>VLOOKUP(A28,'пр.взв.'!B7:E38,3,FALSE)</f>
        <v>05.05.1990, МС</v>
      </c>
      <c r="D28" s="280" t="str">
        <f>VLOOKUP(A28,'пр.взв.'!B7:E38,4,FALSE)</f>
        <v>СФО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277"/>
      <c r="B29" s="281"/>
      <c r="C29" s="281"/>
      <c r="D29" s="281"/>
      <c r="E29" s="17"/>
      <c r="F29" s="282"/>
      <c r="G29" s="282"/>
      <c r="H29" s="25"/>
      <c r="I29" s="19"/>
      <c r="J29" s="3"/>
      <c r="K29" s="31"/>
    </row>
    <row r="30" spans="1:9" ht="16.5" thickBot="1">
      <c r="A30" s="285">
        <v>4</v>
      </c>
      <c r="B30" s="283" t="str">
        <f>VLOOKUP(A30,'пр.взв.'!B7:E38,2,FALSE)</f>
        <v>ОРЁЛ Татьяна Геннадьевна</v>
      </c>
      <c r="C30" s="283" t="str">
        <f>VLOOKUP(A30,'пр.взв.'!B7:E38,3,FALSE)</f>
        <v>09.03.1975, МС</v>
      </c>
      <c r="D30" s="283" t="str">
        <f>VLOOKUP(A30,'пр.взв.'!B7:E38,4,FALSE)</f>
        <v>ДВФО</v>
      </c>
      <c r="E30" s="12"/>
      <c r="F30" s="15"/>
      <c r="G30" s="15"/>
      <c r="H30" s="25"/>
      <c r="I30" s="16"/>
    </row>
    <row r="31" spans="1:9" ht="15.75">
      <c r="A31" s="276"/>
      <c r="B31" s="284"/>
      <c r="C31" s="284"/>
      <c r="D31" s="284"/>
      <c r="E31" s="19"/>
      <c r="F31" s="15"/>
      <c r="G31" s="15"/>
      <c r="H31" s="25"/>
      <c r="I31" s="13"/>
    </row>
    <row r="32" spans="1:9" ht="16.5" thickBot="1">
      <c r="A32" s="276">
        <v>12</v>
      </c>
      <c r="B32" s="280" t="str">
        <f>VLOOKUP(A32,'пр.взв.'!B7:E38,2,FALSE)</f>
        <v>МАСЛОВА Мария Михайлона</v>
      </c>
      <c r="C32" s="280" t="str">
        <f>VLOOKUP(A32,'пр.взв.'!B7:E38,3,FALSE)</f>
        <v>23.11.1994, КМС</v>
      </c>
      <c r="D32" s="280" t="str">
        <f>VLOOKUP(A32,'пр.взв.'!B7:E38,4,FALSE)</f>
        <v>СПб</v>
      </c>
      <c r="E32" s="16"/>
      <c r="F32" s="20"/>
      <c r="G32" s="15"/>
      <c r="H32" s="25"/>
      <c r="I32" s="13"/>
    </row>
    <row r="33" spans="1:9" ht="16.5" thickBot="1">
      <c r="A33" s="277"/>
      <c r="B33" s="281"/>
      <c r="C33" s="281"/>
      <c r="D33" s="281"/>
      <c r="E33" s="17"/>
      <c r="F33" s="21"/>
      <c r="G33" s="19"/>
      <c r="H33" s="27"/>
      <c r="I33" s="13"/>
    </row>
    <row r="34" spans="1:9" ht="16.5" thickBot="1">
      <c r="A34" s="285">
        <v>8</v>
      </c>
      <c r="B34" s="283" t="str">
        <f>VLOOKUP(A34,'пр.взв.'!B7:E38,2,FALSE)</f>
        <v>ЗАХАРЦОВА Ольга Викторовна</v>
      </c>
      <c r="C34" s="283" t="str">
        <f>VLOOKUP(A34,'пр.взв.'!B7:E38,3,FALSE)</f>
        <v>04.02.1988, МС</v>
      </c>
      <c r="D34" s="283" t="str">
        <f>VLOOKUP(A34,'пр.взв.'!B7:E38,4,FALSE)</f>
        <v>СЗФО</v>
      </c>
      <c r="E34" s="12"/>
      <c r="F34" s="22"/>
      <c r="G34" s="16"/>
      <c r="H34" s="10"/>
      <c r="I34" s="10"/>
    </row>
    <row r="35" spans="1:9" ht="15.75">
      <c r="A35" s="276"/>
      <c r="B35" s="284"/>
      <c r="C35" s="284"/>
      <c r="D35" s="284"/>
      <c r="E35" s="19"/>
      <c r="F35" s="23"/>
      <c r="G35" s="17"/>
      <c r="H35" s="18"/>
      <c r="I35" s="18"/>
    </row>
    <row r="36" spans="1:9" ht="16.5" thickBot="1">
      <c r="A36" s="276">
        <v>16</v>
      </c>
      <c r="B36" s="280">
        <f>VLOOKUP(A36,'пр.взв.'!B7:E38,2,FALSE)</f>
        <v>0</v>
      </c>
      <c r="C36" s="280">
        <f>VLOOKUP(A36,'пр.взв.'!B7:E38,3,FALSE)</f>
        <v>0</v>
      </c>
      <c r="D36" s="28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77"/>
      <c r="B37" s="281"/>
      <c r="C37" s="281"/>
      <c r="D37" s="281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278" t="s">
        <v>2</v>
      </c>
      <c r="E39" s="35"/>
      <c r="F39" s="35"/>
      <c r="G39" s="35"/>
      <c r="H39" s="35"/>
      <c r="I39" s="35"/>
    </row>
    <row r="40" spans="2:9" ht="12" customHeight="1">
      <c r="B40" s="60"/>
      <c r="C40" s="33"/>
      <c r="D40" s="278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0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279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0"/>
      <c r="C49" s="33"/>
      <c r="D49" s="279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0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N6" sqref="N6"/>
    </sheetView>
  </sheetViews>
  <sheetFormatPr defaultColWidth="9.140625" defaultRowHeight="12.75"/>
  <sheetData>
    <row r="1" spans="1:8" ht="15.75" thickBot="1">
      <c r="A1" s="127" t="str">
        <f>HYPERLINK('[1]реквизиты'!$A$2)</f>
        <v>Кубок России по борьбе самбо среди женщин</v>
      </c>
      <c r="B1" s="128"/>
      <c r="C1" s="128"/>
      <c r="D1" s="128"/>
      <c r="E1" s="128"/>
      <c r="F1" s="128"/>
      <c r="G1" s="128"/>
      <c r="H1" s="129"/>
    </row>
    <row r="2" spans="1:8" ht="12.75">
      <c r="A2" s="292" t="str">
        <f>HYPERLINK('[1]реквизиты'!$A$3)</f>
        <v>01-05.10.2014 г.                                               МОАС, г. Кстово</v>
      </c>
      <c r="B2" s="292"/>
      <c r="C2" s="292"/>
      <c r="D2" s="292"/>
      <c r="E2" s="292"/>
      <c r="F2" s="292"/>
      <c r="G2" s="292"/>
      <c r="H2" s="292"/>
    </row>
    <row r="3" spans="1:8" ht="18.75" thickBot="1">
      <c r="A3" s="293" t="s">
        <v>31</v>
      </c>
      <c r="B3" s="293"/>
      <c r="C3" s="293"/>
      <c r="D3" s="293"/>
      <c r="E3" s="293"/>
      <c r="F3" s="293"/>
      <c r="G3" s="293"/>
      <c r="H3" s="293"/>
    </row>
    <row r="4" spans="2:8" ht="18.75" thickBot="1">
      <c r="B4" s="81"/>
      <c r="C4" s="82"/>
      <c r="D4" s="294" t="str">
        <f>HYPERLINK('пр.взв.'!D4)</f>
        <v>в.к.    68    кг.</v>
      </c>
      <c r="E4" s="295"/>
      <c r="F4" s="296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>
      <c r="A6" s="303" t="s">
        <v>32</v>
      </c>
      <c r="B6" s="288" t="str">
        <f>VLOOKUP(J6,'пр.взв.'!B7:G38,2,FALSE)</f>
        <v>СТАНКЕВИЧ Виктория Владимировна</v>
      </c>
      <c r="C6" s="288"/>
      <c r="D6" s="288"/>
      <c r="E6" s="288"/>
      <c r="F6" s="288"/>
      <c r="G6" s="288"/>
      <c r="H6" s="290" t="str">
        <f>VLOOKUP(J6,'пр.взв.'!B7:G38,3,FALSE)</f>
        <v>12.11.1990, МС</v>
      </c>
      <c r="I6" s="82"/>
      <c r="J6" s="77">
        <f>'пр.хода'!H8</f>
        <v>9</v>
      </c>
    </row>
    <row r="7" spans="1:10" ht="18">
      <c r="A7" s="304"/>
      <c r="B7" s="289"/>
      <c r="C7" s="289"/>
      <c r="D7" s="289"/>
      <c r="E7" s="289"/>
      <c r="F7" s="289"/>
      <c r="G7" s="289"/>
      <c r="H7" s="291"/>
      <c r="I7" s="82"/>
      <c r="J7" s="77"/>
    </row>
    <row r="8" spans="1:10" ht="18">
      <c r="A8" s="304"/>
      <c r="B8" s="300" t="str">
        <f>VLOOKUP(J6,'пр.взв.'!B7:G38,4,FALSE)</f>
        <v>Мос</v>
      </c>
      <c r="C8" s="300"/>
      <c r="D8" s="300"/>
      <c r="E8" s="300"/>
      <c r="F8" s="300"/>
      <c r="G8" s="300"/>
      <c r="H8" s="291"/>
      <c r="I8" s="82"/>
      <c r="J8" s="77"/>
    </row>
    <row r="9" spans="1:10" ht="18.75" thickBot="1">
      <c r="A9" s="305"/>
      <c r="B9" s="301"/>
      <c r="C9" s="301"/>
      <c r="D9" s="301"/>
      <c r="E9" s="301"/>
      <c r="F9" s="301"/>
      <c r="G9" s="301"/>
      <c r="H9" s="302"/>
      <c r="I9" s="82"/>
      <c r="J9" s="77"/>
    </row>
    <row r="10" spans="1:10" ht="18.75" thickBot="1">
      <c r="A10" s="82"/>
      <c r="B10" s="82"/>
      <c r="C10" s="82"/>
      <c r="D10" s="82"/>
      <c r="E10" s="82"/>
      <c r="F10" s="82"/>
      <c r="G10" s="82"/>
      <c r="H10" s="82"/>
      <c r="I10" s="82"/>
      <c r="J10" s="77"/>
    </row>
    <row r="11" spans="1:10" ht="18" customHeight="1">
      <c r="A11" s="297" t="s">
        <v>33</v>
      </c>
      <c r="B11" s="288" t="str">
        <f>VLOOKUP(J11,'пр.взв.'!B2:G43,2,FALSE)</f>
        <v>ЗАХАРЦОВА Ольга Викторовна</v>
      </c>
      <c r="C11" s="288"/>
      <c r="D11" s="288"/>
      <c r="E11" s="288"/>
      <c r="F11" s="288"/>
      <c r="G11" s="288"/>
      <c r="H11" s="290" t="str">
        <f>VLOOKUP(J11,'пр.взв.'!B2:G43,3,FALSE)</f>
        <v>04.02.1988, МС</v>
      </c>
      <c r="I11" s="82"/>
      <c r="J11" s="77">
        <f>'пр.хода'!H20</f>
        <v>8</v>
      </c>
    </row>
    <row r="12" spans="1:10" ht="18" customHeight="1">
      <c r="A12" s="298"/>
      <c r="B12" s="289"/>
      <c r="C12" s="289"/>
      <c r="D12" s="289"/>
      <c r="E12" s="289"/>
      <c r="F12" s="289"/>
      <c r="G12" s="289"/>
      <c r="H12" s="291"/>
      <c r="I12" s="82"/>
      <c r="J12" s="77"/>
    </row>
    <row r="13" spans="1:10" ht="18">
      <c r="A13" s="298"/>
      <c r="B13" s="300" t="str">
        <f>VLOOKUP(J11,'пр.взв.'!B2:G43,4,FALSE)</f>
        <v>СЗФО</v>
      </c>
      <c r="C13" s="300"/>
      <c r="D13" s="300"/>
      <c r="E13" s="300"/>
      <c r="F13" s="300"/>
      <c r="G13" s="300"/>
      <c r="H13" s="291"/>
      <c r="I13" s="82"/>
      <c r="J13" s="77"/>
    </row>
    <row r="14" spans="1:10" ht="18.75" thickBot="1">
      <c r="A14" s="299"/>
      <c r="B14" s="301"/>
      <c r="C14" s="301"/>
      <c r="D14" s="301"/>
      <c r="E14" s="301"/>
      <c r="F14" s="301"/>
      <c r="G14" s="301"/>
      <c r="H14" s="302"/>
      <c r="I14" s="82"/>
      <c r="J14" s="77"/>
    </row>
    <row r="15" spans="1:10" ht="18.75" thickBot="1">
      <c r="A15" s="82"/>
      <c r="B15" s="82"/>
      <c r="C15" s="82"/>
      <c r="D15" s="82"/>
      <c r="E15" s="82"/>
      <c r="F15" s="82"/>
      <c r="G15" s="82"/>
      <c r="H15" s="82"/>
      <c r="I15" s="82"/>
      <c r="J15" s="77"/>
    </row>
    <row r="16" spans="1:10" ht="18" customHeight="1">
      <c r="A16" s="309" t="s">
        <v>34</v>
      </c>
      <c r="B16" s="288" t="str">
        <f>VLOOKUP(J16,'пр.взв.'!B4:G17,2,FALSE)</f>
        <v>ГРИШИНА Людмила Алексеевна</v>
      </c>
      <c r="C16" s="288"/>
      <c r="D16" s="288"/>
      <c r="E16" s="288"/>
      <c r="F16" s="288"/>
      <c r="G16" s="288"/>
      <c r="H16" s="290" t="str">
        <f>VLOOKUP(J16,'пр.взв.'!B4:G17,3,FALSE)</f>
        <v>04.07.1990, МС</v>
      </c>
      <c r="I16" s="82"/>
      <c r="J16" s="77">
        <f>'пр.хода'!E32</f>
        <v>6</v>
      </c>
    </row>
    <row r="17" spans="1:10" ht="18" customHeight="1">
      <c r="A17" s="310"/>
      <c r="B17" s="289"/>
      <c r="C17" s="289"/>
      <c r="D17" s="289"/>
      <c r="E17" s="289"/>
      <c r="F17" s="289"/>
      <c r="G17" s="289"/>
      <c r="H17" s="291"/>
      <c r="I17" s="82"/>
      <c r="J17" s="77"/>
    </row>
    <row r="18" spans="1:10" ht="18">
      <c r="A18" s="310"/>
      <c r="B18" s="300" t="str">
        <f>VLOOKUP(J16,'пр.взв.'!B7:G48,4,FALSE)</f>
        <v>ПФО</v>
      </c>
      <c r="C18" s="300"/>
      <c r="D18" s="300"/>
      <c r="E18" s="300"/>
      <c r="F18" s="300"/>
      <c r="G18" s="300"/>
      <c r="H18" s="291"/>
      <c r="I18" s="82"/>
      <c r="J18" s="77"/>
    </row>
    <row r="19" spans="1:10" ht="18.75" thickBot="1">
      <c r="A19" s="311"/>
      <c r="B19" s="301"/>
      <c r="C19" s="301"/>
      <c r="D19" s="301"/>
      <c r="E19" s="301"/>
      <c r="F19" s="301"/>
      <c r="G19" s="301"/>
      <c r="H19" s="302"/>
      <c r="I19" s="82"/>
      <c r="J19" s="77"/>
    </row>
    <row r="20" spans="1:10" ht="18.75" thickBot="1">
      <c r="A20" s="82"/>
      <c r="B20" s="82"/>
      <c r="C20" s="82"/>
      <c r="D20" s="82"/>
      <c r="E20" s="82"/>
      <c r="F20" s="82"/>
      <c r="G20" s="82"/>
      <c r="H20" s="82"/>
      <c r="I20" s="82"/>
      <c r="J20" s="77"/>
    </row>
    <row r="21" spans="1:10" ht="18" customHeight="1">
      <c r="A21" s="309" t="s">
        <v>34</v>
      </c>
      <c r="B21" s="288" t="str">
        <f>VLOOKUP(J21,'пр.взв.'!B2:G53,2,FALSE)</f>
        <v>КОЛЕСНИКОВА Ольга Евгеньевна</v>
      </c>
      <c r="C21" s="288"/>
      <c r="D21" s="288"/>
      <c r="E21" s="288"/>
      <c r="F21" s="288"/>
      <c r="G21" s="288"/>
      <c r="H21" s="290" t="str">
        <f>VLOOKUP(J21,'пр.взв.'!B3:G22,3,FALSE)</f>
        <v>18.03.1991, МС</v>
      </c>
      <c r="I21" s="82"/>
      <c r="J21" s="77">
        <f>'пр.хода'!Q32</f>
        <v>3</v>
      </c>
    </row>
    <row r="22" spans="1:10" ht="18" customHeight="1">
      <c r="A22" s="310"/>
      <c r="B22" s="289"/>
      <c r="C22" s="289"/>
      <c r="D22" s="289"/>
      <c r="E22" s="289"/>
      <c r="F22" s="289"/>
      <c r="G22" s="289"/>
      <c r="H22" s="291"/>
      <c r="I22" s="82"/>
      <c r="J22" s="77"/>
    </row>
    <row r="23" spans="1:9" ht="18">
      <c r="A23" s="310"/>
      <c r="B23" s="300" t="str">
        <f>VLOOKUP(J21,'пр.взв.'!B6:G53,4,FALSE)</f>
        <v>ЦФО</v>
      </c>
      <c r="C23" s="300"/>
      <c r="D23" s="300"/>
      <c r="E23" s="300"/>
      <c r="F23" s="300"/>
      <c r="G23" s="300"/>
      <c r="H23" s="291"/>
      <c r="I23" s="82"/>
    </row>
    <row r="24" spans="1:9" ht="18.75" thickBot="1">
      <c r="A24" s="311"/>
      <c r="B24" s="301"/>
      <c r="C24" s="301"/>
      <c r="D24" s="301"/>
      <c r="E24" s="301"/>
      <c r="F24" s="301"/>
      <c r="G24" s="301"/>
      <c r="H24" s="302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52</v>
      </c>
      <c r="B26" s="82"/>
      <c r="C26" s="82"/>
      <c r="D26" s="82"/>
      <c r="E26" s="82"/>
      <c r="F26" s="82"/>
      <c r="G26" s="82"/>
      <c r="H26" s="82"/>
    </row>
    <row r="27" ht="13.5" thickBot="1"/>
    <row r="28" spans="1:10" ht="12.75">
      <c r="A28" s="306" t="str">
        <f>VLOOKUP(J28,'пр.взв.'!B7:H38,7,FALSE)</f>
        <v>Дмитриева ОВ, Цуварев МВ</v>
      </c>
      <c r="B28" s="307"/>
      <c r="C28" s="307"/>
      <c r="D28" s="307"/>
      <c r="E28" s="307"/>
      <c r="F28" s="307"/>
      <c r="G28" s="307"/>
      <c r="H28" s="290"/>
      <c r="J28">
        <f>'пр.хода'!H8</f>
        <v>9</v>
      </c>
    </row>
    <row r="29" spans="1:8" ht="13.5" thickBot="1">
      <c r="A29" s="308"/>
      <c r="B29" s="301"/>
      <c r="C29" s="301"/>
      <c r="D29" s="301"/>
      <c r="E29" s="301"/>
      <c r="F29" s="301"/>
      <c r="G29" s="301"/>
      <c r="H29" s="302"/>
    </row>
    <row r="36" spans="1:8" ht="18">
      <c r="A36" s="82" t="s">
        <v>35</v>
      </c>
      <c r="B36" s="82"/>
      <c r="C36" s="82"/>
      <c r="D36" s="82"/>
      <c r="E36" s="82"/>
      <c r="F36" s="82"/>
      <c r="G36" s="82"/>
      <c r="H36" s="82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3"/>
      <c r="B41" s="83"/>
      <c r="C41" s="83"/>
      <c r="D41" s="83"/>
      <c r="E41" s="83"/>
      <c r="F41" s="83"/>
      <c r="G41" s="83"/>
      <c r="H41" s="83"/>
    </row>
    <row r="42" spans="1:8" ht="18">
      <c r="A42" s="85"/>
      <c r="B42" s="85"/>
      <c r="C42" s="85"/>
      <c r="D42" s="85"/>
      <c r="E42" s="85"/>
      <c r="F42" s="85"/>
      <c r="G42" s="85"/>
      <c r="H42" s="85"/>
    </row>
    <row r="43" spans="1:8" ht="18">
      <c r="A43" s="83"/>
      <c r="B43" s="83"/>
      <c r="C43" s="83"/>
      <c r="D43" s="83"/>
      <c r="E43" s="83"/>
      <c r="F43" s="83"/>
      <c r="G43" s="83"/>
      <c r="H43" s="83"/>
    </row>
    <row r="44" spans="1:8" ht="18">
      <c r="A44" s="85"/>
      <c r="B44" s="85"/>
      <c r="C44" s="85"/>
      <c r="D44" s="85"/>
      <c r="E44" s="85"/>
      <c r="F44" s="85"/>
      <c r="G44" s="85"/>
      <c r="H44" s="85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7.75" customHeight="1" thickBot="1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18" ht="33" customHeight="1" thickBot="1">
      <c r="C3" s="320" t="str">
        <f>HYPERLINK('[1]реквизиты'!$A$2)</f>
        <v>Кубок России по борьбе самбо среди женщин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9" ht="15.75" customHeight="1" thickBot="1">
      <c r="A4" s="9"/>
      <c r="B4" s="9"/>
      <c r="C4" s="287" t="str">
        <f>HYPERLINK('[1]реквизиты'!$A$3)</f>
        <v>01-05.10.2014 г.                                               МОАС, г. Кстово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9"/>
    </row>
    <row r="5" spans="9:15" ht="20.25" customHeight="1" thickBot="1">
      <c r="I5" s="66"/>
      <c r="J5" s="323" t="str">
        <f>HYPERLINK('пр.взв.'!D4)</f>
        <v>в.к.    68    кг.</v>
      </c>
      <c r="K5" s="324"/>
      <c r="L5" s="325"/>
      <c r="M5" s="335" t="s">
        <v>114</v>
      </c>
      <c r="N5" s="336"/>
      <c r="O5" s="337"/>
    </row>
    <row r="6" spans="1:21" ht="18" customHeight="1" thickBot="1">
      <c r="A6" s="286" t="s">
        <v>0</v>
      </c>
      <c r="B6" s="286"/>
      <c r="C6" s="5"/>
      <c r="R6" s="41"/>
      <c r="S6" s="41"/>
      <c r="U6" s="41" t="s">
        <v>1</v>
      </c>
    </row>
    <row r="7" spans="1:29" ht="12.75" customHeight="1" thickBot="1">
      <c r="A7" s="285">
        <v>1</v>
      </c>
      <c r="B7" s="283" t="str">
        <f>VLOOKUP(A7,'пр.взв.'!B7:C38,2,FALSE)</f>
        <v>ЧЕМЕРСКАЯ Анна Владимировна</v>
      </c>
      <c r="C7" s="283" t="str">
        <f>VLOOKUP(A7,'пр.взв.'!B7:F38,3,FALSE)</f>
        <v>08.08.1994, МС</v>
      </c>
      <c r="D7" s="283" t="str">
        <f>VLOOKUP(A7,'пр.взв.'!B7:E38,4,FALSE)</f>
        <v>СФО</v>
      </c>
      <c r="E7" s="96"/>
      <c r="F7" s="86"/>
      <c r="G7" s="86"/>
      <c r="H7" s="86"/>
      <c r="I7" s="63" t="s">
        <v>29</v>
      </c>
      <c r="J7" s="86"/>
      <c r="K7" s="86"/>
      <c r="L7" s="86"/>
      <c r="M7" s="97"/>
      <c r="N7" s="97"/>
      <c r="O7" s="97"/>
      <c r="P7" s="97"/>
      <c r="Q7" s="65"/>
      <c r="R7" s="283" t="str">
        <f>VLOOKUP(U7,'пр.взв.'!B7:E38,2,FALSE)</f>
        <v>ЩЕКИНА Ксения Олеговна</v>
      </c>
      <c r="S7" s="283" t="str">
        <f>VLOOKUP(U7,'пр.взв.'!B7:E38,3,FALSE)</f>
        <v>25.10.1995, КМС</v>
      </c>
      <c r="T7" s="283" t="str">
        <f>VLOOKUP(U7,'пр.взв.'!B7:E38,4,FALSE)</f>
        <v>Мос</v>
      </c>
      <c r="U7" s="318">
        <v>2</v>
      </c>
      <c r="Y7" s="4"/>
      <c r="Z7" s="4"/>
      <c r="AA7" s="4"/>
      <c r="AB7" s="4"/>
      <c r="AC7" s="4"/>
    </row>
    <row r="8" spans="1:29" ht="12.75" customHeight="1">
      <c r="A8" s="276"/>
      <c r="B8" s="284"/>
      <c r="C8" s="284"/>
      <c r="D8" s="284"/>
      <c r="E8" s="98">
        <v>9</v>
      </c>
      <c r="F8" s="99"/>
      <c r="G8" s="99"/>
      <c r="H8" s="62">
        <v>9</v>
      </c>
      <c r="I8" s="411" t="str">
        <f>VLOOKUP(H8,'пр.взв.'!B7:E38,2,FALSE)</f>
        <v>СТАНКЕВИЧ Виктория Владимировна</v>
      </c>
      <c r="J8" s="412"/>
      <c r="K8" s="412"/>
      <c r="L8" s="412"/>
      <c r="M8" s="413"/>
      <c r="N8" s="97"/>
      <c r="O8" s="97"/>
      <c r="P8" s="97"/>
      <c r="Q8" s="98">
        <v>10</v>
      </c>
      <c r="R8" s="284"/>
      <c r="S8" s="284"/>
      <c r="T8" s="284"/>
      <c r="U8" s="314"/>
      <c r="Y8" s="4"/>
      <c r="Z8" s="4"/>
      <c r="AA8" s="4"/>
      <c r="AB8" s="4"/>
      <c r="AC8" s="4"/>
    </row>
    <row r="9" spans="1:29" ht="12.75" customHeight="1" thickBot="1">
      <c r="A9" s="276">
        <v>9</v>
      </c>
      <c r="B9" s="280" t="str">
        <f>VLOOKUP(A9,'пр.взв.'!B9:C40,2,FALSE)</f>
        <v>СТАНКЕВИЧ Виктория Владимировна</v>
      </c>
      <c r="C9" s="280" t="str">
        <f>VLOOKUP(A9,'пр.взв.'!B7:F38,3,FALSE)</f>
        <v>12.11.1990, МС</v>
      </c>
      <c r="D9" s="280" t="str">
        <f>VLOOKUP(A9,'пр.взв.'!B7:G38,4,FALSE)</f>
        <v>Мос</v>
      </c>
      <c r="E9" s="16" t="s">
        <v>119</v>
      </c>
      <c r="F9" s="100"/>
      <c r="G9" s="99"/>
      <c r="H9" s="86"/>
      <c r="I9" s="414"/>
      <c r="J9" s="415"/>
      <c r="K9" s="415"/>
      <c r="L9" s="415"/>
      <c r="M9" s="416"/>
      <c r="N9" s="97"/>
      <c r="O9" s="97"/>
      <c r="P9" s="101"/>
      <c r="Q9" s="16" t="s">
        <v>121</v>
      </c>
      <c r="R9" s="280" t="str">
        <f>VLOOKUP(U9,'пр.взв.'!B9:E40,2,FALSE)</f>
        <v>БЫКОВА Анна Сергеевна</v>
      </c>
      <c r="S9" s="280" t="str">
        <f>VLOOKUP(U9,'пр.взв.'!B9:E40,3,FALSE)</f>
        <v>23.11.1986, МС</v>
      </c>
      <c r="T9" s="280" t="str">
        <f>VLOOKUP(U9,'пр.взв.'!B9:E40,4,FALSE)</f>
        <v>ПФО</v>
      </c>
      <c r="U9" s="314">
        <v>10</v>
      </c>
      <c r="Y9" s="4"/>
      <c r="Z9" s="4"/>
      <c r="AA9" s="4"/>
      <c r="AB9" s="4"/>
      <c r="AC9" s="4"/>
    </row>
    <row r="10" spans="1:29" ht="12.75" customHeight="1" thickBot="1">
      <c r="A10" s="277"/>
      <c r="B10" s="281"/>
      <c r="C10" s="281"/>
      <c r="D10" s="281"/>
      <c r="E10" s="102"/>
      <c r="F10" s="103"/>
      <c r="G10" s="98">
        <v>9</v>
      </c>
      <c r="H10" s="86"/>
      <c r="I10" s="417"/>
      <c r="J10" s="425" t="s">
        <v>120</v>
      </c>
      <c r="K10" s="425"/>
      <c r="L10" s="425"/>
      <c r="M10" s="97"/>
      <c r="N10" s="97"/>
      <c r="O10" s="98">
        <v>6</v>
      </c>
      <c r="P10" s="104"/>
      <c r="Q10" s="65"/>
      <c r="R10" s="281"/>
      <c r="S10" s="281"/>
      <c r="T10" s="281"/>
      <c r="U10" s="315"/>
      <c r="Y10" s="4"/>
      <c r="Z10" s="4"/>
      <c r="AA10" s="4"/>
      <c r="AB10" s="4"/>
      <c r="AC10" s="4"/>
    </row>
    <row r="11" spans="1:29" ht="12.75" customHeight="1" thickBot="1">
      <c r="A11" s="285">
        <v>5</v>
      </c>
      <c r="B11" s="283" t="str">
        <f>VLOOKUP(A11,'пр.взв.'!B11:C42,2,FALSE)</f>
        <v>КУЗЬМИН Татьяна Николаевна</v>
      </c>
      <c r="C11" s="283" t="str">
        <f>VLOOKUP(A11,'пр.взв.'!B7:E38,3,FALSE)</f>
        <v>13.03.1976, МСМК</v>
      </c>
      <c r="D11" s="283" t="str">
        <f>VLOOKUP(A11,'пр.взв.'!B7:E38,4,FALSE)</f>
        <v>ПФО</v>
      </c>
      <c r="E11" s="96"/>
      <c r="F11" s="103"/>
      <c r="G11" s="16" t="s">
        <v>123</v>
      </c>
      <c r="H11" s="105"/>
      <c r="I11" s="371"/>
      <c r="J11" s="417"/>
      <c r="K11" s="417"/>
      <c r="L11" s="417"/>
      <c r="M11" s="97"/>
      <c r="N11" s="101"/>
      <c r="O11" s="16" t="s">
        <v>124</v>
      </c>
      <c r="P11" s="104"/>
      <c r="Q11" s="65"/>
      <c r="R11" s="283" t="str">
        <f>VLOOKUP(U11,'пр.взв.'!B11:E42,2,FALSE)</f>
        <v>ГРИШИНА Людмила Алексеевна</v>
      </c>
      <c r="S11" s="283" t="str">
        <f>VLOOKUP(U11,'пр.взв.'!B11:E42,3,FALSE)</f>
        <v>04.07.1990, МС</v>
      </c>
      <c r="T11" s="283" t="str">
        <f>VLOOKUP(U11,'пр.взв.'!B11:E42,4,FALSE)</f>
        <v>ПФО</v>
      </c>
      <c r="U11" s="313">
        <v>6</v>
      </c>
      <c r="Y11" s="4"/>
      <c r="Z11" s="4"/>
      <c r="AA11" s="4"/>
      <c r="AB11" s="4"/>
      <c r="AC11" s="4"/>
    </row>
    <row r="12" spans="1:29" ht="12.75" customHeight="1">
      <c r="A12" s="276"/>
      <c r="B12" s="284"/>
      <c r="C12" s="284"/>
      <c r="D12" s="284"/>
      <c r="E12" s="98">
        <v>13</v>
      </c>
      <c r="F12" s="106"/>
      <c r="G12" s="99"/>
      <c r="H12" s="107"/>
      <c r="I12" s="371"/>
      <c r="J12" s="418" t="s">
        <v>21</v>
      </c>
      <c r="K12" s="418"/>
      <c r="L12" s="418"/>
      <c r="M12" s="97"/>
      <c r="N12" s="104"/>
      <c r="O12" s="97"/>
      <c r="P12" s="108"/>
      <c r="Q12" s="98">
        <v>6</v>
      </c>
      <c r="R12" s="284"/>
      <c r="S12" s="284"/>
      <c r="T12" s="284"/>
      <c r="U12" s="314"/>
      <c r="Y12" s="4"/>
      <c r="Z12" s="4"/>
      <c r="AA12" s="4"/>
      <c r="AB12" s="4"/>
      <c r="AC12" s="4"/>
    </row>
    <row r="13" spans="1:29" ht="12.75" customHeight="1" thickBot="1">
      <c r="A13" s="276">
        <v>13</v>
      </c>
      <c r="B13" s="280" t="str">
        <f>VLOOKUP(A13,'пр.взв.'!B7:C38,2,FALSE)</f>
        <v>МАРТЫНОВА Дарья Игоревна</v>
      </c>
      <c r="C13" s="280" t="str">
        <f>VLOOKUP(A13,'пр.взв.'!B7:E38,3,FALSE)</f>
        <v>22.06.1994, КМС</v>
      </c>
      <c r="D13" s="280" t="str">
        <f>VLOOKUP(A13,'пр.взв.'!B7:E38,4,FALSE)</f>
        <v>ПФО</v>
      </c>
      <c r="E13" s="16" t="s">
        <v>119</v>
      </c>
      <c r="F13" s="99"/>
      <c r="G13" s="99"/>
      <c r="H13" s="107"/>
      <c r="I13" s="109"/>
      <c r="J13" s="110"/>
      <c r="K13" s="110"/>
      <c r="L13" s="371"/>
      <c r="M13" s="97"/>
      <c r="N13" s="104"/>
      <c r="O13" s="97"/>
      <c r="P13" s="97"/>
      <c r="Q13" s="16" t="s">
        <v>122</v>
      </c>
      <c r="R13" s="280" t="str">
        <f>VLOOKUP(U13,'пр.взв.'!B13:E44,2,FALSE)</f>
        <v>ТРОПИНА Римма Владимировна</v>
      </c>
      <c r="S13" s="280" t="str">
        <f>VLOOKUP(U13,'пр.взв.'!B13:E44,3,FALSE)</f>
        <v>05.05.1990, МС</v>
      </c>
      <c r="T13" s="280" t="str">
        <f>VLOOKUP(U13,'пр.взв.'!B13:E44,4,FALSE)</f>
        <v>СФО</v>
      </c>
      <c r="U13" s="314">
        <v>14</v>
      </c>
      <c r="Y13" s="4"/>
      <c r="Z13" s="4"/>
      <c r="AA13" s="4"/>
      <c r="AB13" s="4"/>
      <c r="AC13" s="4"/>
    </row>
    <row r="14" spans="1:29" ht="12.75" customHeight="1" thickBot="1">
      <c r="A14" s="277"/>
      <c r="B14" s="281"/>
      <c r="C14" s="281"/>
      <c r="D14" s="281"/>
      <c r="E14" s="102"/>
      <c r="F14" s="312"/>
      <c r="G14" s="312"/>
      <c r="H14" s="107"/>
      <c r="I14" s="98">
        <v>9</v>
      </c>
      <c r="J14" s="371"/>
      <c r="K14" s="371"/>
      <c r="L14" s="371"/>
      <c r="M14" s="98">
        <v>8</v>
      </c>
      <c r="N14" s="109"/>
      <c r="O14" s="97"/>
      <c r="P14" s="97"/>
      <c r="Q14" s="65"/>
      <c r="R14" s="281"/>
      <c r="S14" s="281"/>
      <c r="T14" s="281"/>
      <c r="U14" s="319"/>
      <c r="Y14" s="4"/>
      <c r="Z14" s="4"/>
      <c r="AA14" s="4"/>
      <c r="AB14" s="4"/>
      <c r="AC14" s="4"/>
    </row>
    <row r="15" spans="1:29" ht="12.75" customHeight="1" thickBot="1">
      <c r="A15" s="285">
        <v>3</v>
      </c>
      <c r="B15" s="283" t="str">
        <f>VLOOKUP(A15,'пр.взв.'!B7:C38,2,FALSE)</f>
        <v>КОЛЕСНИКОВА Ольга Евгеньевна</v>
      </c>
      <c r="C15" s="283" t="str">
        <f>VLOOKUP(A15,'пр.взв.'!B7:E38,3,FALSE)</f>
        <v>18.03.1991, МС</v>
      </c>
      <c r="D15" s="283" t="str">
        <f>VLOOKUP(A15,'пр.взв.'!B7:E38,4,FALSE)</f>
        <v>ЦФО</v>
      </c>
      <c r="E15" s="96"/>
      <c r="F15" s="99"/>
      <c r="G15" s="99"/>
      <c r="H15" s="107"/>
      <c r="I15" s="16" t="s">
        <v>123</v>
      </c>
      <c r="J15" s="371"/>
      <c r="K15" s="371"/>
      <c r="L15" s="371"/>
      <c r="M15" s="16" t="s">
        <v>124</v>
      </c>
      <c r="N15" s="104"/>
      <c r="O15" s="97"/>
      <c r="P15" s="97"/>
      <c r="Q15" s="65"/>
      <c r="R15" s="283" t="str">
        <f>VLOOKUP(U15,'пр.взв.'!B7:C38,2,FALSE)</f>
        <v>ОРЁЛ Татьяна Геннадьевна</v>
      </c>
      <c r="S15" s="283" t="str">
        <f>VLOOKUP(U15,'пр.взв.'!B7:E38,3,FALSE)</f>
        <v>09.03.1975, МС</v>
      </c>
      <c r="T15" s="283" t="str">
        <f>VLOOKUP(U15,'пр.взв.'!B7:E38,4,FALSE)</f>
        <v>ДВФО</v>
      </c>
      <c r="U15" s="318">
        <v>4</v>
      </c>
      <c r="Y15" s="4"/>
      <c r="Z15" s="4"/>
      <c r="AA15" s="4"/>
      <c r="AB15" s="4"/>
      <c r="AC15" s="4"/>
    </row>
    <row r="16" spans="1:29" ht="12.75" customHeight="1">
      <c r="A16" s="276"/>
      <c r="B16" s="284"/>
      <c r="C16" s="284"/>
      <c r="D16" s="284"/>
      <c r="E16" s="98">
        <v>3</v>
      </c>
      <c r="F16" s="99"/>
      <c r="G16" s="99"/>
      <c r="H16" s="107"/>
      <c r="I16" s="371"/>
      <c r="J16" s="371"/>
      <c r="K16" s="371"/>
      <c r="L16" s="371"/>
      <c r="M16" s="97"/>
      <c r="N16" s="104"/>
      <c r="O16" s="97"/>
      <c r="P16" s="97"/>
      <c r="Q16" s="98">
        <v>12</v>
      </c>
      <c r="R16" s="284"/>
      <c r="S16" s="284"/>
      <c r="T16" s="284"/>
      <c r="U16" s="314"/>
      <c r="Y16" s="4"/>
      <c r="Z16" s="4"/>
      <c r="AA16" s="4"/>
      <c r="AB16" s="4"/>
      <c r="AC16" s="4"/>
    </row>
    <row r="17" spans="1:29" ht="12.75" customHeight="1" thickBot="1">
      <c r="A17" s="276">
        <v>11</v>
      </c>
      <c r="B17" s="280" t="str">
        <f>VLOOKUP(A17,'пр.взв.'!B17:C47,2,FALSE)</f>
        <v>РАННЕВА Виктория Сергеевна</v>
      </c>
      <c r="C17" s="280" t="str">
        <f>VLOOKUP(A17,'пр.взв.'!B7:E38,3,FALSE)</f>
        <v>23.09.1994, КМС</v>
      </c>
      <c r="D17" s="280" t="str">
        <f>VLOOKUP(A17,'пр.взв.'!B7:F38,4,FALSE)</f>
        <v>СПб</v>
      </c>
      <c r="E17" s="339" t="s">
        <v>120</v>
      </c>
      <c r="F17" s="100"/>
      <c r="G17" s="99"/>
      <c r="H17" s="107"/>
      <c r="I17" s="371"/>
      <c r="J17" s="371"/>
      <c r="K17" s="371"/>
      <c r="L17" s="371"/>
      <c r="M17" s="97"/>
      <c r="N17" s="104"/>
      <c r="O17" s="97"/>
      <c r="P17" s="101"/>
      <c r="Q17" s="16" t="s">
        <v>119</v>
      </c>
      <c r="R17" s="280" t="str">
        <f>VLOOKUP(U17,'пр.взв.'!B17:E47,2,FALSE)</f>
        <v>МАСЛОВА Мария Михайлона</v>
      </c>
      <c r="S17" s="280" t="str">
        <f>VLOOKUP(U17,'пр.взв.'!B17:E47,3,FALSE)</f>
        <v>23.11.1994, КМС</v>
      </c>
      <c r="T17" s="280" t="str">
        <f>VLOOKUP(U17,'пр.взв.'!B17:E47,4,FALSE)</f>
        <v>СПб</v>
      </c>
      <c r="U17" s="314">
        <v>12</v>
      </c>
      <c r="Y17" s="4"/>
      <c r="Z17" s="4"/>
      <c r="AA17" s="4"/>
      <c r="AB17" s="4"/>
      <c r="AC17" s="4"/>
    </row>
    <row r="18" spans="1:21" ht="12.75" customHeight="1" thickBot="1">
      <c r="A18" s="277"/>
      <c r="B18" s="281"/>
      <c r="C18" s="281"/>
      <c r="D18" s="281"/>
      <c r="E18" s="102"/>
      <c r="F18" s="103"/>
      <c r="G18" s="98">
        <v>3</v>
      </c>
      <c r="H18" s="111"/>
      <c r="I18" s="364" t="s">
        <v>30</v>
      </c>
      <c r="J18" s="371"/>
      <c r="K18" s="371"/>
      <c r="L18" s="371"/>
      <c r="M18" s="97"/>
      <c r="N18" s="108"/>
      <c r="O18" s="98">
        <v>8</v>
      </c>
      <c r="P18" s="104"/>
      <c r="Q18" s="65"/>
      <c r="R18" s="281"/>
      <c r="S18" s="281"/>
      <c r="T18" s="281"/>
      <c r="U18" s="315"/>
    </row>
    <row r="19" spans="1:21" ht="12.75" customHeight="1" thickBot="1">
      <c r="A19" s="285">
        <v>7</v>
      </c>
      <c r="B19" s="283" t="str">
        <f>VLOOKUP(A19,'пр.взв.'!B19:C49,2,FALSE)</f>
        <v>БРАТЧЕНКО Виолетта Анатольевна</v>
      </c>
      <c r="C19" s="283" t="str">
        <f>VLOOKUP(A19,'пр.взв.'!B7:E38,3,FALSE)</f>
        <v>14.07.1993, МС</v>
      </c>
      <c r="D19" s="283" t="str">
        <f>VLOOKUP(A19,'пр.взв.'!B7:E38,4,FALSE)</f>
        <v>ЦФО</v>
      </c>
      <c r="E19" s="96"/>
      <c r="F19" s="112"/>
      <c r="G19" s="16" t="s">
        <v>123</v>
      </c>
      <c r="H19" s="62"/>
      <c r="I19" s="417"/>
      <c r="J19" s="417"/>
      <c r="K19" s="417"/>
      <c r="L19" s="417"/>
      <c r="M19" s="417"/>
      <c r="N19" s="97"/>
      <c r="O19" s="16" t="s">
        <v>124</v>
      </c>
      <c r="P19" s="104"/>
      <c r="Q19" s="65"/>
      <c r="R19" s="283" t="str">
        <f>VLOOKUP(U19,'пр.взв.'!B19:E49,2,FALSE)</f>
        <v>ЗАХАРЦОВА Ольга Викторовна</v>
      </c>
      <c r="S19" s="283" t="str">
        <f>VLOOKUP(U19,'пр.взв.'!B19:E49,3,FALSE)</f>
        <v>04.02.1988, МС</v>
      </c>
      <c r="T19" s="283" t="str">
        <f>VLOOKUP(U19,'пр.взв.'!B19:E49,4,FALSE)</f>
        <v>СЗФО</v>
      </c>
      <c r="U19" s="313">
        <v>8</v>
      </c>
    </row>
    <row r="20" spans="1:21" ht="12.75" customHeight="1">
      <c r="A20" s="276"/>
      <c r="B20" s="284"/>
      <c r="C20" s="284"/>
      <c r="D20" s="284"/>
      <c r="E20" s="326">
        <v>7</v>
      </c>
      <c r="F20" s="113"/>
      <c r="G20" s="102"/>
      <c r="H20" s="62">
        <v>8</v>
      </c>
      <c r="I20" s="419" t="str">
        <f>VLOOKUP(H20,'пр.взв.'!B7:H38,2,FALSE)</f>
        <v>ЗАХАРЦОВА Ольга Викторовна</v>
      </c>
      <c r="J20" s="420"/>
      <c r="K20" s="420"/>
      <c r="L20" s="420"/>
      <c r="M20" s="421"/>
      <c r="N20" s="97"/>
      <c r="O20" s="97"/>
      <c r="P20" s="114"/>
      <c r="Q20" s="326">
        <v>8</v>
      </c>
      <c r="R20" s="284"/>
      <c r="S20" s="284"/>
      <c r="T20" s="284"/>
      <c r="U20" s="314"/>
    </row>
    <row r="21" spans="1:21" ht="12.75" customHeight="1" thickBot="1">
      <c r="A21" s="276">
        <v>15</v>
      </c>
      <c r="B21" s="316">
        <f>VLOOKUP(A21,'пр.взв.'!B21:C51,2,FALSE)</f>
        <v>0</v>
      </c>
      <c r="C21" s="316">
        <f>VLOOKUP(A21,'пр.взв.'!B7:E38,3,FALSE)</f>
        <v>0</v>
      </c>
      <c r="D21" s="316">
        <f>VLOOKUP(A21,'пр.взв.'!B7:E38,4,FALSE)</f>
        <v>0</v>
      </c>
      <c r="E21" s="327"/>
      <c r="F21" s="102"/>
      <c r="G21" s="102"/>
      <c r="H21" s="76"/>
      <c r="I21" s="422"/>
      <c r="J21" s="423"/>
      <c r="K21" s="423"/>
      <c r="L21" s="423"/>
      <c r="M21" s="424"/>
      <c r="N21" s="97"/>
      <c r="O21" s="97"/>
      <c r="P21" s="97"/>
      <c r="Q21" s="327"/>
      <c r="R21" s="316">
        <f>VLOOKUP(U21,'пр.взв.'!B21:E51,2,FALSE)</f>
        <v>0</v>
      </c>
      <c r="S21" s="316">
        <f>VLOOKUP(U21,'пр.взв.'!B21:E51,3,FALSE)</f>
        <v>0</v>
      </c>
      <c r="T21" s="316">
        <f>VLOOKUP(U21,'пр.взв.'!B7:E38,4,FALSE)</f>
        <v>0</v>
      </c>
      <c r="U21" s="314">
        <v>16</v>
      </c>
    </row>
    <row r="22" spans="1:21" ht="12.75" customHeight="1" thickBot="1">
      <c r="A22" s="277"/>
      <c r="B22" s="317"/>
      <c r="C22" s="317"/>
      <c r="D22" s="317"/>
      <c r="E22" s="102"/>
      <c r="F22" s="96"/>
      <c r="G22" s="96"/>
      <c r="H22" s="65"/>
      <c r="I22" s="65"/>
      <c r="J22" s="65"/>
      <c r="K22" s="65"/>
      <c r="L22" s="65"/>
      <c r="M22" s="65"/>
      <c r="N22" s="65"/>
      <c r="O22" s="86"/>
      <c r="P22" s="86"/>
      <c r="Q22" s="65"/>
      <c r="R22" s="317"/>
      <c r="S22" s="317"/>
      <c r="T22" s="317"/>
      <c r="U22" s="315"/>
    </row>
    <row r="23" spans="1:20" ht="12.75" customHeight="1">
      <c r="A23" s="1"/>
      <c r="B23" s="1"/>
      <c r="C23" s="7"/>
      <c r="D23" s="4"/>
      <c r="E23" s="64"/>
      <c r="F23" s="64"/>
      <c r="G23" s="64"/>
      <c r="H23" s="338" t="s">
        <v>28</v>
      </c>
      <c r="I23" s="338"/>
      <c r="J23" s="338"/>
      <c r="K23" s="338"/>
      <c r="L23" s="338"/>
      <c r="M23" s="338"/>
      <c r="N23" s="338"/>
      <c r="O23" s="115"/>
      <c r="P23" s="115"/>
      <c r="Q23" s="65"/>
      <c r="R23" s="30"/>
      <c r="S23" s="30"/>
      <c r="T23" s="30"/>
    </row>
    <row r="24" spans="1:22" ht="12" customHeight="1" thickBot="1">
      <c r="A24" s="116"/>
      <c r="B24" s="340"/>
      <c r="C24" s="340"/>
      <c r="D24" s="341" t="s">
        <v>2</v>
      </c>
      <c r="E24" s="340"/>
      <c r="F24" s="340"/>
      <c r="G24" s="340"/>
      <c r="H24" s="340"/>
      <c r="I24" s="340"/>
      <c r="J24" s="340"/>
      <c r="K24" s="342"/>
      <c r="L24" s="342"/>
      <c r="M24" s="342"/>
      <c r="N24" s="342"/>
      <c r="O24" s="341" t="s">
        <v>3</v>
      </c>
      <c r="P24" s="342"/>
      <c r="Q24" s="342"/>
      <c r="R24" s="342"/>
      <c r="S24" s="342"/>
      <c r="T24" s="342"/>
      <c r="U24" s="59"/>
      <c r="V24" s="4"/>
    </row>
    <row r="25" spans="1:22" ht="12.75" customHeight="1">
      <c r="A25" s="343">
        <v>1</v>
      </c>
      <c r="B25" s="344" t="str">
        <f>VLOOKUP(A25,'пр.взв.'!B7:E38,2,FALSE)</f>
        <v>ЧЕМЕРСКАЯ Анна Владимировна</v>
      </c>
      <c r="C25" s="340"/>
      <c r="D25" s="340"/>
      <c r="E25" s="340"/>
      <c r="F25" s="340"/>
      <c r="G25" s="340"/>
      <c r="H25" s="340"/>
      <c r="I25" s="345">
        <v>14</v>
      </c>
      <c r="J25" s="346" t="str">
        <f>VLOOKUP(I25,'пр.взв.'!B5:D38,2,FALSE)</f>
        <v>ТРОПИНА Римма Владимировна</v>
      </c>
      <c r="K25" s="347"/>
      <c r="L25" s="348"/>
      <c r="M25" s="342"/>
      <c r="N25" s="342"/>
      <c r="O25" s="342"/>
      <c r="P25" s="342"/>
      <c r="Q25" s="342"/>
      <c r="R25" s="342"/>
      <c r="S25" s="342"/>
      <c r="T25" s="342"/>
      <c r="U25" s="342"/>
      <c r="V25" s="4"/>
    </row>
    <row r="26" spans="1:22" ht="12.75" customHeight="1">
      <c r="A26" s="343"/>
      <c r="B26" s="349"/>
      <c r="C26" s="350" t="s">
        <v>126</v>
      </c>
      <c r="D26" s="351"/>
      <c r="E26" s="352"/>
      <c r="F26" s="352"/>
      <c r="G26" s="352"/>
      <c r="H26" s="352"/>
      <c r="I26" s="353"/>
      <c r="J26" s="354"/>
      <c r="K26" s="355"/>
      <c r="L26" s="356"/>
      <c r="M26" s="14" t="s">
        <v>129</v>
      </c>
      <c r="N26" s="351"/>
      <c r="O26" s="351"/>
      <c r="P26" s="351"/>
      <c r="Q26" s="351"/>
      <c r="R26" s="60"/>
      <c r="S26" s="351"/>
      <c r="T26" s="351"/>
      <c r="U26" s="59"/>
      <c r="V26" s="4"/>
    </row>
    <row r="27" spans="1:22" ht="12.75" customHeight="1">
      <c r="A27" s="342">
        <v>13</v>
      </c>
      <c r="B27" s="357" t="str">
        <f>VLOOKUP(A27,'пр.взв.'!B7:D38,2,FALSE)</f>
        <v>МАРТЫНОВА Дарья Игоревна</v>
      </c>
      <c r="C27" s="358" t="s">
        <v>128</v>
      </c>
      <c r="D27" s="351"/>
      <c r="E27" s="359"/>
      <c r="F27" s="359"/>
      <c r="G27" s="359"/>
      <c r="H27" s="359"/>
      <c r="I27" s="360">
        <v>10</v>
      </c>
      <c r="J27" s="361" t="str">
        <f>VLOOKUP(I27,'пр.взв.'!B7:D38,2,FALSE)</f>
        <v>БЫКОВА Анна Сергеевна</v>
      </c>
      <c r="K27" s="362"/>
      <c r="L27" s="363"/>
      <c r="M27" s="358" t="s">
        <v>123</v>
      </c>
      <c r="N27" s="364"/>
      <c r="O27" s="364"/>
      <c r="P27" s="364"/>
      <c r="Q27" s="364"/>
      <c r="R27" s="351"/>
      <c r="S27" s="351"/>
      <c r="T27" s="351"/>
      <c r="U27" s="342"/>
      <c r="V27" s="4"/>
    </row>
    <row r="28" spans="1:22" ht="12.75" customHeight="1" thickBot="1">
      <c r="A28" s="342"/>
      <c r="B28" s="365"/>
      <c r="C28" s="366"/>
      <c r="D28" s="351"/>
      <c r="E28" s="364"/>
      <c r="F28" s="364"/>
      <c r="G28" s="359"/>
      <c r="H28" s="359"/>
      <c r="I28" s="360"/>
      <c r="J28" s="367"/>
      <c r="K28" s="368"/>
      <c r="L28" s="369"/>
      <c r="M28" s="366"/>
      <c r="N28" s="364"/>
      <c r="O28" s="364"/>
      <c r="P28" s="364"/>
      <c r="Q28" s="364"/>
      <c r="R28" s="351"/>
      <c r="S28" s="351"/>
      <c r="T28" s="351"/>
      <c r="U28" s="342"/>
      <c r="V28" s="4"/>
    </row>
    <row r="29" spans="1:22" ht="12.75" customHeight="1">
      <c r="A29" s="342"/>
      <c r="B29" s="370"/>
      <c r="C29" s="366"/>
      <c r="D29" s="371">
        <v>1</v>
      </c>
      <c r="E29" s="364"/>
      <c r="F29" s="364"/>
      <c r="G29" s="359"/>
      <c r="H29" s="359"/>
      <c r="I29" s="360"/>
      <c r="J29" s="372"/>
      <c r="K29" s="370"/>
      <c r="L29" s="373"/>
      <c r="M29" s="366"/>
      <c r="N29" s="374"/>
      <c r="O29" s="375">
        <v>14</v>
      </c>
      <c r="P29" s="364"/>
      <c r="Q29" s="364"/>
      <c r="R29" s="351"/>
      <c r="S29" s="351"/>
      <c r="T29" s="351"/>
      <c r="U29" s="342"/>
      <c r="V29" s="4"/>
    </row>
    <row r="30" spans="1:22" ht="12.75" customHeight="1" thickBot="1">
      <c r="A30" s="342"/>
      <c r="B30" s="376"/>
      <c r="C30" s="366"/>
      <c r="D30" s="377" t="s">
        <v>123</v>
      </c>
      <c r="E30" s="364"/>
      <c r="F30" s="340" t="s">
        <v>49</v>
      </c>
      <c r="G30" s="359"/>
      <c r="H30" s="359"/>
      <c r="I30" s="360"/>
      <c r="J30" s="372"/>
      <c r="K30" s="376"/>
      <c r="L30" s="373"/>
      <c r="M30" s="366"/>
      <c r="N30" s="364"/>
      <c r="O30" s="351" t="s">
        <v>123</v>
      </c>
      <c r="P30" s="378"/>
      <c r="Q30" s="364"/>
      <c r="R30" s="340" t="s">
        <v>49</v>
      </c>
      <c r="S30" s="351"/>
      <c r="T30" s="351"/>
      <c r="U30" s="342"/>
      <c r="V30" s="4"/>
    </row>
    <row r="31" spans="1:22" ht="13.5" thickBot="1">
      <c r="A31" s="379">
        <v>11</v>
      </c>
      <c r="B31" s="398" t="str">
        <f>VLOOKUP(A31,'пр.взв.'!B7:D38,2,FALSE)</f>
        <v>РАННЕВА Виктория Сергеевна</v>
      </c>
      <c r="C31" s="380"/>
      <c r="D31" s="381"/>
      <c r="E31" s="382"/>
      <c r="F31" s="364"/>
      <c r="G31" s="364"/>
      <c r="H31" s="364"/>
      <c r="I31" s="117">
        <v>0</v>
      </c>
      <c r="J31" s="329" t="e">
        <f>VLOOKUP(I31,'пр.взв.'!B7:D38,2,FALSE)</f>
        <v>#N/A</v>
      </c>
      <c r="K31" s="330"/>
      <c r="L31" s="331"/>
      <c r="M31" s="380"/>
      <c r="N31" s="364"/>
      <c r="O31" s="364"/>
      <c r="P31" s="383"/>
      <c r="Q31" s="364"/>
      <c r="R31" s="351"/>
      <c r="S31" s="351"/>
      <c r="T31" s="351"/>
      <c r="U31" s="342"/>
      <c r="V31" s="4"/>
    </row>
    <row r="32" spans="1:22" ht="13.5" customHeight="1">
      <c r="A32" s="379"/>
      <c r="B32" s="399"/>
      <c r="C32" s="384" t="s">
        <v>127</v>
      </c>
      <c r="D32" s="381"/>
      <c r="E32" s="375">
        <v>6</v>
      </c>
      <c r="F32" s="402" t="str">
        <f>VLOOKUP(E32,'пр.взв.'!B7:D38,2,FALSE)</f>
        <v>ГРИШИНА Людмила Алексеевна</v>
      </c>
      <c r="G32" s="403"/>
      <c r="H32" s="404"/>
      <c r="I32" s="118"/>
      <c r="J32" s="332"/>
      <c r="K32" s="333"/>
      <c r="L32" s="334"/>
      <c r="M32" s="384" t="s">
        <v>125</v>
      </c>
      <c r="N32" s="386"/>
      <c r="O32" s="386"/>
      <c r="P32" s="383"/>
      <c r="Q32" s="375">
        <v>3</v>
      </c>
      <c r="R32" s="409" t="str">
        <f>VLOOKUP(Q32,'пр.взв.'!B7:D38,2,FALSE)</f>
        <v>КОЛЕСНИКОВА Ольга Евгеньевна</v>
      </c>
      <c r="S32" s="386"/>
      <c r="T32" s="386"/>
      <c r="U32" s="386"/>
      <c r="V32" s="4"/>
    </row>
    <row r="33" spans="1:22" ht="13.5" customHeight="1" thickBot="1">
      <c r="A33" s="379">
        <v>7</v>
      </c>
      <c r="B33" s="400" t="str">
        <f>VLOOKUP(A33,'пр.взв.'!B7:E38,2,FALSE)</f>
        <v>БРАТЧЕНКО Виолетта Анатольевна</v>
      </c>
      <c r="C33" s="14" t="s">
        <v>128</v>
      </c>
      <c r="D33" s="381"/>
      <c r="E33" s="408" t="s">
        <v>119</v>
      </c>
      <c r="F33" s="405"/>
      <c r="G33" s="406"/>
      <c r="H33" s="407"/>
      <c r="I33" s="387">
        <v>12</v>
      </c>
      <c r="J33" s="361" t="str">
        <f>VLOOKUP(I33,'пр.взв.'!B7:D38,2,FALSE)</f>
        <v>МАСЛОВА Мария Михайлона</v>
      </c>
      <c r="K33" s="362"/>
      <c r="L33" s="363"/>
      <c r="M33" s="102"/>
      <c r="N33" s="386"/>
      <c r="O33" s="386"/>
      <c r="P33" s="383"/>
      <c r="Q33" s="370" t="s">
        <v>124</v>
      </c>
      <c r="R33" s="410"/>
      <c r="S33" s="386"/>
      <c r="T33" s="386"/>
      <c r="U33" s="386"/>
      <c r="V33" s="4"/>
    </row>
    <row r="34" spans="1:22" ht="13.5" customHeight="1" thickBot="1">
      <c r="A34" s="379"/>
      <c r="B34" s="401"/>
      <c r="C34" s="351"/>
      <c r="D34" s="381"/>
      <c r="E34" s="364"/>
      <c r="F34" s="364"/>
      <c r="G34" s="364"/>
      <c r="H34" s="364"/>
      <c r="I34" s="385"/>
      <c r="J34" s="367"/>
      <c r="K34" s="368"/>
      <c r="L34" s="369"/>
      <c r="M34" s="364"/>
      <c r="N34" s="364"/>
      <c r="O34" s="364"/>
      <c r="P34" s="383"/>
      <c r="Q34" s="364"/>
      <c r="R34" s="351"/>
      <c r="S34" s="351"/>
      <c r="T34" s="351"/>
      <c r="U34" s="342"/>
      <c r="V34" s="4"/>
    </row>
    <row r="35" spans="1:22" ht="12.75">
      <c r="A35" s="342"/>
      <c r="B35" s="351"/>
      <c r="C35" s="382">
        <v>6</v>
      </c>
      <c r="D35" s="344" t="str">
        <f>VLOOKUP(C35,'пр.взв.'!B7:D38,2,FALSE)</f>
        <v>ГРИШИНА Людмила Алексеевна</v>
      </c>
      <c r="E35" s="364"/>
      <c r="F35" s="364"/>
      <c r="G35" s="364"/>
      <c r="H35" s="364"/>
      <c r="I35" s="382"/>
      <c r="J35" s="359"/>
      <c r="K35" s="364"/>
      <c r="L35" s="364"/>
      <c r="M35" s="382">
        <v>3</v>
      </c>
      <c r="N35" s="346" t="str">
        <f>VLOOKUP(M35,'пр.взв.'!B7:D38,2,FALSE)</f>
        <v>КОЛЕСНИКОВА Ольга Евгеньевна</v>
      </c>
      <c r="O35" s="388"/>
      <c r="P35" s="389"/>
      <c r="Q35" s="364"/>
      <c r="R35" s="351"/>
      <c r="S35" s="351"/>
      <c r="T35" s="351"/>
      <c r="U35" s="342"/>
      <c r="V35" s="4"/>
    </row>
    <row r="36" spans="1:22" ht="13.5" thickBot="1">
      <c r="A36" s="340"/>
      <c r="B36" s="351"/>
      <c r="C36" s="351"/>
      <c r="D36" s="365"/>
      <c r="E36" s="364"/>
      <c r="F36" s="364"/>
      <c r="G36" s="364"/>
      <c r="H36" s="364"/>
      <c r="I36" s="364"/>
      <c r="J36" s="359"/>
      <c r="K36" s="364"/>
      <c r="L36" s="364"/>
      <c r="M36" s="364"/>
      <c r="N36" s="390"/>
      <c r="O36" s="391"/>
      <c r="P36" s="392"/>
      <c r="Q36" s="364"/>
      <c r="R36" s="351"/>
      <c r="S36" s="351"/>
      <c r="T36" s="351"/>
      <c r="U36" s="342"/>
      <c r="V36" s="4"/>
    </row>
    <row r="37" spans="1:22" ht="12.75">
      <c r="A37" s="393"/>
      <c r="B37" s="394"/>
      <c r="C37" s="394"/>
      <c r="D37" s="395"/>
      <c r="E37" s="396"/>
      <c r="F37" s="396"/>
      <c r="G37" s="396"/>
      <c r="H37" s="397"/>
      <c r="I37" s="397"/>
      <c r="J37" s="397"/>
      <c r="K37" s="396"/>
      <c r="L37" s="396"/>
      <c r="M37" s="396"/>
      <c r="N37" s="396"/>
      <c r="O37" s="396"/>
      <c r="P37" s="396"/>
      <c r="Q37" s="396"/>
      <c r="R37" s="394"/>
      <c r="S37" s="394"/>
      <c r="T37" s="394"/>
      <c r="U37" s="394"/>
      <c r="V37" s="61"/>
    </row>
    <row r="38" spans="1:22" ht="15.75">
      <c r="A38" s="328" t="str">
        <f>HYPERLINK('[1]реквизиты'!$A$6)</f>
        <v>Гл. судья, судья МК</v>
      </c>
      <c r="B38" s="328"/>
      <c r="C38" s="328"/>
      <c r="E38" s="69"/>
      <c r="F38" s="70"/>
      <c r="J38" s="71" t="str">
        <f>'[1]реквизиты'!$G$7</f>
        <v>Бабоян Р.М.</v>
      </c>
      <c r="K38" s="5"/>
      <c r="N38" s="64"/>
      <c r="O38" s="72" t="str">
        <f>'[1]реквизиты'!$G$8</f>
        <v>/г. Армавир/</v>
      </c>
      <c r="P38" s="64"/>
      <c r="Q38" s="64"/>
      <c r="R38" s="4"/>
      <c r="S38" s="4"/>
      <c r="T38" s="4"/>
      <c r="U38" s="4"/>
      <c r="V38" s="4"/>
    </row>
    <row r="39" spans="1:17" ht="12.75">
      <c r="A39" s="30"/>
      <c r="B39" s="30"/>
      <c r="C39" s="30"/>
      <c r="D39" s="4"/>
      <c r="E39" s="64"/>
      <c r="F39" s="64"/>
      <c r="G39" s="64"/>
      <c r="H39" s="64"/>
      <c r="I39" s="64"/>
      <c r="J39" s="65"/>
      <c r="K39" s="65"/>
      <c r="L39" s="65"/>
      <c r="M39" s="65"/>
      <c r="N39" s="65"/>
      <c r="O39" s="65"/>
      <c r="P39" s="65"/>
      <c r="Q39" s="65"/>
    </row>
    <row r="40" spans="1:16" ht="15.75">
      <c r="A40" s="78" t="str">
        <f>HYPERLINK('[1]реквизиты'!$A$8)</f>
        <v>Гл. секретарь, судья ВК</v>
      </c>
      <c r="B40" s="79"/>
      <c r="C40" s="80"/>
      <c r="D40" s="73"/>
      <c r="E40" s="73"/>
      <c r="F40" s="4"/>
      <c r="G40" s="4"/>
      <c r="H40" s="4"/>
      <c r="I40" s="4"/>
      <c r="J40" s="71" t="str">
        <f>HYPERLINK('[1]реквизиты'!$G$9)</f>
        <v>Дроков А.Н.</v>
      </c>
      <c r="K40" s="64"/>
      <c r="L40" s="64"/>
      <c r="M40" s="64"/>
      <c r="O40" s="72" t="str">
        <f>'[1]реквизиты'!$G$10</f>
        <v>/г. Москва/</v>
      </c>
      <c r="P40" s="65"/>
    </row>
    <row r="41" spans="4:20" ht="15">
      <c r="D41" s="70"/>
      <c r="E41" s="70"/>
      <c r="F41" s="70"/>
      <c r="G41" s="73"/>
      <c r="H41" s="73"/>
      <c r="I41" s="4"/>
      <c r="J41" s="4"/>
      <c r="K41" s="4"/>
      <c r="L41" s="4"/>
      <c r="M41" s="64"/>
      <c r="N41" s="64"/>
      <c r="O41" s="64"/>
      <c r="P41" s="64"/>
      <c r="Q41" s="4"/>
      <c r="R41" s="5"/>
      <c r="S41" s="65"/>
      <c r="T41" s="65"/>
    </row>
    <row r="42" spans="4:20" ht="15">
      <c r="D42" s="69"/>
      <c r="E42" s="69"/>
      <c r="F42" s="70"/>
      <c r="G42" s="73"/>
      <c r="H42" s="73"/>
      <c r="I42" s="4"/>
      <c r="J42" s="4"/>
      <c r="K42" s="4"/>
      <c r="L42" s="4"/>
      <c r="M42" s="64"/>
      <c r="N42" s="64"/>
      <c r="O42" s="64"/>
      <c r="P42" s="64"/>
      <c r="Q42" s="73"/>
      <c r="R42" s="5"/>
      <c r="S42" s="65"/>
      <c r="T42" s="65"/>
    </row>
    <row r="43" spans="10:20" ht="12.75">
      <c r="J43" s="4"/>
      <c r="K43" s="4"/>
      <c r="L43" s="4"/>
      <c r="M43" s="4"/>
      <c r="N43" s="4"/>
      <c r="O43" s="4"/>
      <c r="P43" s="4"/>
      <c r="Q43" s="4"/>
      <c r="S43" s="65"/>
      <c r="T43" s="65"/>
    </row>
    <row r="44" spans="2:18" ht="15">
      <c r="B44" s="51">
        <f>HYPERLINK('[1]реквизиты'!$A$22)</f>
      </c>
      <c r="C44" s="50"/>
      <c r="D44" s="69"/>
      <c r="E44" s="69"/>
      <c r="F44" s="69"/>
      <c r="G44" s="5"/>
      <c r="H44" s="5"/>
      <c r="M44" s="53">
        <f>HYPERLINK('[1]реквизиты'!$G$23)</f>
      </c>
      <c r="O44" s="65"/>
      <c r="P44" s="65"/>
      <c r="R44" s="5"/>
    </row>
    <row r="45" spans="5:17" ht="12.75"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2">
    <mergeCell ref="E20:E21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Q20:Q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J10:L10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2014-10-04T11:29:08Z</cp:lastPrinted>
  <dcterms:created xsi:type="dcterms:W3CDTF">1996-10-08T23:32:33Z</dcterms:created>
  <dcterms:modified xsi:type="dcterms:W3CDTF">2014-10-04T13:27:59Z</dcterms:modified>
  <cp:category/>
  <cp:version/>
  <cp:contentType/>
  <cp:contentStatus/>
</cp:coreProperties>
</file>