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1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<sst xmlns="http://schemas.openxmlformats.org/spreadsheetml/2006/main" count="50" uniqueCount="42">
  <si>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</si>
  <si>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</si>
  <si>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</si>
  <si>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</si>
  <si>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</si>
  <si>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</si>
  <si>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</si>
  <si>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</si>
  <si>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</si>
  <si>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</si>
  <si>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</si>
  <si>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</si>
  <si>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</si>
  <si>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</si>
  <si>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</si>
  <si>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</si>
  <si>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</si>
  <si>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</si>
  <si>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</si>
  <si>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</si>
  <si>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</si>
  <si>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</si>
  <si>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</si>
  <si>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Н. Новгород</t>
  </si>
  <si>
    <t>Татарстан, Казань</t>
  </si>
  <si>
    <t>Ивановская, Тейково</t>
  </si>
  <si>
    <t>Кузнецов ВА</t>
  </si>
  <si>
    <t>ЛАПШИН Владислав Александрович</t>
  </si>
  <si>
    <t>03.07.1971 мс</t>
  </si>
  <si>
    <t>ГАВРИЛОВ Максим Владиславович</t>
  </si>
  <si>
    <t>25.09.1975 кмс</t>
  </si>
  <si>
    <t>Ульяновская</t>
  </si>
  <si>
    <t>Забалдуев ВИ</t>
  </si>
  <si>
    <t>ВОДЯШЕВ Эдуард Анатольевич</t>
  </si>
  <si>
    <t>14.12.1972 мсмк</t>
  </si>
  <si>
    <t>Сагдиев АВ, Галимзянов РЮ</t>
  </si>
  <si>
    <t>27.02.1975 1</t>
  </si>
  <si>
    <t>Хашов ДН</t>
  </si>
  <si>
    <t>в.к. св100-М2 кг</t>
  </si>
  <si>
    <t>3:1</t>
  </si>
  <si>
    <t>3:0</t>
  </si>
  <si>
    <t>ЕГОРЫЧЕВ Алексей Вячеславович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</si>
</sst>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6" fillId="33" borderId="39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59" fillId="0" borderId="49" xfId="0" applyNumberFormat="1" applyFont="1" applyFill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54" xfId="42" applyFont="1" applyBorder="1" applyAlignment="1" applyProtection="1">
      <alignment horizontal="left" vertical="center" wrapText="1"/>
      <protection/>
    </xf>
    <xf numFmtId="0" fontId="55" fillId="0" borderId="55" xfId="0" applyFont="1" applyBorder="1" applyAlignment="1">
      <alignment horizontal="left" vertical="center" wrapText="1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left" vertical="center" wrapText="1"/>
      <protection/>
    </xf>
    <xf numFmtId="0" fontId="55" fillId="0" borderId="63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31" xfId="42" applyFont="1" applyBorder="1" applyAlignment="1" applyProtection="1">
      <alignment horizontal="center" vertical="center" wrapText="1"/>
      <protection/>
    </xf>
    <xf numFmtId="0" fontId="55" fillId="0" borderId="36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  <xf numFmtId="0" fontId="55" fillId="0" borderId="31" xfId="42" applyFont="1" applyBorder="1" applyAlignment="1" applyProtection="1">
      <alignment horizontal="left" vertical="center" wrapText="1"/>
      <protection/>
    </xf>
    <xf numFmtId="0" fontId="55" fillId="0" borderId="55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5" fillId="0" borderId="28" xfId="0" applyFont="1" applyBorder="1" applyAlignment="1">
      <alignment horizontal="center" vertical="center" wrapText="1"/>
    </xf>
    <xf numFmtId="0" fontId="15" fillId="33" borderId="39" xfId="42" applyFont="1" applyFill="1" applyBorder="1" applyAlignment="1" applyProtection="1">
      <alignment horizontal="center" vertical="center" wrapText="1"/>
      <protection/>
    </xf>
    <xf numFmtId="0" fontId="15" fillId="33" borderId="4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63" xfId="42" applyFont="1" applyBorder="1" applyAlignment="1" applyProtection="1">
      <alignment horizontal="center" vertical="center" wrapText="1"/>
      <protection/>
    </xf>
    <xf numFmtId="0" fontId="55" fillId="0" borderId="70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5" fillId="0" borderId="79" xfId="42" applyFont="1" applyBorder="1" applyAlignment="1" applyProtection="1">
      <alignment horizontal="center" vertical="center" wrapText="1"/>
      <protection/>
    </xf>
    <xf numFmtId="0" fontId="55" fillId="0" borderId="80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8" xfId="42" applyFont="1" applyBorder="1" applyAlignment="1" applyProtection="1">
      <alignment horizontal="center" vertical="center"/>
      <protection/>
    </xf>
    <xf numFmtId="0" fontId="1" fillId="0" borderId="39" xfId="42" applyFont="1" applyBorder="1" applyAlignment="1" applyProtection="1">
      <alignment horizontal="center" vertical="center"/>
      <protection/>
    </xf>
    <xf numFmtId="0" fontId="1" fillId="0" borderId="4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95" t="s">
        <v>16</v>
      </c>
      <c r="B1" s="95"/>
      <c r="C1" s="95"/>
      <c r="D1" s="95"/>
      <c r="E1" s="95"/>
      <c r="F1" s="95"/>
      <c r="G1" s="95"/>
      <c r="H1" s="9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96" t="s">
        <v>14</v>
      </c>
      <c r="B2" s="97"/>
      <c r="C2" s="97"/>
      <c r="D2" s="97"/>
      <c r="E2" s="97"/>
      <c r="F2" s="97"/>
      <c r="G2" s="97"/>
      <c r="H2" s="97"/>
    </row>
    <row r="3" spans="1:8" ht="31.5" customHeight="1" thickBot="1">
      <c r="A3" s="9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99"/>
      <c r="C3" s="99"/>
      <c r="D3" s="99"/>
      <c r="E3" s="99"/>
      <c r="F3" s="99"/>
      <c r="G3" s="99"/>
      <c r="H3" s="100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св100-М2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78" t="s">
        <v>7</v>
      </c>
      <c r="E6" s="80" t="s">
        <v>8</v>
      </c>
      <c r="F6" s="78"/>
      <c r="G6" s="106" t="s">
        <v>10</v>
      </c>
      <c r="H6" s="103" t="s">
        <v>9</v>
      </c>
    </row>
    <row r="7" spans="1:8" ht="13.5" thickBot="1">
      <c r="A7" s="90"/>
      <c r="B7" s="92"/>
      <c r="C7" s="94"/>
      <c r="D7" s="79"/>
      <c r="E7" s="81"/>
      <c r="F7" s="79"/>
      <c r="G7" s="107"/>
      <c r="H7" s="104"/>
    </row>
    <row r="8" spans="1:8" ht="12.75" customHeight="1">
      <c r="A8" s="82">
        <v>1</v>
      </c>
      <c r="B8" s="83">
        <f>'пр.хода'!H9</f>
        <v>4</v>
      </c>
      <c r="C8" s="84" t="str">
        <f>VLOOKUP(B8,'пр.взв.'!B7:H22,2,FALSE)</f>
        <v>ЛАПШИН Владислав Александрович</v>
      </c>
      <c r="D8" s="85" t="str">
        <f>VLOOKUP(B8,'пр.взв.'!B7:H22,3,FALSE)</f>
        <v>03.07.1971 мс</v>
      </c>
      <c r="E8" s="65" t="str">
        <f>VLOOKUP(B8,'пр.взв.'!B7:H22,4,FALSE)</f>
        <v>Ивановская, Тейково</v>
      </c>
      <c r="F8" s="108">
        <f>VLOOKUP(B8,'пр.взв.'!B7:H22,5,FALSE)</f>
        <v>0</v>
      </c>
      <c r="G8" s="86"/>
      <c r="H8" s="105" t="str">
        <f>VLOOKUP(B8,'пр.взв.'!B7:H22,7,FALSE)</f>
        <v>Кузнецов ВА</v>
      </c>
    </row>
    <row r="9" spans="1:8" ht="12.75">
      <c r="A9" s="72"/>
      <c r="B9" s="73"/>
      <c r="C9" s="75"/>
      <c r="D9" s="77"/>
      <c r="E9" s="66"/>
      <c r="F9" s="69"/>
      <c r="G9" s="71"/>
      <c r="H9" s="102"/>
    </row>
    <row r="10" spans="1:8" ht="12.75" customHeight="1">
      <c r="A10" s="72">
        <v>2</v>
      </c>
      <c r="B10" s="73">
        <v>1</v>
      </c>
      <c r="C10" s="74" t="str">
        <f>VLOOKUP(B10,'пр.взв.'!B7:H22,2,FALSE)</f>
        <v>ВОДЯШЕВ Эдуард Анатольевич</v>
      </c>
      <c r="D10" s="76" t="str">
        <f>VLOOKUP(B10,'пр.взв.'!B7:H22,3,FALSE)</f>
        <v>14.12.1972 мсмк</v>
      </c>
      <c r="E10" s="67" t="str">
        <f>VLOOKUP(B10,'пр.взв.'!B1:H24,4,FALSE)</f>
        <v>Татарстан, Казань</v>
      </c>
      <c r="F10" s="69">
        <f>VLOOKUP(B10,'пр.взв.'!B7:H22,5,FALSE)</f>
        <v>0</v>
      </c>
      <c r="G10" s="70"/>
      <c r="H10" s="101" t="str">
        <f>VLOOKUP(B10,'пр.взв.'!B7:H22,7,FALSE)</f>
        <v>Сагдиев АВ, Галимзянов РЮ</v>
      </c>
    </row>
    <row r="11" spans="1:8" ht="12.75">
      <c r="A11" s="72"/>
      <c r="B11" s="73"/>
      <c r="C11" s="75"/>
      <c r="D11" s="77"/>
      <c r="E11" s="66"/>
      <c r="F11" s="69"/>
      <c r="G11" s="71"/>
      <c r="H11" s="102"/>
    </row>
    <row r="12" spans="1:8" ht="12.75" customHeight="1">
      <c r="A12" s="72">
        <v>3</v>
      </c>
      <c r="B12" s="73">
        <f>'пр.хода'!E25</f>
        <v>3</v>
      </c>
      <c r="C12" s="74" t="str">
        <f>VLOOKUP(B12,'пр.взв.'!B7:H22,2,FALSE)</f>
        <v>ГАВРИЛОВ Максим Владиславович</v>
      </c>
      <c r="D12" s="76" t="str">
        <f>VLOOKUP(B12,'пр.взв.'!B7:H22,3,FALSE)</f>
        <v>25.09.1975 кмс</v>
      </c>
      <c r="E12" s="67" t="str">
        <f>VLOOKUP(B12,'пр.взв.'!B3:H26,4,FALSE)</f>
        <v>Ульяновская</v>
      </c>
      <c r="F12" s="69">
        <f>VLOOKUP(B12,'пр.взв.'!B7:H22,5,FALSE)</f>
        <v>0</v>
      </c>
      <c r="G12" s="70"/>
      <c r="H12" s="101" t="str">
        <f>VLOOKUP(B12,'пр.взв.'!B7:H22,7,FALSE)</f>
        <v>Забалдуев ВИ</v>
      </c>
    </row>
    <row r="13" spans="1:8" ht="12.75">
      <c r="A13" s="72"/>
      <c r="B13" s="73"/>
      <c r="C13" s="75"/>
      <c r="D13" s="77"/>
      <c r="E13" s="66"/>
      <c r="F13" s="69"/>
      <c r="G13" s="71"/>
      <c r="H13" s="102"/>
    </row>
    <row r="14" spans="1:8" ht="12.75" customHeight="1">
      <c r="A14" s="72">
        <v>3</v>
      </c>
      <c r="B14" s="73">
        <f>'пр.хода'!Q25</f>
        <v>2</v>
      </c>
      <c r="C14" s="74" t="str">
        <f>VLOOKUP(B14,'пр.взв.'!B7:H22,2,FALSE)</f>
        <v>ЕГОРЫЧЕВ Алексей Вячеславович</v>
      </c>
      <c r="D14" s="76" t="str">
        <f>VLOOKUP(B14,'пр.взв.'!B7:H22,3,FALSE)</f>
        <v>27.02.1975 1</v>
      </c>
      <c r="E14" s="67" t="str">
        <f>VLOOKUP(B14,'пр.взв.'!B1:H28,4,FALSE)</f>
        <v>Нижегородская, Н. Новгород</v>
      </c>
      <c r="F14" s="69">
        <f>VLOOKUP(B14,'пр.взв.'!B1:H24,5,FALSE)</f>
        <v>0</v>
      </c>
      <c r="G14" s="70"/>
      <c r="H14" s="101" t="str">
        <f>VLOOKUP(B14,'пр.взв.'!B7:H22,7,FALSE)</f>
        <v>Хашов ДН</v>
      </c>
    </row>
    <row r="15" spans="1:8" ht="12.75">
      <c r="A15" s="72"/>
      <c r="B15" s="73"/>
      <c r="C15" s="75"/>
      <c r="D15" s="77"/>
      <c r="E15" s="68"/>
      <c r="F15" s="69"/>
      <c r="G15" s="71"/>
      <c r="H15" s="10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  <mergeCell ref="F14:F15"/>
    <mergeCell ref="G14:G15"/>
    <mergeCell ref="G8:G9"/>
    <mergeCell ref="F10:F11"/>
    <mergeCell ref="G10:G11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tabSelected="1" zoomScalePageLayoutView="0" workbookViewId="0" topLeftCell="A4">
      <selection activeCell="H31" sqref="H3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6" t="s">
        <v>13</v>
      </c>
      <c r="B1" s="97"/>
      <c r="C1" s="97"/>
      <c r="D1" s="97"/>
      <c r="E1" s="97"/>
      <c r="F1" s="97"/>
      <c r="G1" s="97"/>
      <c r="H1" s="97"/>
    </row>
    <row r="2" spans="1:8" ht="33.75" customHeight="1" thickBot="1">
      <c r="A2" s="125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6"/>
      <c r="C2" s="126"/>
      <c r="D2" s="126"/>
      <c r="E2" s="126"/>
      <c r="F2" s="126"/>
      <c r="G2" s="126"/>
      <c r="H2" s="127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21" t="s">
        <v>38</v>
      </c>
      <c r="E4" s="121"/>
      <c r="F4" s="121"/>
      <c r="I4" s="11"/>
      <c r="J4" s="11"/>
      <c r="K4" s="11"/>
    </row>
    <row r="5" spans="1:8" ht="12.75" customHeight="1">
      <c r="A5" s="114" t="s">
        <v>4</v>
      </c>
      <c r="B5" s="116" t="s">
        <v>5</v>
      </c>
      <c r="C5" s="114" t="s">
        <v>6</v>
      </c>
      <c r="D5" s="114" t="s">
        <v>7</v>
      </c>
      <c r="E5" s="128" t="s">
        <v>8</v>
      </c>
      <c r="F5" s="76"/>
      <c r="G5" s="114" t="s">
        <v>10</v>
      </c>
      <c r="H5" s="114" t="s">
        <v>9</v>
      </c>
    </row>
    <row r="6" spans="1:8" ht="12.75">
      <c r="A6" s="115"/>
      <c r="B6" s="117"/>
      <c r="C6" s="115"/>
      <c r="D6" s="115"/>
      <c r="E6" s="129"/>
      <c r="F6" s="77"/>
      <c r="G6" s="115"/>
      <c r="H6" s="115"/>
    </row>
    <row r="7" spans="1:8" ht="12.75" customHeight="1">
      <c r="A7" s="113"/>
      <c r="B7" s="112">
        <v>1</v>
      </c>
      <c r="C7" s="110" t="s">
        <v>33</v>
      </c>
      <c r="D7" s="113" t="s">
        <v>34</v>
      </c>
      <c r="E7" s="109" t="s">
        <v>24</v>
      </c>
      <c r="F7" s="111"/>
      <c r="G7" s="109"/>
      <c r="H7" s="119" t="s">
        <v>35</v>
      </c>
    </row>
    <row r="8" spans="1:8" ht="12.75">
      <c r="A8" s="113"/>
      <c r="B8" s="112"/>
      <c r="C8" s="110"/>
      <c r="D8" s="113"/>
      <c r="E8" s="124"/>
      <c r="F8" s="111"/>
      <c r="G8" s="109"/>
      <c r="H8" s="119"/>
    </row>
    <row r="9" spans="1:8" ht="12.75" customHeight="1">
      <c r="A9" s="113"/>
      <c r="B9" s="112">
        <v>2</v>
      </c>
      <c r="C9" s="110" t="s">
        <v>41</v>
      </c>
      <c r="D9" s="113" t="s">
        <v>36</v>
      </c>
      <c r="E9" s="109" t="s">
        <v>23</v>
      </c>
      <c r="F9" s="111"/>
      <c r="G9" s="109"/>
      <c r="H9" s="118" t="s">
        <v>37</v>
      </c>
    </row>
    <row r="10" spans="1:8" ht="12.75" customHeight="1">
      <c r="A10" s="113"/>
      <c r="B10" s="112"/>
      <c r="C10" s="110"/>
      <c r="D10" s="113"/>
      <c r="E10" s="109"/>
      <c r="F10" s="111"/>
      <c r="G10" s="109"/>
      <c r="H10" s="118"/>
    </row>
    <row r="11" spans="1:8" ht="12.75" customHeight="1">
      <c r="A11" s="113"/>
      <c r="B11" s="112">
        <v>3</v>
      </c>
      <c r="C11" s="110" t="s">
        <v>29</v>
      </c>
      <c r="D11" s="113" t="s">
        <v>30</v>
      </c>
      <c r="E11" s="109" t="s">
        <v>31</v>
      </c>
      <c r="F11" s="111"/>
      <c r="G11" s="109"/>
      <c r="H11" s="111" t="s">
        <v>32</v>
      </c>
    </row>
    <row r="12" spans="1:8" ht="15" customHeight="1">
      <c r="A12" s="113"/>
      <c r="B12" s="112"/>
      <c r="C12" s="110"/>
      <c r="D12" s="113"/>
      <c r="E12" s="109"/>
      <c r="F12" s="111"/>
      <c r="G12" s="109"/>
      <c r="H12" s="111"/>
    </row>
    <row r="13" spans="1:8" ht="12.75" customHeight="1">
      <c r="A13" s="113"/>
      <c r="B13" s="112">
        <v>4</v>
      </c>
      <c r="C13" s="110" t="s">
        <v>27</v>
      </c>
      <c r="D13" s="113" t="s">
        <v>28</v>
      </c>
      <c r="E13" s="122" t="s">
        <v>25</v>
      </c>
      <c r="F13" s="119"/>
      <c r="G13" s="109"/>
      <c r="H13" s="110" t="s">
        <v>26</v>
      </c>
    </row>
    <row r="14" spans="1:8" ht="15" customHeight="1">
      <c r="A14" s="113"/>
      <c r="B14" s="112"/>
      <c r="C14" s="110"/>
      <c r="D14" s="113"/>
      <c r="E14" s="122"/>
      <c r="F14" s="119"/>
      <c r="G14" s="109"/>
      <c r="H14" s="123"/>
    </row>
    <row r="15" spans="1:8" ht="15" customHeight="1">
      <c r="A15" s="113"/>
      <c r="B15" s="120"/>
      <c r="C15" s="110"/>
      <c r="D15" s="113"/>
      <c r="E15" s="109"/>
      <c r="F15" s="111"/>
      <c r="G15" s="109"/>
      <c r="H15" s="109"/>
    </row>
    <row r="16" spans="1:8" ht="15.75" customHeight="1">
      <c r="A16" s="113"/>
      <c r="B16" s="120"/>
      <c r="C16" s="110"/>
      <c r="D16" s="113"/>
      <c r="E16" s="109"/>
      <c r="F16" s="111"/>
      <c r="G16" s="109"/>
      <c r="H16" s="109"/>
    </row>
    <row r="17" spans="1:8" ht="12.75" customHeight="1">
      <c r="A17" s="113"/>
      <c r="B17" s="112"/>
      <c r="C17" s="118"/>
      <c r="D17" s="109"/>
      <c r="E17" s="122"/>
      <c r="F17" s="119"/>
      <c r="G17" s="109"/>
      <c r="H17" s="110"/>
    </row>
    <row r="18" spans="1:8" ht="15" customHeight="1">
      <c r="A18" s="113"/>
      <c r="B18" s="112"/>
      <c r="C18" s="118"/>
      <c r="D18" s="109"/>
      <c r="E18" s="122"/>
      <c r="F18" s="119"/>
      <c r="G18" s="109"/>
      <c r="H18" s="110"/>
    </row>
    <row r="19" spans="1:8" ht="12.75" customHeight="1">
      <c r="A19" s="113"/>
      <c r="B19" s="112"/>
      <c r="C19" s="118"/>
      <c r="D19" s="109"/>
      <c r="E19" s="109"/>
      <c r="F19" s="111"/>
      <c r="G19" s="109"/>
      <c r="H19" s="109"/>
    </row>
    <row r="20" spans="1:8" ht="15" customHeight="1">
      <c r="A20" s="113"/>
      <c r="B20" s="112"/>
      <c r="C20" s="118"/>
      <c r="D20" s="109"/>
      <c r="E20" s="109"/>
      <c r="F20" s="111"/>
      <c r="G20" s="109"/>
      <c r="H20" s="109"/>
    </row>
    <row r="21" spans="1:8" ht="12.75" customHeight="1">
      <c r="A21" s="113"/>
      <c r="B21" s="120"/>
      <c r="C21" s="110"/>
      <c r="D21" s="113"/>
      <c r="E21" s="109"/>
      <c r="F21" s="122"/>
      <c r="G21" s="109"/>
      <c r="H21" s="110"/>
    </row>
    <row r="22" spans="1:8" ht="15" customHeight="1">
      <c r="A22" s="113"/>
      <c r="B22" s="120"/>
      <c r="C22" s="110"/>
      <c r="D22" s="113"/>
      <c r="E22" s="109"/>
      <c r="F22" s="122"/>
      <c r="G22" s="109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21:E22"/>
    <mergeCell ref="E5:F6"/>
    <mergeCell ref="E13:E14"/>
    <mergeCell ref="E15:E16"/>
    <mergeCell ref="E17:E18"/>
    <mergeCell ref="E19:E20"/>
    <mergeCell ref="F13:F14"/>
    <mergeCell ref="F9:F1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H11:H12"/>
    <mergeCell ref="H21:H22"/>
    <mergeCell ref="H13:H14"/>
    <mergeCell ref="H15:H16"/>
    <mergeCell ref="H17:H18"/>
    <mergeCell ref="H19:H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G17:G18"/>
    <mergeCell ref="A17:A18"/>
    <mergeCell ref="B17:B18"/>
    <mergeCell ref="A19:A20"/>
    <mergeCell ref="B19:B20"/>
    <mergeCell ref="C19:C20"/>
    <mergeCell ref="D19:D20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A5:A6"/>
    <mergeCell ref="B5:B6"/>
    <mergeCell ref="C5:C6"/>
    <mergeCell ref="D5:D6"/>
    <mergeCell ref="B7:B8"/>
    <mergeCell ref="C7:C8"/>
    <mergeCell ref="G11:G12"/>
    <mergeCell ref="E11:E12"/>
    <mergeCell ref="G9:G10"/>
    <mergeCell ref="C9:C10"/>
    <mergeCell ref="F7:F8"/>
    <mergeCell ref="B11:B12"/>
    <mergeCell ref="C11:C12"/>
    <mergeCell ref="D11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3:18" ht="26.25" customHeight="1" thickBot="1">
      <c r="C2" s="96" t="s">
        <v>15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30.75" customHeight="1" thickBot="1">
      <c r="A3" s="4"/>
      <c r="B3" s="4"/>
      <c r="C3" s="9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</row>
    <row r="4" spans="1:18" ht="26.25" customHeight="1" thickBot="1">
      <c r="A4" s="21"/>
      <c r="B4" s="21"/>
      <c r="C4" s="174" t="str">
        <f>'[2]реквизиты'!$A$3</f>
        <v>14-16 мая 2015г.           г.Дзержинск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8:17" ht="27.75" customHeight="1" thickBot="1">
      <c r="H5" s="193" t="str">
        <f>HYPERLINK('пр.взв.'!D4)</f>
        <v>в.к. св100-М2 кг</v>
      </c>
      <c r="I5" s="194"/>
      <c r="J5" s="194"/>
      <c r="K5" s="194"/>
      <c r="L5" s="194"/>
      <c r="M5" s="194"/>
      <c r="N5" s="195"/>
      <c r="O5" s="181"/>
      <c r="P5" s="182"/>
      <c r="Q5" s="183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54" t="s">
        <v>0</v>
      </c>
      <c r="B7" s="154"/>
      <c r="E7" s="34"/>
      <c r="F7" s="34"/>
      <c r="G7" s="34"/>
      <c r="H7" s="34"/>
      <c r="I7" s="196" t="s">
        <v>12</v>
      </c>
      <c r="J7" s="196"/>
      <c r="K7" s="196"/>
      <c r="L7" s="196"/>
      <c r="M7" s="196"/>
      <c r="N7" s="34"/>
      <c r="O7" s="34"/>
      <c r="P7" s="34"/>
      <c r="Q7" s="36"/>
      <c r="R7" s="19"/>
      <c r="S7" s="17"/>
      <c r="T7" s="170" t="s">
        <v>1</v>
      </c>
      <c r="U7" s="170"/>
    </row>
    <row r="8" spans="1:21" ht="12.75" customHeight="1" thickBot="1">
      <c r="A8" s="130">
        <v>1</v>
      </c>
      <c r="B8" s="150" t="str">
        <f>VLOOKUP('пр.хода'!A8,'пр.взв.'!B7:C22,2,FALSE)</f>
        <v>ВОДЯШЕВ Эдуард Анатольевич</v>
      </c>
      <c r="C8" s="155" t="str">
        <f>VLOOKUP(A8,'пр.взв.'!B7:H22,3,FALSE)</f>
        <v>14.12.1972 мсмк</v>
      </c>
      <c r="D8" s="155" t="str">
        <f>VLOOKUP(A8,'пр.взв.'!B7:H22,4,FALSE)</f>
        <v>Татарстан, Казань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50" t="str">
        <f>VLOOKUP(U8,'пр.взв.'!B7:F22,2,FALSE)</f>
        <v>ЕГОРЫЧЕВ Алексей Вячеславович</v>
      </c>
      <c r="S8" s="155" t="str">
        <f>VLOOKUP(U8,'пр.взв.'!B7:F22,3,FALSE)</f>
        <v>27.02.1975 1</v>
      </c>
      <c r="T8" s="155" t="str">
        <f>VLOOKUP(U8,'пр.взв.'!B7:F22,4,FALSE)</f>
        <v>Нижегородская, Н. Новгород</v>
      </c>
      <c r="U8" s="152">
        <v>2</v>
      </c>
    </row>
    <row r="9" spans="1:21" ht="12.75" customHeight="1">
      <c r="A9" s="131"/>
      <c r="B9" s="151"/>
      <c r="C9" s="156"/>
      <c r="D9" s="156"/>
      <c r="E9" s="37">
        <v>1</v>
      </c>
      <c r="F9" s="34"/>
      <c r="G9" s="38"/>
      <c r="H9" s="45">
        <v>4</v>
      </c>
      <c r="I9" s="157" t="str">
        <f>VLOOKUP(H9,'пр.взв.'!B7:F22,2,FALSE)</f>
        <v>ЛАПШИН Владислав Александрович</v>
      </c>
      <c r="J9" s="158"/>
      <c r="K9" s="158"/>
      <c r="L9" s="158"/>
      <c r="M9" s="159"/>
      <c r="N9" s="34"/>
      <c r="O9" s="34"/>
      <c r="P9" s="34"/>
      <c r="Q9" s="37">
        <v>2</v>
      </c>
      <c r="R9" s="151"/>
      <c r="S9" s="156"/>
      <c r="T9" s="156"/>
      <c r="U9" s="153"/>
    </row>
    <row r="10" spans="1:21" ht="12.75" customHeight="1" thickBot="1">
      <c r="A10" s="163">
        <v>5</v>
      </c>
      <c r="B10" s="148" t="e">
        <f>VLOOKUP('пр.хода'!A10,'пр.взв.'!B9:C24,2,FALSE)</f>
        <v>#N/A</v>
      </c>
      <c r="C10" s="145" t="e">
        <f>VLOOKUP(A10,'пр.взв.'!B7:H22,3,FALSE)</f>
        <v>#N/A</v>
      </c>
      <c r="D10" s="145" t="e">
        <f>VLOOKUP(A10,'пр.взв.'!B7:H22,4,FALSE)</f>
        <v>#N/A</v>
      </c>
      <c r="E10" s="18"/>
      <c r="F10" s="39"/>
      <c r="G10" s="40"/>
      <c r="H10" s="46"/>
      <c r="I10" s="160"/>
      <c r="J10" s="161"/>
      <c r="K10" s="161"/>
      <c r="L10" s="161"/>
      <c r="M10" s="162"/>
      <c r="N10" s="34"/>
      <c r="O10" s="41"/>
      <c r="P10" s="39"/>
      <c r="Q10" s="64"/>
      <c r="R10" s="148" t="e">
        <f>VLOOKUP(U10,'пр.взв.'!B9:F24,2,FALSE)</f>
        <v>#N/A</v>
      </c>
      <c r="S10" s="145" t="e">
        <f>VLOOKUP(U10,'пр.взв.'!B9:F24,3,FALSE)</f>
        <v>#N/A</v>
      </c>
      <c r="T10" s="145" t="e">
        <f>VLOOKUP(U10,'пр.взв.'!B9:F24,4,FALSE)</f>
        <v>#N/A</v>
      </c>
      <c r="U10" s="152">
        <v>6</v>
      </c>
    </row>
    <row r="11" spans="1:21" ht="12.75" customHeight="1" thickBot="1">
      <c r="A11" s="131"/>
      <c r="B11" s="164"/>
      <c r="C11" s="171"/>
      <c r="D11" s="171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64"/>
      <c r="S11" s="171"/>
      <c r="T11" s="171"/>
      <c r="U11" s="153"/>
    </row>
    <row r="12" spans="1:21" ht="12.75" customHeight="1" thickBot="1">
      <c r="A12" s="130">
        <v>3</v>
      </c>
      <c r="B12" s="150" t="str">
        <f>VLOOKUP('пр.хода'!A12,'пр.взв.'!B11:C26,2,FALSE)</f>
        <v>ГАВРИЛОВ Максим Владиславович</v>
      </c>
      <c r="C12" s="155" t="str">
        <f>VLOOKUP(A12,'пр.взв.'!B7:H22,3,FALSE)</f>
        <v>25.09.1975 кмс</v>
      </c>
      <c r="D12" s="155" t="str">
        <f>VLOOKUP(A12,'пр.взв.'!B7:H22,4,FALSE)</f>
        <v>Ульяновская</v>
      </c>
      <c r="E12" s="34"/>
      <c r="F12" s="35"/>
      <c r="G12" s="64" t="s">
        <v>39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50" t="str">
        <f>VLOOKUP(U12,'пр.взв.'!B11:F26,2,FALSE)</f>
        <v>ЛАПШИН Владислав Александрович</v>
      </c>
      <c r="S12" s="155" t="str">
        <f>VLOOKUP(U12,'пр.взв.'!B11:F26,3,FALSE)</f>
        <v>03.07.1971 мс</v>
      </c>
      <c r="T12" s="155" t="str">
        <f>VLOOKUP(U12,'пр.взв.'!B11:F26,4,FALSE)</f>
        <v>Ивановская, Тейково</v>
      </c>
      <c r="U12" s="169">
        <v>4</v>
      </c>
    </row>
    <row r="13" spans="1:21" ht="12.75" customHeight="1" thickBot="1">
      <c r="A13" s="131"/>
      <c r="B13" s="151"/>
      <c r="C13" s="156"/>
      <c r="D13" s="15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51"/>
      <c r="S13" s="156"/>
      <c r="T13" s="156"/>
      <c r="U13" s="153"/>
    </row>
    <row r="14" spans="1:21" ht="12.75" customHeight="1" thickBot="1">
      <c r="A14" s="163">
        <v>7</v>
      </c>
      <c r="B14" s="148" t="e">
        <f>VLOOKUP('пр.хода'!A14,'пр.взв.'!B13:C28,2,FALSE)</f>
        <v>#N/A</v>
      </c>
      <c r="C14" s="145" t="e">
        <f>VLOOKUP(A14,'пр.взв.'!B7:H22,3,FALSE)</f>
        <v>#N/A</v>
      </c>
      <c r="D14" s="145" t="e">
        <f>VLOOKUP(A14,'пр.взв.'!B7:H22,4,FALSE)</f>
        <v>#N/A</v>
      </c>
      <c r="E14" s="18"/>
      <c r="F14" s="34"/>
      <c r="G14" s="38"/>
      <c r="H14" s="45">
        <v>2</v>
      </c>
      <c r="I14" s="175" t="str">
        <f>VLOOKUP(H14,'пр.взв.'!B5:F27,2,FALSE)</f>
        <v>ЕГОРЫЧЕВ Алексей Вячеславович</v>
      </c>
      <c r="J14" s="176"/>
      <c r="K14" s="176"/>
      <c r="L14" s="176"/>
      <c r="M14" s="177"/>
      <c r="N14" s="34"/>
      <c r="O14" s="34"/>
      <c r="P14" s="34"/>
      <c r="Q14" s="18"/>
      <c r="R14" s="148" t="e">
        <f>VLOOKUP(U14,'пр.взв.'!B13:F28,2,FALSE)</f>
        <v>#N/A</v>
      </c>
      <c r="S14" s="145" t="e">
        <f>VLOOKUP(U14,'пр.взв.'!B13:F28,3,FALSE)</f>
        <v>#N/A</v>
      </c>
      <c r="T14" s="145" t="e">
        <f>VLOOKUP(U14,'пр.взв.'!B13:F28,4,FALSE)</f>
        <v>#N/A</v>
      </c>
      <c r="U14" s="152">
        <v>8</v>
      </c>
    </row>
    <row r="15" spans="1:21" ht="12.75" customHeight="1" thickBot="1">
      <c r="A15" s="168"/>
      <c r="B15" s="133"/>
      <c r="C15" s="149"/>
      <c r="D15" s="149"/>
      <c r="E15" s="34"/>
      <c r="F15" s="34"/>
      <c r="G15" s="38"/>
      <c r="H15" s="46"/>
      <c r="I15" s="178"/>
      <c r="J15" s="179"/>
      <c r="K15" s="179"/>
      <c r="L15" s="179"/>
      <c r="M15" s="180"/>
      <c r="N15" s="34"/>
      <c r="O15" s="34"/>
      <c r="P15" s="34"/>
      <c r="Q15" s="34"/>
      <c r="R15" s="133"/>
      <c r="S15" s="149"/>
      <c r="T15" s="149"/>
      <c r="U15" s="167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6" t="s">
        <v>3</v>
      </c>
    </row>
    <row r="18" spans="1:21" ht="12.75" customHeight="1">
      <c r="A18" s="165"/>
      <c r="G18" s="192" t="s">
        <v>17</v>
      </c>
      <c r="H18" s="192"/>
      <c r="I18" s="192"/>
      <c r="J18" s="192"/>
      <c r="K18" s="192"/>
      <c r="L18" s="192"/>
      <c r="M18" s="192"/>
      <c r="N18" s="192"/>
      <c r="O18" s="192"/>
      <c r="R18" s="17"/>
      <c r="S18" s="17"/>
      <c r="T18" s="17"/>
      <c r="U18" s="16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44" t="e">
        <f>VLOOKUP(A21,'пр.взв.'!B7:F22,2,FALSE)</f>
        <v>#N/A</v>
      </c>
      <c r="C21" s="48"/>
      <c r="D21" s="48"/>
      <c r="E21" s="48"/>
      <c r="Q21" s="48"/>
      <c r="R21" s="57"/>
      <c r="S21" s="184" t="e">
        <f>VLOOKUP(U21,'пр.взв.'!B7:F22,2,FALSE)</f>
        <v>#N/A</v>
      </c>
      <c r="T21" s="185"/>
      <c r="U21" s="58">
        <v>0</v>
      </c>
    </row>
    <row r="22" spans="1:21" ht="12.75" customHeight="1">
      <c r="A22" s="47"/>
      <c r="B22" s="145"/>
      <c r="C22" s="49">
        <v>0</v>
      </c>
      <c r="D22" s="50"/>
      <c r="E22" s="48"/>
      <c r="Q22" s="48"/>
      <c r="R22" s="59">
        <v>0</v>
      </c>
      <c r="S22" s="186"/>
      <c r="T22" s="187"/>
      <c r="U22" s="58"/>
    </row>
    <row r="23" spans="1:21" ht="12.75" customHeight="1">
      <c r="A23" s="47">
        <v>0</v>
      </c>
      <c r="B23" s="146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88" t="e">
        <f>VLOOKUP(U23,'пр.взв.'!B7:F22,2,FALSE)</f>
        <v>#N/A</v>
      </c>
      <c r="T23" s="189"/>
      <c r="U23" s="58">
        <v>0</v>
      </c>
    </row>
    <row r="24" spans="1:21" ht="13.5" thickBot="1">
      <c r="A24" s="47"/>
      <c r="B24" s="147"/>
      <c r="C24" s="53"/>
      <c r="D24" s="52"/>
      <c r="E24" s="48"/>
      <c r="Q24" s="48"/>
      <c r="R24" s="51"/>
      <c r="S24" s="190"/>
      <c r="T24" s="191"/>
      <c r="U24" s="58"/>
    </row>
    <row r="25" spans="1:21" ht="12.75">
      <c r="A25" s="48"/>
      <c r="B25" s="48"/>
      <c r="C25" s="53"/>
      <c r="D25" s="52"/>
      <c r="E25" s="54">
        <v>3</v>
      </c>
      <c r="F25" s="135" t="str">
        <f>VLOOKUP(E25,'пр.взв.'!B7:D22,2,FALSE)</f>
        <v>ГАВРИЛОВ Максим Владиславович</v>
      </c>
      <c r="G25" s="135"/>
      <c r="H25" s="135"/>
      <c r="I25" s="136"/>
      <c r="M25" s="134" t="str">
        <f>VLOOKUP(Q25,'пр.взв.'!B7:C22,2,FALSE)</f>
        <v>ЕГОРЫЧЕВ Алексей Вячеславович</v>
      </c>
      <c r="N25" s="135"/>
      <c r="O25" s="135"/>
      <c r="P25" s="136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37"/>
      <c r="G26" s="138"/>
      <c r="H26" s="138"/>
      <c r="I26" s="139"/>
      <c r="J26" s="22"/>
      <c r="K26" s="22"/>
      <c r="L26" s="22"/>
      <c r="M26" s="137"/>
      <c r="N26" s="138"/>
      <c r="O26" s="138"/>
      <c r="P26" s="139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40" t="e">
        <f>VLOOKUP(B27,'пр.взв.'!B7:F22,2,FALSE)</f>
        <v>#N/A</v>
      </c>
      <c r="D27" s="141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32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42"/>
      <c r="D28" s="143"/>
      <c r="E28" s="48"/>
      <c r="F28" s="2"/>
      <c r="G28" s="2"/>
      <c r="H28" s="2"/>
      <c r="I28" s="2"/>
      <c r="Q28" s="48"/>
      <c r="R28" s="133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Аида</cp:lastModifiedBy>
  <cp:lastPrinted>2015-05-15T11:33:50Z</cp:lastPrinted>
  <dcterms:created xsi:type="dcterms:W3CDTF">1996-10-08T23:32:33Z</dcterms:created>
  <dcterms:modified xsi:type="dcterms:W3CDTF">2015-05-20T08:45:42Z</dcterms:modified>
  <cp:category/>
  <cp:version/>
  <cp:contentType/>
  <cp:contentStatus/>
</cp:coreProperties>
</file>