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<sst xmlns="http://schemas.openxmlformats.org/spreadsheetml/2006/main" count="48" uniqueCount="40">
  <si>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</si>
  <si>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</si>
  <si>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</si>
  <si>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</si>
  <si>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</si>
  <si>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</si>
  <si>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</si>
  <si>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</si>
  <si>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</si>
  <si>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</si>
  <si>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</si>
  <si>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</si>
  <si>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</si>
  <si>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</si>
  <si>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</si>
  <si>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</si>
  <si>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</si>
  <si>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</si>
  <si>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</si>
  <si>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</si>
  <si>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</si>
  <si>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</si>
  <si>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</si>
  <si>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Дзержинск</t>
  </si>
  <si>
    <t>Зинчак ВС</t>
  </si>
  <si>
    <t>Москва</t>
  </si>
  <si>
    <t>Самарская</t>
  </si>
  <si>
    <t>БОРЮШКИН Владимир Федорович</t>
  </si>
  <si>
    <t>16.02.1950 мс</t>
  </si>
  <si>
    <t>Сергеев ВМ</t>
  </si>
  <si>
    <t>ИВАНОВ Анатолий Иванович</t>
  </si>
  <si>
    <t>30.04.1948 кмс</t>
  </si>
  <si>
    <t>ШОРИН Михаил Павлович</t>
  </si>
  <si>
    <t>1950 мс</t>
  </si>
  <si>
    <t>АРХИПОВ Виктор Константинович</t>
  </si>
  <si>
    <t>12.08.1950 мс</t>
  </si>
  <si>
    <t>в.к. св100-М7 кг</t>
  </si>
  <si>
    <t>3:0</t>
  </si>
  <si>
    <t>4:0</t>
  </si>
  <si>
    <t>Татарстан, Болгар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</si>
</sst>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58" fillId="0" borderId="49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9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св100-М7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6" t="s">
        <v>10</v>
      </c>
      <c r="H6" s="73" t="s">
        <v>9</v>
      </c>
    </row>
    <row r="7" spans="1:8" ht="13.5" thickBot="1">
      <c r="A7" s="85"/>
      <c r="B7" s="87"/>
      <c r="C7" s="89"/>
      <c r="D7" s="91"/>
      <c r="E7" s="93"/>
      <c r="F7" s="91"/>
      <c r="G7" s="77"/>
      <c r="H7" s="74"/>
    </row>
    <row r="8" spans="1:8" ht="12.75" customHeight="1">
      <c r="A8" s="100">
        <v>1</v>
      </c>
      <c r="B8" s="101">
        <f>'пр.хода'!H9</f>
        <v>2</v>
      </c>
      <c r="C8" s="102" t="str">
        <f>VLOOKUP(B8,'пр.взв.'!B7:H22,2,FALSE)</f>
        <v>ИВАНОВ Анатолий Иванович</v>
      </c>
      <c r="D8" s="103" t="str">
        <f>VLOOKUP(B8,'пр.взв.'!B7:H22,3,FALSE)</f>
        <v>30.04.1948 кмс</v>
      </c>
      <c r="E8" s="104" t="str">
        <f>VLOOKUP(B8,'пр.взв.'!B7:H22,4,FALSE)</f>
        <v>Самарская</v>
      </c>
      <c r="F8" s="78">
        <f>VLOOKUP(B8,'пр.взв.'!B7:H22,5,FALSE)</f>
        <v>0</v>
      </c>
      <c r="G8" s="108"/>
      <c r="H8" s="75">
        <f>VLOOKUP(B8,'пр.взв.'!B7:H22,7,FALSE)</f>
        <v>0</v>
      </c>
    </row>
    <row r="9" spans="1:8" ht="12.75">
      <c r="A9" s="94"/>
      <c r="B9" s="95"/>
      <c r="C9" s="97"/>
      <c r="D9" s="99"/>
      <c r="E9" s="105"/>
      <c r="F9" s="79"/>
      <c r="G9" s="81"/>
      <c r="H9" s="72"/>
    </row>
    <row r="10" spans="1:8" ht="12.75" customHeight="1">
      <c r="A10" s="94">
        <v>2</v>
      </c>
      <c r="B10" s="95">
        <f>'пр.хода'!H14</f>
        <v>1</v>
      </c>
      <c r="C10" s="96" t="str">
        <f>VLOOKUP(B10,'пр.взв.'!B7:H22,2,FALSE)</f>
        <v>БОРЮШКИН Владимир Федорович</v>
      </c>
      <c r="D10" s="98" t="str">
        <f>VLOOKUP(B10,'пр.взв.'!B7:H22,3,FALSE)</f>
        <v>16.02.1950 мс</v>
      </c>
      <c r="E10" s="106" t="str">
        <f>VLOOKUP(B10,'пр.взв.'!B1:H24,4,FALSE)</f>
        <v>Татарстан, Болгар</v>
      </c>
      <c r="F10" s="79">
        <f>VLOOKUP(B10,'пр.взв.'!B7:H22,5,FALSE)</f>
        <v>0</v>
      </c>
      <c r="G10" s="80"/>
      <c r="H10" s="71" t="str">
        <f>VLOOKUP(B10,'пр.взв.'!B7:H22,7,FALSE)</f>
        <v>Сергеев ВМ</v>
      </c>
    </row>
    <row r="11" spans="1:8" ht="12.75">
      <c r="A11" s="94"/>
      <c r="B11" s="95"/>
      <c r="C11" s="97"/>
      <c r="D11" s="99"/>
      <c r="E11" s="105"/>
      <c r="F11" s="79"/>
      <c r="G11" s="81"/>
      <c r="H11" s="72"/>
    </row>
    <row r="12" spans="1:8" ht="12.75" customHeight="1">
      <c r="A12" s="94">
        <v>3</v>
      </c>
      <c r="B12" s="95">
        <f>'пр.хода'!E25</f>
        <v>3</v>
      </c>
      <c r="C12" s="96" t="str">
        <f>VLOOKUP(B12,'пр.взв.'!B7:H22,2,FALSE)</f>
        <v>АРХИПОВ Виктор Константинович</v>
      </c>
      <c r="D12" s="98" t="str">
        <f>VLOOKUP(B12,'пр.взв.'!B7:H22,3,FALSE)</f>
        <v>12.08.1950 мс</v>
      </c>
      <c r="E12" s="106" t="str">
        <f>VLOOKUP(B12,'пр.взв.'!B3:H26,4,FALSE)</f>
        <v>Москва</v>
      </c>
      <c r="F12" s="79">
        <f>VLOOKUP(B12,'пр.взв.'!B7:H22,5,FALSE)</f>
        <v>0</v>
      </c>
      <c r="G12" s="80"/>
      <c r="H12" s="71">
        <f>VLOOKUP(B12,'пр.взв.'!B7:H22,7,FALSE)</f>
        <v>0</v>
      </c>
    </row>
    <row r="13" spans="1:8" ht="12.75">
      <c r="A13" s="94"/>
      <c r="B13" s="95"/>
      <c r="C13" s="97"/>
      <c r="D13" s="99"/>
      <c r="E13" s="105"/>
      <c r="F13" s="79"/>
      <c r="G13" s="81"/>
      <c r="H13" s="72"/>
    </row>
    <row r="14" spans="1:8" ht="12.75" customHeight="1">
      <c r="A14" s="94">
        <v>3</v>
      </c>
      <c r="B14" s="95">
        <f>'пр.хода'!Q25</f>
        <v>4</v>
      </c>
      <c r="C14" s="96" t="str">
        <f>VLOOKUP(B14,'пр.взв.'!B7:H22,2,FALSE)</f>
        <v>ШОРИН Михаил Павлович</v>
      </c>
      <c r="D14" s="98" t="str">
        <f>VLOOKUP(B14,'пр.взв.'!B7:H22,3,FALSE)</f>
        <v>1950 мс</v>
      </c>
      <c r="E14" s="106" t="str">
        <f>VLOOKUP(B14,'пр.взв.'!B1:H28,4,FALSE)</f>
        <v>Нижегородская, Дзержинск</v>
      </c>
      <c r="F14" s="79">
        <f>VLOOKUP(B14,'пр.взв.'!B1:H24,5,FALSE)</f>
        <v>0</v>
      </c>
      <c r="G14" s="80"/>
      <c r="H14" s="71" t="str">
        <f>VLOOKUP(B14,'пр.взв.'!B7:H22,7,FALSE)</f>
        <v>Зинчак ВС</v>
      </c>
    </row>
    <row r="15" spans="1:8" ht="12.75">
      <c r="A15" s="94"/>
      <c r="B15" s="95"/>
      <c r="C15" s="97"/>
      <c r="D15" s="99"/>
      <c r="E15" s="107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G8:G9"/>
    <mergeCell ref="F10:F11"/>
    <mergeCell ref="G10:G11"/>
    <mergeCell ref="F12:F13"/>
    <mergeCell ref="A12:A13"/>
    <mergeCell ref="B12:B13"/>
    <mergeCell ref="A14:A15"/>
    <mergeCell ref="B14:B15"/>
    <mergeCell ref="C14:C15"/>
    <mergeCell ref="D14:D15"/>
    <mergeCell ref="C12:C13"/>
    <mergeCell ref="D12:D13"/>
    <mergeCell ref="C10:C11"/>
    <mergeCell ref="D10:D11"/>
    <mergeCell ref="A8:A9"/>
    <mergeCell ref="B8:B9"/>
    <mergeCell ref="C8:C9"/>
    <mergeCell ref="D8:D9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5" t="s">
        <v>36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98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99"/>
      <c r="G6" s="111"/>
      <c r="H6" s="111"/>
    </row>
    <row r="7" spans="1:8" ht="12.75" customHeight="1">
      <c r="A7" s="109"/>
      <c r="B7" s="126">
        <v>1</v>
      </c>
      <c r="C7" s="117" t="s">
        <v>27</v>
      </c>
      <c r="D7" s="113" t="s">
        <v>28</v>
      </c>
      <c r="E7" s="113" t="s">
        <v>39</v>
      </c>
      <c r="F7" s="113"/>
      <c r="G7" s="113"/>
      <c r="H7" s="113" t="s">
        <v>29</v>
      </c>
    </row>
    <row r="8" spans="1:8" ht="12.75">
      <c r="A8" s="109"/>
      <c r="B8" s="126"/>
      <c r="C8" s="117"/>
      <c r="D8" s="113"/>
      <c r="E8" s="118"/>
      <c r="F8" s="113"/>
      <c r="G8" s="113"/>
      <c r="H8" s="113"/>
    </row>
    <row r="9" spans="1:8" ht="12.75" customHeight="1">
      <c r="A9" s="109"/>
      <c r="B9" s="121">
        <v>2</v>
      </c>
      <c r="C9" s="117" t="s">
        <v>30</v>
      </c>
      <c r="D9" s="113" t="s">
        <v>31</v>
      </c>
      <c r="E9" s="116" t="s">
        <v>26</v>
      </c>
      <c r="F9" s="117"/>
      <c r="G9" s="113"/>
      <c r="H9" s="117"/>
    </row>
    <row r="10" spans="1:8" ht="12.75" customHeight="1">
      <c r="A10" s="109"/>
      <c r="B10" s="121"/>
      <c r="C10" s="117"/>
      <c r="D10" s="113"/>
      <c r="E10" s="116"/>
      <c r="F10" s="117"/>
      <c r="G10" s="113"/>
      <c r="H10" s="117"/>
    </row>
    <row r="11" spans="1:8" ht="12.75" customHeight="1">
      <c r="A11" s="109"/>
      <c r="B11" s="121">
        <v>3</v>
      </c>
      <c r="C11" s="123" t="s">
        <v>34</v>
      </c>
      <c r="D11" s="109" t="s">
        <v>35</v>
      </c>
      <c r="E11" s="109" t="s">
        <v>25</v>
      </c>
      <c r="F11" s="122"/>
      <c r="G11" s="113"/>
      <c r="H11" s="122"/>
    </row>
    <row r="12" spans="1:8" ht="15" customHeight="1">
      <c r="A12" s="109"/>
      <c r="B12" s="121"/>
      <c r="C12" s="123"/>
      <c r="D12" s="109"/>
      <c r="E12" s="109"/>
      <c r="F12" s="122"/>
      <c r="G12" s="113"/>
      <c r="H12" s="122"/>
    </row>
    <row r="13" spans="1:8" ht="12.75" customHeight="1">
      <c r="A13" s="109"/>
      <c r="B13" s="121">
        <v>4</v>
      </c>
      <c r="C13" s="123" t="s">
        <v>32</v>
      </c>
      <c r="D13" s="109" t="s">
        <v>33</v>
      </c>
      <c r="E13" s="113" t="s">
        <v>23</v>
      </c>
      <c r="F13" s="117"/>
      <c r="G13" s="113"/>
      <c r="H13" s="123" t="s">
        <v>24</v>
      </c>
    </row>
    <row r="14" spans="1:8" ht="15" customHeight="1">
      <c r="A14" s="109"/>
      <c r="B14" s="121"/>
      <c r="C14" s="123"/>
      <c r="D14" s="109"/>
      <c r="E14" s="113"/>
      <c r="F14" s="117"/>
      <c r="G14" s="113"/>
      <c r="H14" s="123"/>
    </row>
    <row r="15" spans="1:8" ht="15" customHeight="1">
      <c r="A15" s="109"/>
      <c r="B15" s="126"/>
      <c r="C15" s="123"/>
      <c r="D15" s="109"/>
      <c r="E15" s="113"/>
      <c r="F15" s="127"/>
      <c r="G15" s="113"/>
      <c r="H15" s="113"/>
    </row>
    <row r="16" spans="1:8" ht="15.75" customHeight="1">
      <c r="A16" s="109"/>
      <c r="B16" s="126"/>
      <c r="C16" s="123"/>
      <c r="D16" s="109"/>
      <c r="E16" s="113"/>
      <c r="F16" s="127"/>
      <c r="G16" s="113"/>
      <c r="H16" s="113"/>
    </row>
    <row r="17" spans="1:8" ht="12.75" customHeight="1">
      <c r="A17" s="109"/>
      <c r="B17" s="121"/>
      <c r="C17" s="117"/>
      <c r="D17" s="113"/>
      <c r="E17" s="116"/>
      <c r="F17" s="122"/>
      <c r="G17" s="113"/>
      <c r="H17" s="123"/>
    </row>
    <row r="18" spans="1:8" ht="15" customHeight="1">
      <c r="A18" s="109"/>
      <c r="B18" s="121"/>
      <c r="C18" s="117"/>
      <c r="D18" s="113"/>
      <c r="E18" s="116"/>
      <c r="F18" s="122"/>
      <c r="G18" s="113"/>
      <c r="H18" s="123"/>
    </row>
    <row r="19" spans="1:8" ht="12.75" customHeight="1">
      <c r="A19" s="109"/>
      <c r="B19" s="121"/>
      <c r="C19" s="117"/>
      <c r="D19" s="113"/>
      <c r="E19" s="113"/>
      <c r="F19" s="127"/>
      <c r="G19" s="113"/>
      <c r="H19" s="113"/>
    </row>
    <row r="20" spans="1:8" ht="15" customHeight="1">
      <c r="A20" s="109"/>
      <c r="B20" s="121"/>
      <c r="C20" s="117"/>
      <c r="D20" s="113"/>
      <c r="E20" s="113"/>
      <c r="F20" s="127"/>
      <c r="G20" s="113"/>
      <c r="H20" s="113"/>
    </row>
    <row r="21" spans="1:8" ht="12.75" customHeight="1">
      <c r="A21" s="109"/>
      <c r="B21" s="126"/>
      <c r="C21" s="123"/>
      <c r="D21" s="109"/>
      <c r="E21" s="113"/>
      <c r="F21" s="116"/>
      <c r="G21" s="113"/>
      <c r="H21" s="123"/>
    </row>
    <row r="22" spans="1:8" ht="15" customHeight="1">
      <c r="A22" s="109"/>
      <c r="B22" s="126"/>
      <c r="C22" s="123"/>
      <c r="D22" s="109"/>
      <c r="E22" s="113"/>
      <c r="F22" s="116"/>
      <c r="G22" s="113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26.25" customHeight="1" thickBot="1">
      <c r="A4" s="21"/>
      <c r="B4" s="21"/>
      <c r="C4" s="145" t="str">
        <f>'[2]реквизиты'!$A$3</f>
        <v>14-16 мая 2015г.           г.Дзержинск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7" ht="27.75" customHeight="1" thickBot="1">
      <c r="H5" s="155" t="str">
        <f>HYPERLINK('пр.взв.'!D4)</f>
        <v>в.к. св100-М7 кг</v>
      </c>
      <c r="I5" s="156"/>
      <c r="J5" s="156"/>
      <c r="K5" s="156"/>
      <c r="L5" s="156"/>
      <c r="M5" s="156"/>
      <c r="N5" s="157"/>
      <c r="O5" s="167"/>
      <c r="P5" s="168"/>
      <c r="Q5" s="169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4" t="s">
        <v>0</v>
      </c>
      <c r="B7" s="144"/>
      <c r="E7" s="34"/>
      <c r="F7" s="34"/>
      <c r="G7" s="34"/>
      <c r="H7" s="34"/>
      <c r="I7" s="158" t="s">
        <v>12</v>
      </c>
      <c r="J7" s="158"/>
      <c r="K7" s="158"/>
      <c r="L7" s="158"/>
      <c r="M7" s="158"/>
      <c r="N7" s="34"/>
      <c r="O7" s="34"/>
      <c r="P7" s="34"/>
      <c r="Q7" s="36"/>
      <c r="R7" s="19"/>
      <c r="S7" s="17"/>
      <c r="T7" s="173" t="s">
        <v>1</v>
      </c>
      <c r="U7" s="173"/>
    </row>
    <row r="8" spans="1:21" ht="12.75" customHeight="1" thickBot="1">
      <c r="A8" s="141">
        <v>1</v>
      </c>
      <c r="B8" s="142" t="str">
        <f>VLOOKUP('пр.хода'!A8,'пр.взв.'!B7:C22,2,FALSE)</f>
        <v>БОРЮШКИН Владимир Федорович</v>
      </c>
      <c r="C8" s="139" t="str">
        <f>VLOOKUP(A8,'пр.взв.'!B7:H22,3,FALSE)</f>
        <v>16.02.1950 мс</v>
      </c>
      <c r="D8" s="139" t="str">
        <f>VLOOKUP(A8,'пр.взв.'!B7:H22,4,FALSE)</f>
        <v>Татарстан, Болгар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2" t="str">
        <f>VLOOKUP(U8,'пр.взв.'!B7:F22,2,FALSE)</f>
        <v>ИВАНОВ Анатолий Иванович</v>
      </c>
      <c r="S8" s="139" t="str">
        <f>VLOOKUP(U8,'пр.взв.'!B7:F22,3,FALSE)</f>
        <v>30.04.1948 кмс</v>
      </c>
      <c r="T8" s="139" t="str">
        <f>VLOOKUP(U8,'пр.взв.'!B7:F22,4,FALSE)</f>
        <v>Самарская</v>
      </c>
      <c r="U8" s="170">
        <v>2</v>
      </c>
    </row>
    <row r="9" spans="1:21" ht="12.75" customHeight="1">
      <c r="A9" s="136"/>
      <c r="B9" s="143"/>
      <c r="C9" s="140"/>
      <c r="D9" s="140"/>
      <c r="E9" s="37">
        <v>1</v>
      </c>
      <c r="F9" s="34"/>
      <c r="G9" s="38"/>
      <c r="H9" s="45">
        <v>2</v>
      </c>
      <c r="I9" s="177" t="str">
        <f>VLOOKUP(H9,'пр.взв.'!B7:F22,2,FALSE)</f>
        <v>ИВАНОВ Анатолий Иванович</v>
      </c>
      <c r="J9" s="178"/>
      <c r="K9" s="178"/>
      <c r="L9" s="178"/>
      <c r="M9" s="179"/>
      <c r="N9" s="34"/>
      <c r="O9" s="34"/>
      <c r="P9" s="34"/>
      <c r="Q9" s="37">
        <v>2</v>
      </c>
      <c r="R9" s="143"/>
      <c r="S9" s="140"/>
      <c r="T9" s="140"/>
      <c r="U9" s="171"/>
    </row>
    <row r="10" spans="1:21" ht="12.75" customHeight="1" thickBot="1">
      <c r="A10" s="130">
        <v>5</v>
      </c>
      <c r="B10" s="132" t="e">
        <f>VLOOKUP('пр.хода'!A10,'пр.взв.'!B9:C24,2,FALSE)</f>
        <v>#N/A</v>
      </c>
      <c r="C10" s="134" t="e">
        <f>VLOOKUP(A10,'пр.взв.'!B7:H22,3,FALSE)</f>
        <v>#N/A</v>
      </c>
      <c r="D10" s="134" t="e">
        <f>VLOOKUP(A10,'пр.взв.'!B7:H22,4,FALSE)</f>
        <v>#N/A</v>
      </c>
      <c r="E10" s="18"/>
      <c r="F10" s="39"/>
      <c r="G10" s="40"/>
      <c r="H10" s="46"/>
      <c r="I10" s="180"/>
      <c r="J10" s="181"/>
      <c r="K10" s="181"/>
      <c r="L10" s="181"/>
      <c r="M10" s="182"/>
      <c r="N10" s="34"/>
      <c r="O10" s="41"/>
      <c r="P10" s="39"/>
      <c r="Q10" s="64"/>
      <c r="R10" s="132" t="e">
        <f>VLOOKUP(U10,'пр.взв.'!B9:F24,2,FALSE)</f>
        <v>#N/A</v>
      </c>
      <c r="S10" s="134" t="e">
        <f>VLOOKUP(U10,'пр.взв.'!B9:F24,3,FALSE)</f>
        <v>#N/A</v>
      </c>
      <c r="T10" s="134" t="e">
        <f>VLOOKUP(U10,'пр.взв.'!B9:F24,4,FALSE)</f>
        <v>#N/A</v>
      </c>
      <c r="U10" s="170">
        <v>6</v>
      </c>
    </row>
    <row r="11" spans="1:21" ht="12.75" customHeight="1" thickBot="1">
      <c r="A11" s="136"/>
      <c r="B11" s="137"/>
      <c r="C11" s="138"/>
      <c r="D11" s="138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37"/>
      <c r="S11" s="138"/>
      <c r="T11" s="138"/>
      <c r="U11" s="171"/>
    </row>
    <row r="12" spans="1:21" ht="12.75" customHeight="1" thickBot="1">
      <c r="A12" s="141">
        <v>3</v>
      </c>
      <c r="B12" s="142" t="str">
        <f>VLOOKUP('пр.хода'!A12,'пр.взв.'!B11:C26,2,FALSE)</f>
        <v>АРХИПОВ Виктор Константинович</v>
      </c>
      <c r="C12" s="139" t="str">
        <f>VLOOKUP(A12,'пр.взв.'!B7:H22,3,FALSE)</f>
        <v>12.08.1950 мс</v>
      </c>
      <c r="D12" s="139" t="str">
        <f>VLOOKUP(A12,'пр.взв.'!B7:H22,4,FALSE)</f>
        <v>Москва</v>
      </c>
      <c r="E12" s="34"/>
      <c r="F12" s="35"/>
      <c r="G12" s="64" t="s">
        <v>37</v>
      </c>
      <c r="H12" s="42"/>
      <c r="I12" s="34"/>
      <c r="J12" s="34"/>
      <c r="K12" s="34"/>
      <c r="L12" s="34"/>
      <c r="M12" s="34"/>
      <c r="N12" s="35"/>
      <c r="O12" s="64" t="s">
        <v>38</v>
      </c>
      <c r="P12" s="35"/>
      <c r="Q12" s="34"/>
      <c r="R12" s="142" t="str">
        <f>VLOOKUP(U12,'пр.взв.'!B11:F26,2,FALSE)</f>
        <v>ШОРИН Михаил Павлович</v>
      </c>
      <c r="S12" s="139" t="str">
        <f>VLOOKUP(U12,'пр.взв.'!B11:F26,3,FALSE)</f>
        <v>1950 мс</v>
      </c>
      <c r="T12" s="139" t="str">
        <f>VLOOKUP(U12,'пр.взв.'!B11:F26,4,FALSE)</f>
        <v>Нижегородская, Дзержинск</v>
      </c>
      <c r="U12" s="172">
        <v>4</v>
      </c>
    </row>
    <row r="13" spans="1:21" ht="12.75" customHeight="1" thickBot="1">
      <c r="A13" s="136"/>
      <c r="B13" s="143"/>
      <c r="C13" s="140"/>
      <c r="D13" s="140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3"/>
      <c r="S13" s="140"/>
      <c r="T13" s="140"/>
      <c r="U13" s="171"/>
    </row>
    <row r="14" spans="1:21" ht="12.75" customHeight="1" thickBot="1">
      <c r="A14" s="130">
        <v>7</v>
      </c>
      <c r="B14" s="132" t="e">
        <f>VLOOKUP('пр.хода'!A14,'пр.взв.'!B13:C28,2,FALSE)</f>
        <v>#N/A</v>
      </c>
      <c r="C14" s="134" t="e">
        <f>VLOOKUP(A14,'пр.взв.'!B7:H22,3,FALSE)</f>
        <v>#N/A</v>
      </c>
      <c r="D14" s="134" t="e">
        <f>VLOOKUP(A14,'пр.взв.'!B7:H22,4,FALSE)</f>
        <v>#N/A</v>
      </c>
      <c r="E14" s="18"/>
      <c r="F14" s="34"/>
      <c r="G14" s="38"/>
      <c r="H14" s="45">
        <v>1</v>
      </c>
      <c r="I14" s="161" t="str">
        <f>VLOOKUP(H14,'пр.взв.'!B5:F27,2,FALSE)</f>
        <v>БОРЮШКИН Владимир Федорович</v>
      </c>
      <c r="J14" s="162"/>
      <c r="K14" s="162"/>
      <c r="L14" s="162"/>
      <c r="M14" s="163"/>
      <c r="N14" s="34"/>
      <c r="O14" s="34"/>
      <c r="P14" s="34"/>
      <c r="Q14" s="18"/>
      <c r="R14" s="132" t="e">
        <f>VLOOKUP(U14,'пр.взв.'!B13:F28,2,FALSE)</f>
        <v>#N/A</v>
      </c>
      <c r="S14" s="134" t="e">
        <f>VLOOKUP(U14,'пр.взв.'!B13:F28,3,FALSE)</f>
        <v>#N/A</v>
      </c>
      <c r="T14" s="134" t="e">
        <f>VLOOKUP(U14,'пр.взв.'!B13:F28,4,FALSE)</f>
        <v>#N/A</v>
      </c>
      <c r="U14" s="170">
        <v>8</v>
      </c>
    </row>
    <row r="15" spans="1:21" ht="12.75" customHeight="1" thickBot="1">
      <c r="A15" s="131"/>
      <c r="B15" s="133"/>
      <c r="C15" s="135"/>
      <c r="D15" s="135"/>
      <c r="E15" s="34"/>
      <c r="F15" s="34"/>
      <c r="G15" s="38"/>
      <c r="H15" s="46"/>
      <c r="I15" s="164"/>
      <c r="J15" s="165"/>
      <c r="K15" s="165"/>
      <c r="L15" s="165"/>
      <c r="M15" s="166"/>
      <c r="N15" s="34"/>
      <c r="O15" s="34"/>
      <c r="P15" s="34"/>
      <c r="Q15" s="34"/>
      <c r="R15" s="133"/>
      <c r="S15" s="135"/>
      <c r="T15" s="135"/>
      <c r="U15" s="176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54" t="s">
        <v>17</v>
      </c>
      <c r="H18" s="154"/>
      <c r="I18" s="154"/>
      <c r="J18" s="154"/>
      <c r="K18" s="154"/>
      <c r="L18" s="154"/>
      <c r="M18" s="154"/>
      <c r="N18" s="154"/>
      <c r="O18" s="154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4" t="e">
        <f>VLOOKUP(A21,'пр.взв.'!B7:F22,2,FALSE)</f>
        <v>#N/A</v>
      </c>
      <c r="C21" s="48"/>
      <c r="D21" s="48"/>
      <c r="E21" s="48"/>
      <c r="Q21" s="48"/>
      <c r="R21" s="57"/>
      <c r="S21" s="146" t="e">
        <f>VLOOKUP(U21,'пр.взв.'!B7:F22,2,FALSE)</f>
        <v>#N/A</v>
      </c>
      <c r="T21" s="147"/>
      <c r="U21" s="58">
        <v>0</v>
      </c>
    </row>
    <row r="22" spans="1:21" ht="12.75" customHeight="1">
      <c r="A22" s="47"/>
      <c r="B22" s="134"/>
      <c r="C22" s="49">
        <v>0</v>
      </c>
      <c r="D22" s="50"/>
      <c r="E22" s="48"/>
      <c r="Q22" s="48"/>
      <c r="R22" s="59">
        <v>0</v>
      </c>
      <c r="S22" s="148"/>
      <c r="T22" s="149"/>
      <c r="U22" s="58"/>
    </row>
    <row r="23" spans="1:21" ht="12.75" customHeight="1">
      <c r="A23" s="47">
        <v>0</v>
      </c>
      <c r="B23" s="195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0" t="e">
        <f>VLOOKUP(U23,'пр.взв.'!B7:F22,2,FALSE)</f>
        <v>#N/A</v>
      </c>
      <c r="T23" s="151"/>
      <c r="U23" s="58">
        <v>0</v>
      </c>
    </row>
    <row r="24" spans="1:21" ht="13.5" thickBot="1">
      <c r="A24" s="47"/>
      <c r="B24" s="196"/>
      <c r="C24" s="53"/>
      <c r="D24" s="52"/>
      <c r="E24" s="48"/>
      <c r="Q24" s="48"/>
      <c r="R24" s="51"/>
      <c r="S24" s="152"/>
      <c r="T24" s="153"/>
      <c r="U24" s="58"/>
    </row>
    <row r="25" spans="1:21" ht="12.75">
      <c r="A25" s="48"/>
      <c r="B25" s="48"/>
      <c r="C25" s="53"/>
      <c r="D25" s="52"/>
      <c r="E25" s="54">
        <v>3</v>
      </c>
      <c r="F25" s="185" t="str">
        <f>VLOOKUP(E25,'пр.взв.'!B7:D22,2,FALSE)</f>
        <v>АРХИПОВ Виктор Константинович</v>
      </c>
      <c r="G25" s="185"/>
      <c r="H25" s="185"/>
      <c r="I25" s="186"/>
      <c r="M25" s="184" t="str">
        <f>VLOOKUP(Q25,'пр.взв.'!B7:C22,2,FALSE)</f>
        <v>ШОРИН Михаил Павлович</v>
      </c>
      <c r="N25" s="185"/>
      <c r="O25" s="185"/>
      <c r="P25" s="186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7"/>
      <c r="G26" s="188"/>
      <c r="H26" s="188"/>
      <c r="I26" s="189"/>
      <c r="J26" s="22"/>
      <c r="K26" s="22"/>
      <c r="L26" s="22"/>
      <c r="M26" s="187"/>
      <c r="N26" s="188"/>
      <c r="O26" s="188"/>
      <c r="P26" s="189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0" t="e">
        <f>VLOOKUP(B27,'пр.взв.'!B7:F22,2,FALSE)</f>
        <v>#N/A</v>
      </c>
      <c r="D27" s="191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3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2"/>
      <c r="D28" s="193"/>
      <c r="E28" s="48"/>
      <c r="F28" s="2"/>
      <c r="G28" s="2"/>
      <c r="H28" s="2"/>
      <c r="I28" s="2"/>
      <c r="Q28" s="48"/>
      <c r="R28" s="13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2015-05-15T10:16:17Z</cp:lastPrinted>
  <dcterms:created xsi:type="dcterms:W3CDTF">1996-10-08T23:32:33Z</dcterms:created>
  <dcterms:modified xsi:type="dcterms:W3CDTF">2015-05-17T18:46:37Z</dcterms:modified>
  <cp:category/>
  <cp:version/>
  <cp:contentType/>
  <cp:contentStatus/>
</cp:coreProperties>
</file>