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<sst xmlns="http://schemas.openxmlformats.org/spreadsheetml/2006/main" count="364" uniqueCount="153">
  <si>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</si>
  <si>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</si>
  <si>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</si>
  <si>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</si>
  <si>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</si>
  <si>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</si>
  <si>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</si>
  <si>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</si>
  <si>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</si>
  <si>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</si>
  <si>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</si>
  <si>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</si>
  <si>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</si>
  <si>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</si>
  <si>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</si>
  <si>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</si>
  <si>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</si>
  <si>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</si>
  <si>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</si>
  <si>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</si>
  <si>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</si>
  <si>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</si>
  <si>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</si>
  <si>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</si>
  <si>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</si>
  <si>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</si>
  <si>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</si>
  <si>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</si>
  <si>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</si>
  <si>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</si>
  <si>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</si>
  <si>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</si>
  <si>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</si>
  <si>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</si>
  <si>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</si>
  <si>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</si>
  <si>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7-8</t>
  </si>
  <si>
    <t>A</t>
  </si>
  <si>
    <t>1/8</t>
  </si>
  <si>
    <t>B</t>
  </si>
  <si>
    <t>№ m</t>
  </si>
  <si>
    <t>№ j</t>
  </si>
  <si>
    <t>Name</t>
  </si>
  <si>
    <t>Yob., Rank</t>
  </si>
  <si>
    <t>Country</t>
  </si>
  <si>
    <t>Estimations</t>
  </si>
  <si>
    <t>Score</t>
  </si>
  <si>
    <t>Result</t>
  </si>
  <si>
    <t>1/4</t>
  </si>
  <si>
    <t>Consolatory meetings (Утешительные встречи)</t>
  </si>
  <si>
    <t>№ встречи</t>
  </si>
  <si>
    <t>СОСТАВ ПАР ПО КРУГАМ</t>
  </si>
  <si>
    <t>круг</t>
  </si>
  <si>
    <t xml:space="preserve"> (Полуфинал)</t>
  </si>
  <si>
    <t>(Полуфинал)</t>
  </si>
  <si>
    <t>Михалева Елена Павловна</t>
  </si>
  <si>
    <t>13.06.1995 мс</t>
  </si>
  <si>
    <t>ЦФО</t>
  </si>
  <si>
    <t>Московская</t>
  </si>
  <si>
    <t>Егошин Б.А.</t>
  </si>
  <si>
    <t>МОЛЧАНОВА Мария Владимировна</t>
  </si>
  <si>
    <t>24.01.88 змс</t>
  </si>
  <si>
    <t>ПФО</t>
  </si>
  <si>
    <t>Пермский Краснокамск Д</t>
  </si>
  <si>
    <t>000532</t>
  </si>
  <si>
    <t>Мухаметшин РГ</t>
  </si>
  <si>
    <t>Лизунова Надежда Александровна</t>
  </si>
  <si>
    <t>17.04.1996 кмс</t>
  </si>
  <si>
    <t>УФО</t>
  </si>
  <si>
    <t>Челябинская, Троицк</t>
  </si>
  <si>
    <t>Ермаков В.Е.</t>
  </si>
  <si>
    <t>Титова Ольга Александровна</t>
  </si>
  <si>
    <t>13.02.1990 мс</t>
  </si>
  <si>
    <t>Свердловская, Екатеринбург</t>
  </si>
  <si>
    <t>Рябов С.В.</t>
  </si>
  <si>
    <t>БОНДАРЕВА Елена Борисовна</t>
  </si>
  <si>
    <t>07.06.85 змс</t>
  </si>
  <si>
    <t>Нижегородская, Дзержинск, д</t>
  </si>
  <si>
    <t>000527  2205647057</t>
  </si>
  <si>
    <t xml:space="preserve">Городнов АГ, Береснев СН  </t>
  </si>
  <si>
    <t>Гераськина Ольга Петровна</t>
  </si>
  <si>
    <t xml:space="preserve">Саратовская Балаково </t>
  </si>
  <si>
    <t>Борисов К.М.Сучков А.А.</t>
  </si>
  <si>
    <t>СМИРНОВА Мария Игоревна</t>
  </si>
  <si>
    <t>19.07.1994 кмс</t>
  </si>
  <si>
    <t xml:space="preserve">Пермский, Чайковский </t>
  </si>
  <si>
    <t>АРУТЮНЯН Гаянэ Вагинаковна</t>
  </si>
  <si>
    <t>27.06.84 МСМК</t>
  </si>
  <si>
    <t>МОС</t>
  </si>
  <si>
    <t>Москва МКС</t>
  </si>
  <si>
    <t>Сабуров АЛ Шмаков ОВ</t>
  </si>
  <si>
    <t>ЦАТУРЯН Шогик Арутюновна</t>
  </si>
  <si>
    <t>27.08.84 МС</t>
  </si>
  <si>
    <t>Ковальчук Анна Сергеевна</t>
  </si>
  <si>
    <t xml:space="preserve">23.12.93 кмс </t>
  </si>
  <si>
    <t>ЮФО</t>
  </si>
  <si>
    <t>Волгоградская обл ДЮСШ</t>
  </si>
  <si>
    <t>Иващенко Г.И</t>
  </si>
  <si>
    <t>БИКБЕРДИНА Кристина Генадьевна</t>
  </si>
  <si>
    <t>16.03.92 мс</t>
  </si>
  <si>
    <t>Оренбургская Кувандык МО</t>
  </si>
  <si>
    <t>003267</t>
  </si>
  <si>
    <t>Бикбердина НХ, Баширов РЗ</t>
  </si>
  <si>
    <t>БОРИСОВА Зинаида Петровна</t>
  </si>
  <si>
    <t>28.08.82 мсмк</t>
  </si>
  <si>
    <t>000602   1502809458.</t>
  </si>
  <si>
    <t>Кацанашвили ОМ  Портнов СВ</t>
  </si>
  <si>
    <t xml:space="preserve"> Мкртчян Рузан Арсеновна </t>
  </si>
  <si>
    <t>05.04.96 кмс</t>
  </si>
  <si>
    <t>Краснодарский, Краснодар</t>
  </si>
  <si>
    <t>Хайбулаев ГА</t>
  </si>
  <si>
    <t>МАКАРЦЕВА Ольга Валерьевна</t>
  </si>
  <si>
    <t>12.09.90 кмс</t>
  </si>
  <si>
    <t>ЦФО Смоленская Смоленск МО</t>
  </si>
  <si>
    <t>Катцин ЮП</t>
  </si>
  <si>
    <t>Гришина Марина Игоревна</t>
  </si>
  <si>
    <t>Кузнецова А.Журавицкий с.</t>
  </si>
  <si>
    <t>КОЗЛОВА Мария Александровна</t>
  </si>
  <si>
    <t>10.04.92  мс</t>
  </si>
  <si>
    <t xml:space="preserve"> Рязанская Рязань МО</t>
  </si>
  <si>
    <t>Глушкова НЮ, Гришакин КВ</t>
  </si>
  <si>
    <t>Пятигорец Елена Александролвна</t>
  </si>
  <si>
    <t>07.06.1991 кмс</t>
  </si>
  <si>
    <t>РК Крым</t>
  </si>
  <si>
    <t>Крым</t>
  </si>
  <si>
    <t>в.к.  48      кг.</t>
  </si>
  <si>
    <t>Щелканов В, Волочай В.</t>
  </si>
  <si>
    <t>21.01.1990 мс</t>
  </si>
  <si>
    <t>Костенков ЕС, Митреев СВ</t>
  </si>
  <si>
    <t>26.12.1992 кмс</t>
  </si>
  <si>
    <t>Брянская Брянск ЛОК</t>
  </si>
  <si>
    <t>9</t>
  </si>
  <si>
    <t>3/0</t>
  </si>
  <si>
    <t>5</t>
  </si>
  <si>
    <t>4/0</t>
  </si>
  <si>
    <t>11</t>
  </si>
  <si>
    <t>15</t>
  </si>
  <si>
    <t>2</t>
  </si>
  <si>
    <t>6</t>
  </si>
  <si>
    <t>4</t>
  </si>
  <si>
    <t>8</t>
  </si>
  <si>
    <t>3/1</t>
  </si>
  <si>
    <t>13</t>
  </si>
  <si>
    <t>Цатурян</t>
  </si>
  <si>
    <t>Смирнова</t>
  </si>
  <si>
    <t>Бикбердина</t>
  </si>
  <si>
    <t>за 3 место</t>
  </si>
  <si>
    <t>2/0</t>
  </si>
  <si>
    <t>9-12</t>
  </si>
  <si>
    <t>13-16</t>
  </si>
  <si>
    <t>Мухаметшин Рустам</t>
  </si>
  <si>
    <t>Сова Б.Л.</t>
  </si>
  <si>
    <t>Закиров Р.М.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</si>
</sst>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10" fillId="0" borderId="0" xfId="42" applyFont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0" fontId="9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3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49" fontId="61" fillId="0" borderId="0" xfId="0" applyNumberFormat="1" applyFont="1" applyBorder="1" applyAlignment="1">
      <alignment horizontal="center" vertical="center"/>
    </xf>
    <xf numFmtId="0" fontId="62" fillId="0" borderId="0" xfId="42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49" fontId="0" fillId="0" borderId="16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49" fontId="5" fillId="0" borderId="25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27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11" fillId="33" borderId="29" xfId="42" applyFont="1" applyFill="1" applyBorder="1" applyAlignment="1" applyProtection="1">
      <alignment horizontal="center" vertical="center" wrapText="1"/>
      <protection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1" fillId="0" borderId="32" xfId="42" applyFont="1" applyBorder="1" applyAlignment="1" applyProtection="1">
      <alignment horizontal="center" vertical="center" wrapText="1"/>
      <protection/>
    </xf>
    <xf numFmtId="0" fontId="11" fillId="0" borderId="20" xfId="42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>
      <alignment horizontal="center" vertical="center" wrapText="1"/>
    </xf>
    <xf numFmtId="0" fontId="6" fillId="0" borderId="14" xfId="42" applyFont="1" applyFill="1" applyBorder="1" applyAlignment="1" applyProtection="1">
      <alignment horizontal="left" vertical="center" wrapText="1"/>
      <protection/>
    </xf>
    <xf numFmtId="0" fontId="6" fillId="0" borderId="16" xfId="42" applyFont="1" applyFill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0" fillId="0" borderId="33" xfId="42" applyNumberFormat="1" applyFont="1" applyBorder="1" applyAlignment="1" applyProtection="1">
      <alignment horizontal="center" vertical="center" wrapText="1"/>
      <protection/>
    </xf>
    <xf numFmtId="0" fontId="6" fillId="0" borderId="33" xfId="42" applyFont="1" applyFill="1" applyBorder="1" applyAlignment="1" applyProtection="1">
      <alignment horizontal="left" vertical="center" wrapText="1"/>
      <protection/>
    </xf>
    <xf numFmtId="0" fontId="6" fillId="0" borderId="35" xfId="42" applyFont="1" applyFill="1" applyBorder="1" applyAlignment="1" applyProtection="1">
      <alignment horizontal="left" vertical="center" wrapText="1"/>
      <protection/>
    </xf>
    <xf numFmtId="0" fontId="6" fillId="0" borderId="18" xfId="42" applyFont="1" applyFill="1" applyBorder="1" applyAlignment="1" applyProtection="1">
      <alignment horizontal="left" vertical="center" wrapText="1"/>
      <protection/>
    </xf>
    <xf numFmtId="0" fontId="6" fillId="0" borderId="19" xfId="42" applyFont="1" applyFill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33" xfId="42" applyNumberFormat="1" applyFont="1" applyBorder="1" applyAlignment="1" applyProtection="1">
      <alignment horizontal="center" vertical="center" wrapText="1"/>
      <protection/>
    </xf>
    <xf numFmtId="0" fontId="6" fillId="36" borderId="36" xfId="0" applyNumberFormat="1" applyFont="1" applyFill="1" applyBorder="1" applyAlignment="1">
      <alignment horizontal="center" vertical="center" wrapText="1"/>
    </xf>
    <xf numFmtId="0" fontId="6" fillId="36" borderId="19" xfId="0" applyNumberFormat="1" applyFont="1" applyFill="1" applyBorder="1" applyAlignment="1">
      <alignment horizontal="center" vertical="center" wrapText="1"/>
    </xf>
    <xf numFmtId="0" fontId="22" fillId="0" borderId="33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6" fillId="36" borderId="37" xfId="0" applyNumberFormat="1" applyFont="1" applyFill="1" applyBorder="1" applyAlignment="1">
      <alignment horizontal="center" vertical="center" wrapText="1"/>
    </xf>
    <xf numFmtId="0" fontId="6" fillId="36" borderId="27" xfId="0" applyNumberFormat="1" applyFont="1" applyFill="1" applyBorder="1" applyAlignment="1">
      <alignment horizontal="center" vertical="center" wrapText="1"/>
    </xf>
    <xf numFmtId="0" fontId="11" fillId="0" borderId="29" xfId="42" applyFont="1" applyBorder="1" applyAlignment="1" applyProtection="1">
      <alignment horizontal="center" vertical="center" wrapText="1"/>
      <protection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6" fillId="36" borderId="37" xfId="0" applyNumberFormat="1" applyFont="1" applyFill="1" applyBorder="1" applyAlignment="1">
      <alignment horizontal="left" vertical="center" wrapText="1"/>
    </xf>
    <xf numFmtId="0" fontId="6" fillId="36" borderId="27" xfId="0" applyNumberFormat="1" applyFont="1" applyFill="1" applyBorder="1" applyAlignment="1">
      <alignment horizontal="left" vertical="center" wrapText="1"/>
    </xf>
    <xf numFmtId="0" fontId="6" fillId="36" borderId="38" xfId="0" applyNumberFormat="1" applyFont="1" applyFill="1" applyBorder="1" applyAlignment="1">
      <alignment horizontal="center" vertical="center" wrapText="1"/>
    </xf>
    <xf numFmtId="0" fontId="6" fillId="36" borderId="16" xfId="0" applyNumberFormat="1" applyFont="1" applyFill="1" applyBorder="1" applyAlignment="1">
      <alignment horizontal="center" vertical="center" wrapText="1"/>
    </xf>
    <xf numFmtId="0" fontId="6" fillId="36" borderId="33" xfId="0" applyNumberFormat="1" applyFont="1" applyFill="1" applyBorder="1" applyAlignment="1">
      <alignment horizontal="left" vertical="center" wrapText="1"/>
    </xf>
    <xf numFmtId="0" fontId="63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0" fillId="0" borderId="39" xfId="42" applyFont="1" applyBorder="1" applyAlignment="1" applyProtection="1">
      <alignment horizontal="center" vertical="center" wrapText="1"/>
      <protection/>
    </xf>
    <xf numFmtId="49" fontId="7" fillId="0" borderId="27" xfId="0" applyNumberFormat="1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0" fillId="0" borderId="27" xfId="42" applyFont="1" applyBorder="1" applyAlignment="1" applyProtection="1">
      <alignment horizontal="left" vertical="center" wrapText="1"/>
      <protection/>
    </xf>
    <xf numFmtId="0" fontId="1" fillId="0" borderId="3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9" xfId="42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left" vertical="center" wrapText="1"/>
      <protection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23" fillId="0" borderId="52" xfId="42" applyFont="1" applyBorder="1" applyAlignment="1" applyProtection="1">
      <alignment horizontal="left" vertical="center" wrapText="1"/>
      <protection/>
    </xf>
    <xf numFmtId="0" fontId="23" fillId="0" borderId="53" xfId="0" applyFont="1" applyBorder="1" applyAlignment="1">
      <alignment horizontal="left" vertical="center" wrapText="1"/>
    </xf>
    <xf numFmtId="0" fontId="23" fillId="0" borderId="49" xfId="42" applyFont="1" applyBorder="1" applyAlignment="1" applyProtection="1">
      <alignment horizontal="left" vertical="center" wrapText="1"/>
      <protection/>
    </xf>
    <xf numFmtId="0" fontId="23" fillId="0" borderId="51" xfId="0" applyFont="1" applyBorder="1" applyAlignment="1">
      <alignment horizontal="left" vertical="center" wrapText="1"/>
    </xf>
    <xf numFmtId="0" fontId="23" fillId="0" borderId="24" xfId="42" applyFont="1" applyBorder="1" applyAlignment="1" applyProtection="1">
      <alignment horizontal="left" vertical="center" wrapText="1"/>
      <protection/>
    </xf>
    <xf numFmtId="0" fontId="23" fillId="0" borderId="54" xfId="0" applyFont="1" applyBorder="1" applyAlignment="1">
      <alignment horizontal="left" vertical="center" wrapText="1"/>
    </xf>
    <xf numFmtId="0" fontId="23" fillId="0" borderId="55" xfId="42" applyFont="1" applyBorder="1" applyAlignment="1" applyProtection="1">
      <alignment horizontal="left" vertical="center" wrapText="1"/>
      <protection/>
    </xf>
    <xf numFmtId="0" fontId="23" fillId="0" borderId="56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0" fontId="23" fillId="0" borderId="57" xfId="42" applyFont="1" applyBorder="1" applyAlignment="1" applyProtection="1">
      <alignment horizontal="left" vertical="center" wrapText="1"/>
      <protection/>
    </xf>
    <xf numFmtId="0" fontId="23" fillId="0" borderId="58" xfId="0" applyFont="1" applyBorder="1" applyAlignment="1">
      <alignment horizontal="left" vertical="center" wrapText="1"/>
    </xf>
    <xf numFmtId="0" fontId="23" fillId="0" borderId="59" xfId="42" applyFont="1" applyBorder="1" applyAlignment="1" applyProtection="1">
      <alignment horizontal="left" vertical="center" wrapText="1"/>
      <protection/>
    </xf>
    <xf numFmtId="0" fontId="23" fillId="0" borderId="60" xfId="0" applyFont="1" applyBorder="1" applyAlignment="1">
      <alignment horizontal="left" vertical="center" wrapText="1"/>
    </xf>
    <xf numFmtId="0" fontId="23" fillId="0" borderId="61" xfId="42" applyFont="1" applyBorder="1" applyAlignment="1" applyProtection="1">
      <alignment horizontal="left" vertical="center" wrapText="1"/>
      <protection/>
    </xf>
    <xf numFmtId="0" fontId="23" fillId="0" borderId="3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55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7" fillId="37" borderId="55" xfId="0" applyFont="1" applyFill="1" applyBorder="1" applyAlignment="1">
      <alignment horizontal="center" vertical="center"/>
    </xf>
    <xf numFmtId="0" fontId="17" fillId="37" borderId="61" xfId="0" applyFont="1" applyFill="1" applyBorder="1" applyAlignment="1">
      <alignment horizontal="center" vertical="center"/>
    </xf>
    <xf numFmtId="0" fontId="17" fillId="37" borderId="32" xfId="0" applyFont="1" applyFill="1" applyBorder="1" applyAlignment="1">
      <alignment horizontal="center" vertical="center"/>
    </xf>
    <xf numFmtId="0" fontId="18" fillId="0" borderId="6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7" fillId="35" borderId="55" xfId="0" applyFont="1" applyFill="1" applyBorder="1" applyAlignment="1">
      <alignment horizontal="center" vertical="center"/>
    </xf>
    <xf numFmtId="0" fontId="17" fillId="35" borderId="61" xfId="0" applyFont="1" applyFill="1" applyBorder="1" applyAlignment="1">
      <alignment horizontal="center" vertical="center"/>
    </xf>
    <xf numFmtId="0" fontId="17" fillId="35" borderId="32" xfId="0" applyFont="1" applyFill="1" applyBorder="1" applyAlignment="1">
      <alignment horizontal="center" vertical="center"/>
    </xf>
    <xf numFmtId="0" fontId="11" fillId="33" borderId="30" xfId="42" applyFont="1" applyFill="1" applyBorder="1" applyAlignment="1" applyProtection="1">
      <alignment horizontal="center" vertical="center" wrapText="1"/>
      <protection/>
    </xf>
    <xf numFmtId="0" fontId="11" fillId="33" borderId="31" xfId="42" applyFont="1" applyFill="1" applyBorder="1" applyAlignment="1" applyProtection="1">
      <alignment horizontal="center" vertical="center" wrapText="1"/>
      <protection/>
    </xf>
    <xf numFmtId="0" fontId="0" fillId="0" borderId="62" xfId="42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16" fillId="35" borderId="29" xfId="42" applyFont="1" applyFill="1" applyBorder="1" applyAlignment="1" applyProtection="1">
      <alignment horizontal="center" vertical="center"/>
      <protection/>
    </xf>
    <xf numFmtId="0" fontId="16" fillId="35" borderId="30" xfId="42" applyFont="1" applyFill="1" applyBorder="1" applyAlignment="1" applyProtection="1">
      <alignment horizontal="center" vertical="center"/>
      <protection/>
    </xf>
    <xf numFmtId="0" fontId="16" fillId="35" borderId="31" xfId="42" applyFont="1" applyFill="1" applyBorder="1" applyAlignment="1" applyProtection="1">
      <alignment horizontal="center" vertical="center"/>
      <protection/>
    </xf>
    <xf numFmtId="0" fontId="17" fillId="34" borderId="55" xfId="0" applyFont="1" applyFill="1" applyBorder="1" applyAlignment="1">
      <alignment horizontal="center" vertical="center"/>
    </xf>
    <xf numFmtId="0" fontId="17" fillId="34" borderId="61" xfId="0" applyFont="1" applyFill="1" applyBorder="1" applyAlignment="1">
      <alignment horizontal="center" vertical="center"/>
    </xf>
    <xf numFmtId="0" fontId="17" fillId="34" borderId="32" xfId="0" applyFont="1" applyFill="1" applyBorder="1" applyAlignment="1">
      <alignment horizontal="center" vertical="center"/>
    </xf>
    <xf numFmtId="0" fontId="7" fillId="0" borderId="63" xfId="0" applyNumberFormat="1" applyFont="1" applyBorder="1" applyAlignment="1">
      <alignment horizontal="center" vertical="center" wrapText="1"/>
    </xf>
    <xf numFmtId="0" fontId="7" fillId="0" borderId="64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32" xfId="42" applyFont="1" applyBorder="1" applyAlignment="1" applyProtection="1">
      <alignment horizontal="center" vertical="center" wrapText="1"/>
      <protection/>
    </xf>
    <xf numFmtId="0" fontId="6" fillId="0" borderId="20" xfId="42" applyFont="1" applyBorder="1" applyAlignment="1" applyProtection="1">
      <alignment horizontal="center" vertical="center" wrapText="1"/>
      <protection/>
    </xf>
    <xf numFmtId="0" fontId="6" fillId="0" borderId="60" xfId="42" applyFont="1" applyBorder="1" applyAlignment="1" applyProtection="1">
      <alignment horizontal="center" vertical="center" wrapText="1"/>
      <protection/>
    </xf>
    <xf numFmtId="0" fontId="6" fillId="0" borderId="55" xfId="42" applyFont="1" applyBorder="1" applyAlignment="1" applyProtection="1">
      <alignment horizontal="center" vertical="center" wrapText="1"/>
      <protection/>
    </xf>
    <xf numFmtId="0" fontId="6" fillId="0" borderId="62" xfId="42" applyFont="1" applyBorder="1" applyAlignment="1" applyProtection="1">
      <alignment horizontal="center" vertical="center" wrapText="1"/>
      <protection/>
    </xf>
    <xf numFmtId="0" fontId="6" fillId="0" borderId="24" xfId="42" applyFont="1" applyBorder="1" applyAlignment="1" applyProtection="1">
      <alignment horizontal="center" vertical="center" wrapText="1"/>
      <protection/>
    </xf>
    <xf numFmtId="0" fontId="6" fillId="0" borderId="56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54" xfId="42" applyFont="1" applyBorder="1" applyAlignment="1" applyProtection="1">
      <alignment horizontal="center" vertical="center" wrapText="1"/>
      <protection/>
    </xf>
    <xf numFmtId="0" fontId="6" fillId="0" borderId="52" xfId="42" applyFont="1" applyBorder="1" applyAlignment="1" applyProtection="1">
      <alignment horizontal="left" vertical="center" wrapText="1"/>
      <protection/>
    </xf>
    <xf numFmtId="0" fontId="6" fillId="0" borderId="53" xfId="0" applyFont="1" applyBorder="1" applyAlignment="1">
      <alignment horizontal="left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7" fillId="0" borderId="70" xfId="0" applyNumberFormat="1" applyFont="1" applyBorder="1" applyAlignment="1">
      <alignment horizontal="center" vertical="center" wrapText="1"/>
    </xf>
    <xf numFmtId="0" fontId="7" fillId="0" borderId="71" xfId="0" applyNumberFormat="1" applyFont="1" applyBorder="1" applyAlignment="1">
      <alignment horizontal="center" vertical="center" wrapText="1"/>
    </xf>
    <xf numFmtId="0" fontId="7" fillId="0" borderId="72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0" fillId="0" borderId="6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6" fillId="0" borderId="52" xfId="42" applyFont="1" applyBorder="1" applyAlignment="1" applyProtection="1">
      <alignment horizontal="center" vertical="center" wrapText="1"/>
      <protection/>
    </xf>
    <xf numFmtId="0" fontId="6" fillId="0" borderId="58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7" xfId="42" applyFont="1" applyBorder="1" applyAlignment="1" applyProtection="1">
      <alignment horizontal="center" vertical="center" wrapText="1"/>
      <protection/>
    </xf>
    <xf numFmtId="0" fontId="7" fillId="0" borderId="73" xfId="0" applyNumberFormat="1" applyFont="1" applyBorder="1" applyAlignment="1">
      <alignment horizontal="center" vertical="center" wrapText="1"/>
    </xf>
    <xf numFmtId="0" fontId="7" fillId="0" borderId="74" xfId="0" applyNumberFormat="1" applyFont="1" applyBorder="1" applyAlignment="1">
      <alignment horizontal="center" vertical="center" wrapText="1"/>
    </xf>
    <xf numFmtId="0" fontId="7" fillId="0" borderId="75" xfId="0" applyNumberFormat="1" applyFont="1" applyBorder="1" applyAlignment="1">
      <alignment horizontal="center" vertical="center" wrapText="1"/>
    </xf>
    <xf numFmtId="0" fontId="7" fillId="0" borderId="76" xfId="0" applyNumberFormat="1" applyFont="1" applyBorder="1" applyAlignment="1">
      <alignment horizontal="center" vertical="center" wrapText="1"/>
    </xf>
    <xf numFmtId="0" fontId="7" fillId="0" borderId="77" xfId="0" applyNumberFormat="1" applyFont="1" applyBorder="1" applyAlignment="1">
      <alignment horizontal="center" vertical="center" wrapText="1"/>
    </xf>
    <xf numFmtId="0" fontId="7" fillId="0" borderId="78" xfId="0" applyNumberFormat="1" applyFont="1" applyBorder="1" applyAlignment="1">
      <alignment horizontal="center" vertical="center" wrapText="1"/>
    </xf>
    <xf numFmtId="0" fontId="6" fillId="0" borderId="57" xfId="42" applyFont="1" applyBorder="1" applyAlignment="1" applyProtection="1">
      <alignment horizontal="left" vertical="center" wrapText="1"/>
      <protection/>
    </xf>
    <xf numFmtId="0" fontId="6" fillId="0" borderId="58" xfId="0" applyFont="1" applyBorder="1" applyAlignment="1">
      <alignment horizontal="left" vertical="center" wrapText="1"/>
    </xf>
    <xf numFmtId="0" fontId="5" fillId="33" borderId="29" xfId="42" applyFont="1" applyFill="1" applyBorder="1" applyAlignment="1" applyProtection="1">
      <alignment horizontal="center" vertical="center" wrapText="1"/>
      <protection/>
    </xf>
    <xf numFmtId="0" fontId="5" fillId="33" borderId="30" xfId="42" applyFont="1" applyFill="1" applyBorder="1" applyAlignment="1" applyProtection="1">
      <alignment horizontal="center" vertical="center" wrapText="1"/>
      <protection/>
    </xf>
    <xf numFmtId="0" fontId="5" fillId="33" borderId="31" xfId="42" applyFont="1" applyFill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/>
      <protection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0" borderId="79" xfId="0" applyNumberFormat="1" applyFont="1" applyBorder="1" applyAlignment="1">
      <alignment horizontal="center" vertical="center" wrapText="1"/>
    </xf>
    <xf numFmtId="0" fontId="7" fillId="0" borderId="80" xfId="0" applyNumberFormat="1" applyFont="1" applyBorder="1" applyAlignment="1">
      <alignment horizontal="center" vertical="center" wrapText="1"/>
    </xf>
    <xf numFmtId="0" fontId="7" fillId="0" borderId="81" xfId="0" applyNumberFormat="1" applyFont="1" applyBorder="1" applyAlignment="1">
      <alignment horizontal="center" vertical="center" wrapText="1"/>
    </xf>
    <xf numFmtId="0" fontId="7" fillId="0" borderId="82" xfId="0" applyNumberFormat="1" applyFont="1" applyBorder="1" applyAlignment="1">
      <alignment horizontal="center" vertical="center" wrapText="1"/>
    </xf>
    <xf numFmtId="0" fontId="7" fillId="0" borderId="83" xfId="0" applyNumberFormat="1" applyFont="1" applyBorder="1" applyAlignment="1">
      <alignment horizontal="center" vertical="center" wrapText="1"/>
    </xf>
    <xf numFmtId="0" fontId="7" fillId="0" borderId="84" xfId="0" applyNumberFormat="1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89;&#1086;&#1085;&#1080;\&#1076;&#1080;&#1089;&#1082;%201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16-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6-11  марта  2015г.  г. Санкт-Петербург</v>
          </cell>
        </row>
        <row r="6">
          <cell r="A6" t="str">
            <v>Гл. судья, судья МК</v>
          </cell>
          <cell r="G6" t="str">
            <v>Б.Л.Сова</v>
          </cell>
        </row>
        <row r="7">
          <cell r="G7" t="str">
            <v>/ г. Рязань /</v>
          </cell>
        </row>
        <row r="8">
          <cell r="A8" t="str">
            <v>Гл. секретарь, судья МК</v>
          </cell>
          <cell r="G8" t="str">
            <v>Р.М. Закиров</v>
          </cell>
        </row>
        <row r="9">
          <cell r="G9" t="str">
            <v>/  г. Пермь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полуфинал"/>
      <sheetName val="пр.взв."/>
      <sheetName val="СТАРТОВЫЙ"/>
      <sheetName val="наградной лист"/>
      <sheetName val="пр.хода"/>
    </sheetNames>
    <sheetDataSet>
      <sheetData sheetId="2">
        <row r="7">
          <cell r="B7">
            <v>1</v>
          </cell>
        </row>
        <row r="9">
          <cell r="B9">
            <v>2</v>
          </cell>
        </row>
        <row r="11">
          <cell r="B11">
            <v>3</v>
          </cell>
        </row>
        <row r="13">
          <cell r="B13">
            <v>4</v>
          </cell>
        </row>
        <row r="15">
          <cell r="B15">
            <v>5</v>
          </cell>
        </row>
        <row r="17">
          <cell r="B17">
            <v>6</v>
          </cell>
        </row>
        <row r="19">
          <cell r="B19">
            <v>7</v>
          </cell>
        </row>
        <row r="21">
          <cell r="B21">
            <v>8</v>
          </cell>
        </row>
        <row r="23">
          <cell r="B23">
            <v>9</v>
          </cell>
        </row>
        <row r="25">
          <cell r="B25">
            <v>10</v>
          </cell>
        </row>
        <row r="27">
          <cell r="B27">
            <v>11</v>
          </cell>
        </row>
        <row r="29">
          <cell r="B29">
            <v>12</v>
          </cell>
        </row>
        <row r="31">
          <cell r="B31">
            <v>13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41">
          <cell r="E41" t="str">
            <v/>
          </cell>
        </row>
        <row r="43">
          <cell r="E4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6"/>
  <sheetViews>
    <sheetView tabSelected="1" zoomScalePageLayoutView="0" workbookViewId="0" topLeftCell="A2">
      <selection activeCell="H10" sqref="H10:H11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6.28125" style="0" customWidth="1"/>
    <col min="6" max="6" width="16.00390625" style="0" customWidth="1"/>
    <col min="7" max="7" width="9.8515625" style="0" hidden="1" customWidth="1"/>
    <col min="8" max="8" width="20.28125" style="0" customWidth="1"/>
  </cols>
  <sheetData>
    <row r="1" spans="1:8" ht="19.5" customHeight="1">
      <c r="A1" s="160" t="s">
        <v>23</v>
      </c>
      <c r="B1" s="160"/>
      <c r="C1" s="160"/>
      <c r="D1" s="160"/>
      <c r="E1" s="160"/>
      <c r="F1" s="160"/>
      <c r="G1" s="160"/>
      <c r="H1" s="160"/>
    </row>
    <row r="2" spans="1:8" ht="25.5" customHeight="1" thickBot="1">
      <c r="A2" s="161" t="s">
        <v>25</v>
      </c>
      <c r="B2" s="162"/>
      <c r="C2" s="162"/>
      <c r="D2" s="162"/>
      <c r="E2" s="162"/>
      <c r="F2" s="162"/>
      <c r="G2" s="162"/>
      <c r="H2" s="162"/>
    </row>
    <row r="3" spans="1:8" ht="32.25" customHeight="1" thickBot="1">
      <c r="A3" s="157" t="str">
        <f>HYPERLINK('[1]реквизиты'!$A$2)</f>
        <v>Чемпионат России по САМБО среди женщин</v>
      </c>
      <c r="B3" s="158"/>
      <c r="C3" s="158"/>
      <c r="D3" s="158"/>
      <c r="E3" s="158"/>
      <c r="F3" s="158"/>
      <c r="G3" s="158"/>
      <c r="H3" s="159"/>
    </row>
    <row r="4" spans="1:8" ht="15" customHeight="1">
      <c r="A4" s="163" t="str">
        <f>HYPERLINK('[1]реквизиты'!$A$3)</f>
        <v>6-11  марта  2015г.  г. Санкт-Петербург</v>
      </c>
      <c r="B4" s="163"/>
      <c r="C4" s="163"/>
      <c r="D4" s="163"/>
      <c r="E4" s="163"/>
      <c r="F4" s="163"/>
      <c r="G4" s="163"/>
      <c r="H4" s="163"/>
    </row>
    <row r="5" spans="4:6" ht="24" customHeight="1">
      <c r="D5" s="164" t="str">
        <f>HYPERLINK('пр.взв.'!D4)</f>
        <v>в.к.  48      кг.</v>
      </c>
      <c r="E5" s="164"/>
      <c r="F5" s="165"/>
    </row>
    <row r="6" spans="1:8" ht="12.75" customHeight="1">
      <c r="A6" s="138" t="s">
        <v>9</v>
      </c>
      <c r="B6" s="138" t="s">
        <v>4</v>
      </c>
      <c r="C6" s="138" t="s">
        <v>5</v>
      </c>
      <c r="D6" s="140" t="s">
        <v>6</v>
      </c>
      <c r="E6" s="141" t="s">
        <v>7</v>
      </c>
      <c r="F6" s="142"/>
      <c r="G6" s="138" t="s">
        <v>11</v>
      </c>
      <c r="H6" s="138" t="s">
        <v>8</v>
      </c>
    </row>
    <row r="7" spans="1:8" ht="12.75">
      <c r="A7" s="139"/>
      <c r="B7" s="139"/>
      <c r="C7" s="139"/>
      <c r="D7" s="139"/>
      <c r="E7" s="143"/>
      <c r="F7" s="144"/>
      <c r="G7" s="139"/>
      <c r="H7" s="139"/>
    </row>
    <row r="8" spans="1:8" ht="12.75" customHeight="1">
      <c r="A8" s="145">
        <v>1</v>
      </c>
      <c r="B8" s="147">
        <f>'пр.хода'!H8</f>
        <v>2</v>
      </c>
      <c r="C8" s="149" t="str">
        <f>VLOOKUP(B8,'пр.взв.'!B7:H38,2,FALSE)</f>
        <v>МОЛЧАНОВА Мария Владимировна</v>
      </c>
      <c r="D8" s="136" t="str">
        <f>VLOOKUP(B8,'пр.взв.'!B7:H38,3,FALSE)</f>
        <v>24.01.88 змс</v>
      </c>
      <c r="E8" s="136" t="str">
        <f>VLOOKUP(B8,'пр.взв.'!B7:H38,4,FALSE)</f>
        <v>ПФО</v>
      </c>
      <c r="F8" s="153" t="str">
        <f>VLOOKUP(B8,'пр.взв.'!B7:H38,5,FALSE)</f>
        <v>Пермский Краснокамск Д</v>
      </c>
      <c r="G8" s="153" t="str">
        <f>VLOOKUP(B8,'пр.взв.'!B7:H38,6,FALSE)</f>
        <v>000532</v>
      </c>
      <c r="H8" s="149" t="str">
        <f>VLOOKUP(B8,'пр.взв.'!B7:H38,7,FALSE)</f>
        <v>Мухаметшин РГ</v>
      </c>
    </row>
    <row r="9" spans="1:8" ht="12.75">
      <c r="A9" s="146"/>
      <c r="B9" s="148"/>
      <c r="C9" s="150"/>
      <c r="D9" s="137"/>
      <c r="E9" s="137"/>
      <c r="F9" s="154"/>
      <c r="G9" s="154"/>
      <c r="H9" s="150"/>
    </row>
    <row r="10" spans="1:8" ht="12.75" customHeight="1">
      <c r="A10" s="145">
        <v>2</v>
      </c>
      <c r="B10" s="147">
        <f>'пр.хода'!H20</f>
        <v>15</v>
      </c>
      <c r="C10" s="149" t="str">
        <f>VLOOKUP(B10,'пр.взв.'!B7:H38,2,FALSE)</f>
        <v>КОЗЛОВА Мария Александровна</v>
      </c>
      <c r="D10" s="151" t="str">
        <f>VLOOKUP(B10,'пр.взв.'!B7:H38,3,FALSE)</f>
        <v>10.04.92  мс</v>
      </c>
      <c r="E10" s="136" t="str">
        <f>VLOOKUP(B10,'пр.взв.'!B1:H40,4,FALSE)</f>
        <v>ЦФО</v>
      </c>
      <c r="F10" s="153" t="str">
        <f>VLOOKUP(B10,'пр.взв.'!B7:H38,5,FALSE)</f>
        <v> Рязанская Рязань МО</v>
      </c>
      <c r="G10" s="151">
        <f>VLOOKUP(B10,'пр.взв.'!B7:H38,6,FALSE)</f>
        <v>0</v>
      </c>
      <c r="H10" s="149" t="str">
        <f>VLOOKUP(B10,'пр.взв.'!B7:H38,7,FALSE)</f>
        <v>Глушкова НЮ, Гришакин КВ</v>
      </c>
    </row>
    <row r="11" spans="1:8" ht="12.75">
      <c r="A11" s="146"/>
      <c r="B11" s="148"/>
      <c r="C11" s="150"/>
      <c r="D11" s="152"/>
      <c r="E11" s="137"/>
      <c r="F11" s="154"/>
      <c r="G11" s="152"/>
      <c r="H11" s="150"/>
    </row>
    <row r="12" spans="1:8" ht="12.75" customHeight="1">
      <c r="A12" s="145">
        <v>3</v>
      </c>
      <c r="B12" s="147">
        <f>'пр.хода'!E32</f>
        <v>9</v>
      </c>
      <c r="C12" s="149" t="str">
        <f>VLOOKUP(B12,'пр.взв.'!B7:H38,2,FALSE)</f>
        <v>ЦАТУРЯН Шогик Арутюновна</v>
      </c>
      <c r="D12" s="151" t="str">
        <f>VLOOKUP(B12,'пр.взв.'!B7:H38,3,FALSE)</f>
        <v>27.08.84 МС</v>
      </c>
      <c r="E12" s="136" t="str">
        <f>VLOOKUP(B12,'пр.взв.'!B1:H42,4,FALSE)</f>
        <v>МОС</v>
      </c>
      <c r="F12" s="153" t="str">
        <f>VLOOKUP(B12,'пр.взв.'!B7:H38,5,FALSE)</f>
        <v>Москва МКС</v>
      </c>
      <c r="G12" s="151">
        <f>VLOOKUP(B12,'пр.взв.'!B7:H38,6,FALSE)</f>
        <v>0</v>
      </c>
      <c r="H12" s="149" t="str">
        <f>VLOOKUP(B12,'пр.взв.'!B7:H38,7,FALSE)</f>
        <v>Сабуров АЛ Шмаков ОВ</v>
      </c>
    </row>
    <row r="13" spans="1:8" ht="12.75">
      <c r="A13" s="146"/>
      <c r="B13" s="148"/>
      <c r="C13" s="150"/>
      <c r="D13" s="152"/>
      <c r="E13" s="137"/>
      <c r="F13" s="154"/>
      <c r="G13" s="152"/>
      <c r="H13" s="150"/>
    </row>
    <row r="14" spans="1:8" ht="12.75" customHeight="1">
      <c r="A14" s="145">
        <v>3</v>
      </c>
      <c r="B14" s="147">
        <f>'пр.хода'!Q32</f>
        <v>5</v>
      </c>
      <c r="C14" s="149" t="str">
        <f>VLOOKUP(B14,'пр.взв.'!B7:H38,2,FALSE)</f>
        <v>БОНДАРЕВА Елена Борисовна</v>
      </c>
      <c r="D14" s="151" t="str">
        <f>VLOOKUP(B14,'пр.взв.'!B7:H38,3,FALSE)</f>
        <v>07.06.85 змс</v>
      </c>
      <c r="E14" s="136" t="str">
        <f>VLOOKUP(B14,'пр.взв.'!B3:H44,4,FALSE)</f>
        <v>ПФО</v>
      </c>
      <c r="F14" s="153" t="str">
        <f>VLOOKUP(B14,'пр.взв.'!B7:H38,5,FALSE)</f>
        <v>Нижегородская, Дзержинск, д</v>
      </c>
      <c r="G14" s="151" t="str">
        <f>VLOOKUP(B14,'пр.взв.'!B7:H38,6,FALSE)</f>
        <v>000527  2205647057</v>
      </c>
      <c r="H14" s="149" t="str">
        <f>VLOOKUP(B14,'пр.взв.'!B7:H38,7,FALSE)</f>
        <v>Городнов АГ, Береснев СН  </v>
      </c>
    </row>
    <row r="15" spans="1:8" ht="12.75">
      <c r="A15" s="146"/>
      <c r="B15" s="148"/>
      <c r="C15" s="150"/>
      <c r="D15" s="152"/>
      <c r="E15" s="137"/>
      <c r="F15" s="154"/>
      <c r="G15" s="152"/>
      <c r="H15" s="150"/>
    </row>
    <row r="16" spans="1:8" ht="12.75" customHeight="1">
      <c r="A16" s="145">
        <v>5</v>
      </c>
      <c r="B16" s="147">
        <v>4</v>
      </c>
      <c r="C16" s="149" t="str">
        <f>VLOOKUP(B16,'пр.взв.'!B7:H38,2,FALSE)</f>
        <v>Титова Ольга Александровна</v>
      </c>
      <c r="D16" s="151" t="str">
        <f>VLOOKUP(B16,'пр.взв.'!B7:H38,3,FALSE)</f>
        <v>13.02.1990 мс</v>
      </c>
      <c r="E16" s="136" t="str">
        <f>VLOOKUP(B16,'пр.взв.'!B1:H46,4,FALSE)</f>
        <v>УФО</v>
      </c>
      <c r="F16" s="153" t="str">
        <f>VLOOKUP(B16,'пр.взв.'!B7:H38,5,FALSE)</f>
        <v>Свердловская, Екатеринбург</v>
      </c>
      <c r="G16" s="151">
        <f>VLOOKUP(B16,'пр.взв.'!B7:H38,6,FALSE)</f>
        <v>0</v>
      </c>
      <c r="H16" s="149" t="str">
        <f>VLOOKUP(B16,'пр.взв.'!B7:H38,7,FALSE)</f>
        <v>Рябов С.В.</v>
      </c>
    </row>
    <row r="17" spans="1:8" ht="12.75">
      <c r="A17" s="146"/>
      <c r="B17" s="148"/>
      <c r="C17" s="150"/>
      <c r="D17" s="152"/>
      <c r="E17" s="137"/>
      <c r="F17" s="154"/>
      <c r="G17" s="152"/>
      <c r="H17" s="150"/>
    </row>
    <row r="18" spans="1:8" ht="12.75" customHeight="1">
      <c r="A18" s="145">
        <v>5</v>
      </c>
      <c r="B18" s="147">
        <v>8</v>
      </c>
      <c r="C18" s="149" t="str">
        <f>VLOOKUP(B18,'пр.взв.'!B7:H22,2,FALSE)</f>
        <v>АРУТЮНЯН Гаянэ Вагинаковна</v>
      </c>
      <c r="D18" s="151" t="str">
        <f>VLOOKUP(B18,'пр.взв.'!B7:H22,3,FALSE)</f>
        <v>27.06.84 МСМК</v>
      </c>
      <c r="E18" s="136" t="str">
        <f>VLOOKUP(B18,'пр.взв.'!B1:H48,4,FALSE)</f>
        <v>МОС</v>
      </c>
      <c r="F18" s="153" t="str">
        <f>VLOOKUP(B18,'пр.взв.'!B7:H22,5,FALSE)</f>
        <v>Москва МКС</v>
      </c>
      <c r="G18" s="151">
        <f>VLOOKUP(B18,'пр.взв.'!B7:H22,6,FALSE)</f>
        <v>0</v>
      </c>
      <c r="H18" s="149" t="str">
        <f>VLOOKUP(B18,'пр.взв.'!B7:H22,7,FALSE)</f>
        <v>Сабуров АЛ Шмаков ОВ</v>
      </c>
    </row>
    <row r="19" spans="1:8" ht="12.75">
      <c r="A19" s="146"/>
      <c r="B19" s="148"/>
      <c r="C19" s="150"/>
      <c r="D19" s="152"/>
      <c r="E19" s="137"/>
      <c r="F19" s="154"/>
      <c r="G19" s="152"/>
      <c r="H19" s="150"/>
    </row>
    <row r="20" spans="1:8" ht="12.75" customHeight="1">
      <c r="A20" s="155" t="s">
        <v>36</v>
      </c>
      <c r="B20" s="147">
        <v>6</v>
      </c>
      <c r="C20" s="149" t="str">
        <f>VLOOKUP(B20,'пр.взв.'!B7:H38,2,FALSE)</f>
        <v>Гераськина Ольга Петровна</v>
      </c>
      <c r="D20" s="151" t="str">
        <f>VLOOKUP(B20,'пр.взв.'!B7:H38,3,FALSE)</f>
        <v>21.01.1990 мс</v>
      </c>
      <c r="E20" s="136" t="str">
        <f>VLOOKUP(B20,'пр.взв.'!B1:H50,4,FALSE)</f>
        <v>ПФО</v>
      </c>
      <c r="F20" s="153" t="str">
        <f>VLOOKUP(B20,'пр.взв.'!B7:H38,5,FALSE)</f>
        <v>Саратовская Балаково </v>
      </c>
      <c r="G20" s="151">
        <f>VLOOKUP(B20,'пр.взв.'!B7:H38,6,FALSE)</f>
        <v>0</v>
      </c>
      <c r="H20" s="149" t="str">
        <f>VLOOKUP(B20,'пр.взв.'!B7:H38,7,FALSE)</f>
        <v>Борисов К.М.Сучков А.А.</v>
      </c>
    </row>
    <row r="21" spans="1:8" ht="12.75">
      <c r="A21" s="156"/>
      <c r="B21" s="148"/>
      <c r="C21" s="150"/>
      <c r="D21" s="152"/>
      <c r="E21" s="137"/>
      <c r="F21" s="154"/>
      <c r="G21" s="152"/>
      <c r="H21" s="150"/>
    </row>
    <row r="22" spans="1:8" ht="12.75" customHeight="1">
      <c r="A22" s="155" t="s">
        <v>36</v>
      </c>
      <c r="B22" s="147">
        <v>11</v>
      </c>
      <c r="C22" s="149" t="str">
        <f>VLOOKUP(B22,'пр.взв.'!B7:H38,2,FALSE)</f>
        <v>БИКБЕРДИНА Кристина Генадьевна</v>
      </c>
      <c r="D22" s="151" t="str">
        <f>VLOOKUP(B22,'пр.взв.'!B7:H38,3,FALSE)</f>
        <v>16.03.92 мс</v>
      </c>
      <c r="E22" s="136" t="str">
        <f>VLOOKUP(B22,'пр.взв.'!B2:H52,4,FALSE)</f>
        <v>ПФО</v>
      </c>
      <c r="F22" s="153" t="str">
        <f>VLOOKUP(B22,'пр.взв.'!B7:H38,5,FALSE)</f>
        <v>Оренбургская Кувандык МО</v>
      </c>
      <c r="G22" s="151" t="str">
        <f>VLOOKUP(B22,'пр.взв.'!B7:H38,6,FALSE)</f>
        <v>003267</v>
      </c>
      <c r="H22" s="149" t="str">
        <f>VLOOKUP(B22,'пр.взв.'!B7:H38,7,FALSE)</f>
        <v>Бикбердина НХ, Баширов РЗ</v>
      </c>
    </row>
    <row r="23" spans="1:8" ht="12.75">
      <c r="A23" s="156"/>
      <c r="B23" s="148"/>
      <c r="C23" s="150"/>
      <c r="D23" s="152"/>
      <c r="E23" s="137"/>
      <c r="F23" s="154"/>
      <c r="G23" s="152"/>
      <c r="H23" s="150"/>
    </row>
    <row r="24" spans="1:8" ht="12.75" customHeight="1">
      <c r="A24" s="155" t="s">
        <v>148</v>
      </c>
      <c r="B24" s="147">
        <v>16</v>
      </c>
      <c r="C24" s="149" t="str">
        <f>VLOOKUP(B24,'пр.взв.'!B7:H38,2,FALSE)</f>
        <v>Пятигорец Елена Александролвна</v>
      </c>
      <c r="D24" s="151" t="str">
        <f>VLOOKUP(B24,'пр.взв.'!B7:H38,3,FALSE)</f>
        <v>07.06.1991 кмс</v>
      </c>
      <c r="E24" s="136" t="str">
        <f>VLOOKUP(B24,'пр.взв.'!B2:H54,4,FALSE)</f>
        <v>РК Крым</v>
      </c>
      <c r="F24" s="153" t="str">
        <f>VLOOKUP(B24,'пр.взв.'!B7:H38,5,FALSE)</f>
        <v>Крым</v>
      </c>
      <c r="G24" s="151">
        <f>VLOOKUP(B24,'пр.взв.'!B7:H38,6,FALSE)</f>
        <v>0</v>
      </c>
      <c r="H24" s="149" t="str">
        <f>VLOOKUP(B24,'пр.взв.'!B7:H38,7,FALSE)</f>
        <v>Щелканов В, Волочай В.</v>
      </c>
    </row>
    <row r="25" spans="1:8" ht="12.75">
      <c r="A25" s="156"/>
      <c r="B25" s="148"/>
      <c r="C25" s="150"/>
      <c r="D25" s="152"/>
      <c r="E25" s="137"/>
      <c r="F25" s="154"/>
      <c r="G25" s="152"/>
      <c r="H25" s="150"/>
    </row>
    <row r="26" spans="1:8" ht="12.75" customHeight="1">
      <c r="A26" s="155" t="s">
        <v>148</v>
      </c>
      <c r="B26" s="147">
        <v>10</v>
      </c>
      <c r="C26" s="149" t="str">
        <f>VLOOKUP(B26,'пр.взв.'!B7:H38,2,FALSE)</f>
        <v>Ковальчук Анна Сергеевна</v>
      </c>
      <c r="D26" s="151" t="str">
        <f>VLOOKUP(B26,'пр.взв.'!B7:H38,3,FALSE)</f>
        <v>23.12.93 кмс </v>
      </c>
      <c r="E26" s="136" t="str">
        <f>VLOOKUP(B26,'пр.взв.'!B2:H56,4,FALSE)</f>
        <v>ЮФО</v>
      </c>
      <c r="F26" s="153" t="str">
        <f>VLOOKUP(B26,'пр.взв.'!B7:H38,5,FALSE)</f>
        <v>Волгоградская обл ДЮСШ</v>
      </c>
      <c r="G26" s="151">
        <f>VLOOKUP(B26,'пр.взв.'!B7:H38,6,FALSE)</f>
        <v>0</v>
      </c>
      <c r="H26" s="149" t="str">
        <f>VLOOKUP(B26,'пр.взв.'!B7:H38,7,FALSE)</f>
        <v>Иващенко Г.И</v>
      </c>
    </row>
    <row r="27" spans="1:8" ht="12.75">
      <c r="A27" s="156"/>
      <c r="B27" s="148"/>
      <c r="C27" s="150"/>
      <c r="D27" s="152"/>
      <c r="E27" s="137"/>
      <c r="F27" s="154"/>
      <c r="G27" s="152"/>
      <c r="H27" s="150"/>
    </row>
    <row r="28" spans="1:8" ht="12.75" customHeight="1">
      <c r="A28" s="155" t="s">
        <v>148</v>
      </c>
      <c r="B28" s="147">
        <v>7</v>
      </c>
      <c r="C28" s="149" t="str">
        <f>VLOOKUP(B28,'пр.взв.'!B7:H38,2,FALSE)</f>
        <v>СМИРНОВА Мария Игоревна</v>
      </c>
      <c r="D28" s="151" t="str">
        <f>VLOOKUP(B28,'пр.взв.'!B7:H38,3,FALSE)</f>
        <v>19.07.1994 кмс</v>
      </c>
      <c r="E28" s="136" t="str">
        <f>VLOOKUP(B28,'пр.взв.'!B2:H58,4,FALSE)</f>
        <v>ПФО</v>
      </c>
      <c r="F28" s="153" t="str">
        <f>VLOOKUP(B28,'пр.взв.'!B7:H38,5,FALSE)</f>
        <v>Пермский, Чайковский </v>
      </c>
      <c r="G28" s="151">
        <f>VLOOKUP(B28,'пр.взв.'!B7:H38,6,FALSE)</f>
        <v>0</v>
      </c>
      <c r="H28" s="149" t="str">
        <f>VLOOKUP(B28,'пр.взв.'!B7:H38,7,FALSE)</f>
        <v>Костенков ЕС, Митреев СВ</v>
      </c>
    </row>
    <row r="29" spans="1:8" ht="12.75">
      <c r="A29" s="156"/>
      <c r="B29" s="148"/>
      <c r="C29" s="150"/>
      <c r="D29" s="152"/>
      <c r="E29" s="137"/>
      <c r="F29" s="154"/>
      <c r="G29" s="152"/>
      <c r="H29" s="150"/>
    </row>
    <row r="30" spans="1:8" ht="12.75">
      <c r="A30" s="155" t="s">
        <v>148</v>
      </c>
      <c r="B30" s="147">
        <v>13</v>
      </c>
      <c r="C30" s="149" t="str">
        <f>VLOOKUP(B30,'пр.взв.'!B7:H38,2,FALSE)</f>
        <v> Мкртчян Рузан Арсеновна </v>
      </c>
      <c r="D30" s="151" t="str">
        <f>VLOOKUP(B30,'пр.взв.'!B7:H38,3,FALSE)</f>
        <v>05.04.96 кмс</v>
      </c>
      <c r="E30" s="136" t="str">
        <f>VLOOKUP(B30,'пр.взв.'!B2:H60,4,FALSE)</f>
        <v>ЮФО</v>
      </c>
      <c r="F30" s="153" t="e">
        <f>VLOOKUP(B30,'пр.взв.'!B15:H30,5,FALSE)</f>
        <v>#N/A</v>
      </c>
      <c r="G30" s="151">
        <f>VLOOKUP(B30,'пр.взв.'!B7:H38,6,FALSE)</f>
        <v>0</v>
      </c>
      <c r="H30" s="149" t="str">
        <f>VLOOKUP(B30,'пр.взв.'!B7:H38,7,FALSE)</f>
        <v>Хайбулаев ГА</v>
      </c>
    </row>
    <row r="31" spans="1:8" ht="12.75">
      <c r="A31" s="156"/>
      <c r="B31" s="148"/>
      <c r="C31" s="150"/>
      <c r="D31" s="152"/>
      <c r="E31" s="137"/>
      <c r="F31" s="154"/>
      <c r="G31" s="152"/>
      <c r="H31" s="150"/>
    </row>
    <row r="32" spans="1:8" ht="12.75">
      <c r="A32" s="155" t="s">
        <v>149</v>
      </c>
      <c r="B32" s="147">
        <v>1</v>
      </c>
      <c r="C32" s="149" t="str">
        <f>VLOOKUP(B32,'пр.взв.'!B7:H38,2,FALSE)</f>
        <v>Михалева Елена Павловна</v>
      </c>
      <c r="D32" s="151" t="str">
        <f>VLOOKUP(B32,'пр.взв.'!B7:H38,3,FALSE)</f>
        <v>13.06.1995 мс</v>
      </c>
      <c r="E32" s="136" t="str">
        <f>VLOOKUP(B32,'пр.взв.'!B1:H62,4,FALSE)</f>
        <v>ЦФО</v>
      </c>
      <c r="F32" s="153" t="e">
        <f>VLOOKUP(B32,'пр.взв.'!B17:H32,5,FALSE)</f>
        <v>#N/A</v>
      </c>
      <c r="G32" s="151">
        <f>VLOOKUP(B32,'пр.взв.'!B7:H38,6,FALSE)</f>
        <v>0</v>
      </c>
      <c r="H32" s="149" t="str">
        <f>VLOOKUP(B32,'пр.взв.'!B7:H38,7,FALSE)</f>
        <v>Егошин Б.А.</v>
      </c>
    </row>
    <row r="33" spans="1:8" ht="12.75">
      <c r="A33" s="156"/>
      <c r="B33" s="148"/>
      <c r="C33" s="150"/>
      <c r="D33" s="152"/>
      <c r="E33" s="137"/>
      <c r="F33" s="154"/>
      <c r="G33" s="152"/>
      <c r="H33" s="150"/>
    </row>
    <row r="34" spans="1:8" ht="12.75">
      <c r="A34" s="155" t="s">
        <v>149</v>
      </c>
      <c r="B34" s="147">
        <v>3</v>
      </c>
      <c r="C34" s="149" t="str">
        <f>VLOOKUP(B34,'пр.взв.'!B7:H38,2,FALSE)</f>
        <v>Лизунова Надежда Александровна</v>
      </c>
      <c r="D34" s="151" t="str">
        <f>VLOOKUP(B34,'пр.взв.'!B7:H38,3,FALSE)</f>
        <v>17.04.1996 кмс</v>
      </c>
      <c r="E34" s="136" t="str">
        <f>VLOOKUP(B34,'пр.взв.'!B3:H64,4,FALSE)</f>
        <v>УФО</v>
      </c>
      <c r="F34" s="153" t="e">
        <f>VLOOKUP(B34,'пр.взв.'!B19:H34,5,FALSE)</f>
        <v>#N/A</v>
      </c>
      <c r="G34" s="151">
        <f>VLOOKUP(B34,'пр.взв.'!B7:H38,6,FALSE)</f>
        <v>0</v>
      </c>
      <c r="H34" s="149" t="str">
        <f>VLOOKUP(B34,'пр.взв.'!B7:H38,7,FALSE)</f>
        <v>Ермаков В.Е.</v>
      </c>
    </row>
    <row r="35" spans="1:8" ht="12.75">
      <c r="A35" s="156"/>
      <c r="B35" s="148"/>
      <c r="C35" s="150"/>
      <c r="D35" s="152"/>
      <c r="E35" s="137"/>
      <c r="F35" s="154"/>
      <c r="G35" s="152"/>
      <c r="H35" s="150"/>
    </row>
    <row r="36" spans="1:8" ht="12.75">
      <c r="A36" s="155" t="s">
        <v>149</v>
      </c>
      <c r="B36" s="147">
        <v>12</v>
      </c>
      <c r="C36" s="149" t="str">
        <f>VLOOKUP(B36,'пр.взв.'!B7:H38,2,FALSE)</f>
        <v>БОРИСОВА Зинаида Петровна</v>
      </c>
      <c r="D36" s="151" t="str">
        <f>VLOOKUP(B36,'пр.взв.'!B7:H38,3,FALSE)</f>
        <v>28.08.82 мсмк</v>
      </c>
      <c r="E36" s="136" t="str">
        <f>VLOOKUP(B36,'пр.взв.'!B3:H66,4,FALSE)</f>
        <v>ЦФО</v>
      </c>
      <c r="F36" s="153" t="str">
        <f>VLOOKUP(B36,'пр.взв.'!B21:H36,5,FALSE)</f>
        <v>Брянская Брянск ЛОК</v>
      </c>
      <c r="G36" s="151" t="str">
        <f>VLOOKUP(B36,'пр.взв.'!B7:H38,6,FALSE)</f>
        <v>000602   1502809458.</v>
      </c>
      <c r="H36" s="149" t="str">
        <f>VLOOKUP(B36,'пр.взв.'!B7:H38,7,FALSE)</f>
        <v>Кацанашвили ОМ  Портнов СВ</v>
      </c>
    </row>
    <row r="37" spans="1:8" ht="12.75">
      <c r="A37" s="156"/>
      <c r="B37" s="148"/>
      <c r="C37" s="150"/>
      <c r="D37" s="152"/>
      <c r="E37" s="137"/>
      <c r="F37" s="154"/>
      <c r="G37" s="152"/>
      <c r="H37" s="150"/>
    </row>
    <row r="38" spans="1:8" ht="12.75">
      <c r="A38" s="155" t="s">
        <v>149</v>
      </c>
      <c r="B38" s="147">
        <v>14</v>
      </c>
      <c r="C38" s="149" t="str">
        <f>VLOOKUP(B38,'пр.взв.'!B7:H38,2,FALSE)</f>
        <v>Гришина Марина Игоревна</v>
      </c>
      <c r="D38" s="151" t="str">
        <f>VLOOKUP(B38,'пр.взв.'!B7:H38,3,FALSE)</f>
        <v>26.12.1992 кмс</v>
      </c>
      <c r="E38" s="136" t="str">
        <f>VLOOKUP(B38,'пр.взв.'!B3:H68,4,FALSE)</f>
        <v>МОС</v>
      </c>
      <c r="F38" s="153" t="str">
        <f>VLOOKUP(B38,'пр.взв.'!B7:H38,5,FALSE)</f>
        <v>Москва МКС</v>
      </c>
      <c r="G38" s="151">
        <f>VLOOKUP(B38,'пр.взв.'!B7:H38,6,FALSE)</f>
        <v>0</v>
      </c>
      <c r="H38" s="149" t="str">
        <f>VLOOKUP(B38,'пр.взв.'!B7:H38,7,FALSE)</f>
        <v>Кузнецова А.Журавицкий с.</v>
      </c>
    </row>
    <row r="39" spans="1:8" ht="12.75">
      <c r="A39" s="156"/>
      <c r="B39" s="148"/>
      <c r="C39" s="150"/>
      <c r="D39" s="152"/>
      <c r="E39" s="137"/>
      <c r="F39" s="154"/>
      <c r="G39" s="152"/>
      <c r="H39" s="150"/>
    </row>
    <row r="42" spans="1:8" ht="15">
      <c r="A42" s="75" t="str">
        <f>HYPERLINK('[1]реквизиты'!$A$6)</f>
        <v>Гл. судья, судья МК</v>
      </c>
      <c r="B42" s="76"/>
      <c r="C42" s="77"/>
      <c r="D42" s="80"/>
      <c r="E42" s="80"/>
      <c r="F42" s="135" t="s">
        <v>151</v>
      </c>
      <c r="G42" s="78" t="str">
        <f>HYPERLINK('[1]реквизиты'!$G$6)</f>
        <v>Б.Л.Сова</v>
      </c>
      <c r="H42" s="5"/>
    </row>
    <row r="43" spans="1:8" ht="15">
      <c r="A43" s="76"/>
      <c r="B43" s="76"/>
      <c r="C43" s="77"/>
      <c r="D43" s="80"/>
      <c r="E43" s="80"/>
      <c r="F43" s="80"/>
      <c r="G43" s="79" t="str">
        <f>HYPERLINK('[1]реквизиты'!$G$7)</f>
        <v>/ г. Рязань /</v>
      </c>
      <c r="H43" s="5"/>
    </row>
    <row r="44" spans="1:8" ht="15">
      <c r="A44" s="76"/>
      <c r="B44" s="76"/>
      <c r="C44" s="77"/>
      <c r="D44" s="80"/>
      <c r="E44" s="80"/>
      <c r="F44" s="80"/>
      <c r="G44" s="5"/>
      <c r="H44" s="5"/>
    </row>
    <row r="45" spans="1:8" ht="15">
      <c r="A45" s="75" t="str">
        <f>HYPERLINK('[1]реквизиты'!$A$8)</f>
        <v>Гл. секретарь, судья МК</v>
      </c>
      <c r="B45" s="76"/>
      <c r="C45" s="77"/>
      <c r="D45" s="80"/>
      <c r="E45" s="80"/>
      <c r="F45" s="135" t="s">
        <v>152</v>
      </c>
      <c r="G45" s="78" t="str">
        <f>HYPERLINK('[1]реквизиты'!$G$8)</f>
        <v>Р.М. Закиров</v>
      </c>
      <c r="H45" s="5"/>
    </row>
    <row r="46" spans="1:8" ht="15">
      <c r="A46" s="76"/>
      <c r="B46" s="76"/>
      <c r="C46" s="76"/>
      <c r="D46" s="80"/>
      <c r="E46" s="80"/>
      <c r="F46" s="80"/>
      <c r="G46" s="79" t="str">
        <f>HYPERLINK('[1]реквизиты'!$G$9)</f>
        <v>/  г. Пермь /</v>
      </c>
      <c r="H46" s="5"/>
    </row>
  </sheetData>
  <sheetProtection/>
  <mergeCells count="140">
    <mergeCell ref="A1:H1"/>
    <mergeCell ref="A2:H2"/>
    <mergeCell ref="H36:H37"/>
    <mergeCell ref="H38:H39"/>
    <mergeCell ref="A4:H4"/>
    <mergeCell ref="D5:F5"/>
    <mergeCell ref="H28:H29"/>
    <mergeCell ref="H30:H31"/>
    <mergeCell ref="H32:H33"/>
    <mergeCell ref="H34:H35"/>
    <mergeCell ref="H20:H21"/>
    <mergeCell ref="H22:H23"/>
    <mergeCell ref="H24:H25"/>
    <mergeCell ref="H26:H27"/>
    <mergeCell ref="F38:F39"/>
    <mergeCell ref="G38:G39"/>
    <mergeCell ref="F34:F35"/>
    <mergeCell ref="G34:G35"/>
    <mergeCell ref="F36:F37"/>
    <mergeCell ref="G36:G37"/>
    <mergeCell ref="A3:H3"/>
    <mergeCell ref="H6:H7"/>
    <mergeCell ref="H8:H9"/>
    <mergeCell ref="H10:H11"/>
    <mergeCell ref="G6:G7"/>
    <mergeCell ref="F8:F9"/>
    <mergeCell ref="G8:G9"/>
    <mergeCell ref="F10:F11"/>
    <mergeCell ref="G10:G11"/>
    <mergeCell ref="A10:A11"/>
    <mergeCell ref="H12:H13"/>
    <mergeCell ref="H14:H15"/>
    <mergeCell ref="F14:F15"/>
    <mergeCell ref="G14:G15"/>
    <mergeCell ref="F12:F13"/>
    <mergeCell ref="G12:G13"/>
    <mergeCell ref="H16:H17"/>
    <mergeCell ref="H18:H19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F22:F23"/>
    <mergeCell ref="G22:G23"/>
    <mergeCell ref="G24:G25"/>
    <mergeCell ref="A24:A25"/>
    <mergeCell ref="B24:B25"/>
    <mergeCell ref="C24:C25"/>
    <mergeCell ref="F32:F33"/>
    <mergeCell ref="G32:G33"/>
    <mergeCell ref="G28:G29"/>
    <mergeCell ref="G26:G27"/>
    <mergeCell ref="F30:F31"/>
    <mergeCell ref="G30:G31"/>
    <mergeCell ref="F28:F29"/>
    <mergeCell ref="C22:C23"/>
    <mergeCell ref="D22:D23"/>
    <mergeCell ref="D24:D25"/>
    <mergeCell ref="F24:F25"/>
    <mergeCell ref="F26:F27"/>
    <mergeCell ref="A26:A27"/>
    <mergeCell ref="B26:B27"/>
    <mergeCell ref="C26:C27"/>
    <mergeCell ref="D26:D27"/>
    <mergeCell ref="E26:E27"/>
    <mergeCell ref="C20:C21"/>
    <mergeCell ref="D20:D21"/>
    <mergeCell ref="C18:C19"/>
    <mergeCell ref="D18:D19"/>
    <mergeCell ref="A28:A29"/>
    <mergeCell ref="B28:B29"/>
    <mergeCell ref="C28:C29"/>
    <mergeCell ref="D28:D29"/>
    <mergeCell ref="A22:A23"/>
    <mergeCell ref="B22:B23"/>
    <mergeCell ref="A16:A17"/>
    <mergeCell ref="B16:B17"/>
    <mergeCell ref="C16:C17"/>
    <mergeCell ref="D16:D17"/>
    <mergeCell ref="F20:F21"/>
    <mergeCell ref="G20:G21"/>
    <mergeCell ref="A18:A19"/>
    <mergeCell ref="B18:B19"/>
    <mergeCell ref="A20:A21"/>
    <mergeCell ref="B20:B21"/>
    <mergeCell ref="D12:D13"/>
    <mergeCell ref="C10:C11"/>
    <mergeCell ref="D10:D11"/>
    <mergeCell ref="F16:F17"/>
    <mergeCell ref="G16:G17"/>
    <mergeCell ref="F18:F19"/>
    <mergeCell ref="G18:G19"/>
    <mergeCell ref="D14:D15"/>
    <mergeCell ref="E10:E11"/>
    <mergeCell ref="E12:E13"/>
    <mergeCell ref="B10:B11"/>
    <mergeCell ref="A12:A13"/>
    <mergeCell ref="B12:B13"/>
    <mergeCell ref="C12:C13"/>
    <mergeCell ref="A14:A15"/>
    <mergeCell ref="B14:B15"/>
    <mergeCell ref="C14:C15"/>
    <mergeCell ref="A6:A7"/>
    <mergeCell ref="B6:B7"/>
    <mergeCell ref="C6:C7"/>
    <mergeCell ref="D6:D7"/>
    <mergeCell ref="E6:F7"/>
    <mergeCell ref="E8:E9"/>
    <mergeCell ref="A8:A9"/>
    <mergeCell ref="B8:B9"/>
    <mergeCell ref="C8:C9"/>
    <mergeCell ref="D8:D9"/>
    <mergeCell ref="E14:E15"/>
    <mergeCell ref="E16:E17"/>
    <mergeCell ref="E18:E19"/>
    <mergeCell ref="E20:E21"/>
    <mergeCell ref="E22:E23"/>
    <mergeCell ref="E24:E25"/>
    <mergeCell ref="E28:E29"/>
    <mergeCell ref="E38:E39"/>
    <mergeCell ref="E30:E31"/>
    <mergeCell ref="E32:E33"/>
    <mergeCell ref="E34:E35"/>
    <mergeCell ref="E36:E3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22">
      <selection activeCell="A28" sqref="A28:I39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4.8515625" style="0" customWidth="1"/>
    <col min="6" max="6" width="15.140625" style="0" customWidth="1"/>
    <col min="7" max="7" width="19.8515625" style="0" customWidth="1"/>
  </cols>
  <sheetData>
    <row r="1" spans="1:9" ht="32.25" customHeight="1" thickBot="1">
      <c r="A1" s="166" t="str">
        <f>HYPERLINK('[1]реквизиты'!$A$2)</f>
        <v>Чемпионат России по САМБО среди женщин</v>
      </c>
      <c r="B1" s="167"/>
      <c r="C1" s="167"/>
      <c r="D1" s="167"/>
      <c r="E1" s="167"/>
      <c r="F1" s="167"/>
      <c r="G1" s="167"/>
      <c r="H1" s="167"/>
      <c r="I1" s="167"/>
    </row>
    <row r="2" spans="4:6" ht="27" customHeight="1">
      <c r="D2" s="58" t="s">
        <v>12</v>
      </c>
      <c r="E2" s="58"/>
      <c r="F2" s="82" t="str">
        <f>HYPERLINK('пр.взв.'!D4)</f>
        <v>в.к.  48      кг.</v>
      </c>
    </row>
    <row r="3" ht="21" customHeight="1">
      <c r="C3" s="59" t="s">
        <v>146</v>
      </c>
    </row>
    <row r="4" ht="19.5" customHeight="1">
      <c r="C4" s="60" t="s">
        <v>13</v>
      </c>
    </row>
    <row r="5" spans="1:9" ht="12.75" customHeight="1">
      <c r="A5" s="168" t="s">
        <v>14</v>
      </c>
      <c r="B5" s="168" t="s">
        <v>4</v>
      </c>
      <c r="C5" s="139" t="s">
        <v>5</v>
      </c>
      <c r="D5" s="168" t="s">
        <v>15</v>
      </c>
      <c r="E5" s="141" t="s">
        <v>16</v>
      </c>
      <c r="F5" s="142"/>
      <c r="G5" s="168" t="s">
        <v>17</v>
      </c>
      <c r="H5" s="168" t="s">
        <v>18</v>
      </c>
      <c r="I5" s="168" t="s">
        <v>19</v>
      </c>
    </row>
    <row r="6" spans="1:9" ht="12.75">
      <c r="A6" s="138"/>
      <c r="B6" s="138"/>
      <c r="C6" s="138"/>
      <c r="D6" s="138"/>
      <c r="E6" s="143"/>
      <c r="F6" s="144"/>
      <c r="G6" s="138"/>
      <c r="H6" s="138"/>
      <c r="I6" s="138"/>
    </row>
    <row r="7" spans="1:9" ht="12.75">
      <c r="A7" s="173"/>
      <c r="B7" s="174">
        <v>9</v>
      </c>
      <c r="C7" s="175" t="str">
        <f>VLOOKUP(B7,'пр.взв.'!B7:F38,2,FALSE)</f>
        <v>ЦАТУРЯН Шогик Арутюновна</v>
      </c>
      <c r="D7" s="176" t="str">
        <f>VLOOKUP(B7,'пр.взв.'!B7:H38,3,FALSE)</f>
        <v>27.08.84 МС</v>
      </c>
      <c r="E7" s="177" t="str">
        <f>VLOOKUP(B7,'пр.взв.'!B7:H38,4,FALSE)</f>
        <v>МОС</v>
      </c>
      <c r="F7" s="169" t="str">
        <f>VLOOKUP(B7,'пр.взв.'!B7:H38,5,FALSE)</f>
        <v>Москва МКС</v>
      </c>
      <c r="G7" s="171"/>
      <c r="H7" s="172"/>
      <c r="I7" s="168"/>
    </row>
    <row r="8" spans="1:9" ht="12.75">
      <c r="A8" s="173"/>
      <c r="B8" s="168"/>
      <c r="C8" s="175"/>
      <c r="D8" s="176"/>
      <c r="E8" s="178"/>
      <c r="F8" s="170"/>
      <c r="G8" s="171"/>
      <c r="H8" s="172"/>
      <c r="I8" s="168"/>
    </row>
    <row r="9" spans="1:9" ht="12.75">
      <c r="A9" s="180"/>
      <c r="B9" s="181">
        <v>8</v>
      </c>
      <c r="C9" s="175" t="str">
        <f>VLOOKUP(B9,'пр.взв.'!B9:F40,2,FALSE)</f>
        <v>АРУТЮНЯН Гаянэ Вагинаковна</v>
      </c>
      <c r="D9" s="175" t="str">
        <f>VLOOKUP(B9,'пр.взв.'!B9:G40,3,FALSE)</f>
        <v>27.06.84 МСМК</v>
      </c>
      <c r="E9" s="177" t="str">
        <f>VLOOKUP(B9,'пр.взв.'!B1:H40,4,FALSE)</f>
        <v>МОС</v>
      </c>
      <c r="F9" s="169" t="str">
        <f>VLOOKUP(B9,'пр.взв.'!B9:H40,5,FALSE)</f>
        <v>Москва МКС</v>
      </c>
      <c r="G9" s="179"/>
      <c r="H9" s="168"/>
      <c r="I9" s="168"/>
    </row>
    <row r="10" spans="1:9" ht="12.75">
      <c r="A10" s="180"/>
      <c r="B10" s="168"/>
      <c r="C10" s="175"/>
      <c r="D10" s="175"/>
      <c r="E10" s="178"/>
      <c r="F10" s="170"/>
      <c r="G10" s="179"/>
      <c r="H10" s="168"/>
      <c r="I10" s="168"/>
    </row>
    <row r="11" spans="1:2" ht="29.25" customHeight="1">
      <c r="A11" s="2" t="s">
        <v>20</v>
      </c>
      <c r="B11" s="2"/>
    </row>
    <row r="12" spans="2:9" ht="19.5" customHeight="1">
      <c r="B12" s="2" t="s">
        <v>0</v>
      </c>
      <c r="C12" s="61"/>
      <c r="D12" s="61"/>
      <c r="E12" s="61"/>
      <c r="F12" s="61"/>
      <c r="G12" s="61"/>
      <c r="H12" s="61"/>
      <c r="I12" s="61"/>
    </row>
    <row r="13" spans="2:9" ht="19.5" customHeight="1">
      <c r="B13" s="2" t="s">
        <v>1</v>
      </c>
      <c r="C13" s="61"/>
      <c r="D13" s="61"/>
      <c r="E13" s="61"/>
      <c r="F13" s="61"/>
      <c r="G13" s="61"/>
      <c r="H13" s="61"/>
      <c r="I13" s="61"/>
    </row>
    <row r="14" ht="19.5" customHeight="1"/>
    <row r="15" ht="19.5" customHeight="1">
      <c r="C15" s="59" t="s">
        <v>146</v>
      </c>
    </row>
    <row r="16" spans="3:6" ht="24.75" customHeight="1">
      <c r="C16" s="60" t="s">
        <v>21</v>
      </c>
      <c r="F16" s="82" t="str">
        <f>HYPERLINK('пр.взв.'!D4)</f>
        <v>в.к.  48      кг.</v>
      </c>
    </row>
    <row r="17" spans="1:9" ht="12.75">
      <c r="A17" s="168" t="s">
        <v>14</v>
      </c>
      <c r="B17" s="168" t="s">
        <v>4</v>
      </c>
      <c r="C17" s="139" t="s">
        <v>5</v>
      </c>
      <c r="D17" s="168" t="s">
        <v>15</v>
      </c>
      <c r="E17" s="141" t="s">
        <v>16</v>
      </c>
      <c r="F17" s="142"/>
      <c r="G17" s="168" t="s">
        <v>17</v>
      </c>
      <c r="H17" s="168" t="s">
        <v>18</v>
      </c>
      <c r="I17" s="168" t="s">
        <v>19</v>
      </c>
    </row>
    <row r="18" spans="1:9" ht="12.75">
      <c r="A18" s="138"/>
      <c r="B18" s="138"/>
      <c r="C18" s="138"/>
      <c r="D18" s="138"/>
      <c r="E18" s="182"/>
      <c r="F18" s="183"/>
      <c r="G18" s="138"/>
      <c r="H18" s="138"/>
      <c r="I18" s="138"/>
    </row>
    <row r="19" spans="1:9" ht="12.75">
      <c r="A19" s="173"/>
      <c r="B19" s="181">
        <v>4</v>
      </c>
      <c r="C19" s="175" t="str">
        <f>VLOOKUP(B19,'пр.взв.'!B7:F38,2,FALSE)</f>
        <v>Титова Ольга Александровна</v>
      </c>
      <c r="D19" s="175" t="str">
        <f>VLOOKUP(B19,'пр.взв.'!B7:G38,3,FALSE)</f>
        <v>13.02.1990 мс</v>
      </c>
      <c r="E19" s="177" t="str">
        <f>VLOOKUP(B19,'пр.взв.'!B1:H50,4,FALSE)</f>
        <v>УФО</v>
      </c>
      <c r="F19" s="169" t="str">
        <f>VLOOKUP(B19,'пр.взв.'!B7:H38,5,FALSE)</f>
        <v>Свердловская, Екатеринбург</v>
      </c>
      <c r="G19" s="179"/>
      <c r="H19" s="172"/>
      <c r="I19" s="168"/>
    </row>
    <row r="20" spans="1:9" ht="12.75">
      <c r="A20" s="173"/>
      <c r="B20" s="168"/>
      <c r="C20" s="175"/>
      <c r="D20" s="175"/>
      <c r="E20" s="178"/>
      <c r="F20" s="170"/>
      <c r="G20" s="179"/>
      <c r="H20" s="172"/>
      <c r="I20" s="168"/>
    </row>
    <row r="21" spans="1:9" ht="12.75">
      <c r="A21" s="180"/>
      <c r="B21" s="181">
        <v>5</v>
      </c>
      <c r="C21" s="175" t="str">
        <f>VLOOKUP(B21,'пр.взв.'!B9:F40,2,FALSE)</f>
        <v>БОНДАРЕВА Елена Борисовна</v>
      </c>
      <c r="D21" s="175" t="str">
        <f>VLOOKUP(B21,'пр.взв.'!B9:G40,3,FALSE)</f>
        <v>07.06.85 змс</v>
      </c>
      <c r="E21" s="177" t="str">
        <f>VLOOKUP(B21,'пр.взв.'!B1:H52,4,FALSE)</f>
        <v>ПФО</v>
      </c>
      <c r="F21" s="169" t="str">
        <f>VLOOKUP(B21,'пр.взв.'!B9:H40,5,FALSE)</f>
        <v>Нижегородская, Дзержинск, д</v>
      </c>
      <c r="G21" s="179"/>
      <c r="H21" s="168"/>
      <c r="I21" s="168"/>
    </row>
    <row r="22" spans="1:9" ht="12.75">
      <c r="A22" s="180"/>
      <c r="B22" s="168"/>
      <c r="C22" s="175"/>
      <c r="D22" s="175"/>
      <c r="E22" s="178"/>
      <c r="F22" s="170"/>
      <c r="G22" s="179"/>
      <c r="H22" s="168"/>
      <c r="I22" s="168"/>
    </row>
    <row r="23" spans="1:2" ht="29.25" customHeight="1">
      <c r="A23" s="2" t="s">
        <v>20</v>
      </c>
      <c r="B23" s="2"/>
    </row>
    <row r="24" spans="2:9" ht="19.5" customHeight="1">
      <c r="B24" s="2" t="s">
        <v>0</v>
      </c>
      <c r="C24" s="61"/>
      <c r="D24" s="61"/>
      <c r="E24" s="61"/>
      <c r="F24" s="61"/>
      <c r="G24" s="61"/>
      <c r="H24" s="61"/>
      <c r="I24" s="61"/>
    </row>
    <row r="25" spans="2:9" ht="19.5" customHeight="1">
      <c r="B25" s="2" t="s">
        <v>1</v>
      </c>
      <c r="C25" s="61"/>
      <c r="D25" s="61"/>
      <c r="E25" s="61"/>
      <c r="F25" s="61"/>
      <c r="G25" s="61"/>
      <c r="H25" s="61"/>
      <c r="I25" s="61"/>
    </row>
    <row r="26" ht="19.5" customHeight="1"/>
    <row r="27" ht="19.5" customHeight="1"/>
    <row r="28" ht="19.5" customHeight="1"/>
    <row r="29" spans="3:6" ht="15.75">
      <c r="C29" s="52" t="s">
        <v>22</v>
      </c>
      <c r="F29" s="82" t="str">
        <f>HYPERLINK('пр.взв.'!D4)</f>
        <v>в.к.  48      кг.</v>
      </c>
    </row>
    <row r="30" spans="1:9" ht="12.75">
      <c r="A30" s="168" t="s">
        <v>14</v>
      </c>
      <c r="B30" s="168" t="s">
        <v>4</v>
      </c>
      <c r="C30" s="139" t="s">
        <v>5</v>
      </c>
      <c r="D30" s="168" t="s">
        <v>15</v>
      </c>
      <c r="E30" s="141" t="s">
        <v>16</v>
      </c>
      <c r="F30" s="142"/>
      <c r="G30" s="168" t="s">
        <v>17</v>
      </c>
      <c r="H30" s="168" t="s">
        <v>18</v>
      </c>
      <c r="I30" s="168" t="s">
        <v>19</v>
      </c>
    </row>
    <row r="31" spans="1:9" ht="12.75">
      <c r="A31" s="138"/>
      <c r="B31" s="138"/>
      <c r="C31" s="138"/>
      <c r="D31" s="138"/>
      <c r="E31" s="182"/>
      <c r="F31" s="183"/>
      <c r="G31" s="138"/>
      <c r="H31" s="138"/>
      <c r="I31" s="138"/>
    </row>
    <row r="32" spans="1:9" ht="12.75">
      <c r="A32" s="173"/>
      <c r="B32" s="184">
        <v>15</v>
      </c>
      <c r="C32" s="175" t="str">
        <f>VLOOKUP(B32,'пр.взв.'!B7:D38,2,FALSE)</f>
        <v>КОЗЛОВА Мария Александровна</v>
      </c>
      <c r="D32" s="175" t="str">
        <f>VLOOKUP(B32,'пр.взв.'!B7:F38,3,FALSE)</f>
        <v>10.04.92  мс</v>
      </c>
      <c r="E32" s="177" t="str">
        <f>VLOOKUP(B32,'пр.взв.'!B2:H63,4,FALSE)</f>
        <v>ЦФО</v>
      </c>
      <c r="F32" s="169" t="str">
        <f>VLOOKUP(B32,'пр.взв.'!B7:G38,5,FALSE)</f>
        <v> Рязанская Рязань МО</v>
      </c>
      <c r="G32" s="179"/>
      <c r="H32" s="172"/>
      <c r="I32" s="168"/>
    </row>
    <row r="33" spans="1:9" ht="12.75">
      <c r="A33" s="173"/>
      <c r="B33" s="168"/>
      <c r="C33" s="175"/>
      <c r="D33" s="175"/>
      <c r="E33" s="178"/>
      <c r="F33" s="170"/>
      <c r="G33" s="179"/>
      <c r="H33" s="172"/>
      <c r="I33" s="168"/>
    </row>
    <row r="34" spans="1:9" ht="12.75">
      <c r="A34" s="180"/>
      <c r="B34" s="184">
        <v>2</v>
      </c>
      <c r="C34" s="175" t="str">
        <f>VLOOKUP(B34,'пр.взв.'!B9:D40,2,FALSE)</f>
        <v>МОЛЧАНОВА Мария Владимировна</v>
      </c>
      <c r="D34" s="175" t="str">
        <f>VLOOKUP(B34,'пр.взв.'!B9:F40,3,FALSE)</f>
        <v>24.01.88 змс</v>
      </c>
      <c r="E34" s="177" t="str">
        <f>VLOOKUP(B34,'пр.взв.'!B4:H65,4,FALSE)</f>
        <v>ПФО</v>
      </c>
      <c r="F34" s="169" t="str">
        <f>VLOOKUP(B34,'пр.взв.'!B9:G40,5,FALSE)</f>
        <v>Пермский Краснокамск Д</v>
      </c>
      <c r="G34" s="179"/>
      <c r="H34" s="168"/>
      <c r="I34" s="168"/>
    </row>
    <row r="35" spans="1:9" ht="12.75">
      <c r="A35" s="180"/>
      <c r="B35" s="168"/>
      <c r="C35" s="175"/>
      <c r="D35" s="175"/>
      <c r="E35" s="178"/>
      <c r="F35" s="170"/>
      <c r="G35" s="179"/>
      <c r="H35" s="168"/>
      <c r="I35" s="168"/>
    </row>
    <row r="36" spans="1:2" ht="36" customHeight="1">
      <c r="A36" s="2" t="s">
        <v>20</v>
      </c>
      <c r="B36" s="2"/>
    </row>
    <row r="37" spans="2:9" ht="19.5" customHeight="1">
      <c r="B37" s="2" t="s">
        <v>0</v>
      </c>
      <c r="C37" s="61"/>
      <c r="D37" s="61"/>
      <c r="E37" s="61"/>
      <c r="F37" s="61"/>
      <c r="G37" s="61"/>
      <c r="H37" s="61"/>
      <c r="I37" s="61"/>
    </row>
    <row r="38" spans="2:9" ht="19.5" customHeight="1">
      <c r="B38" s="2" t="s">
        <v>1</v>
      </c>
      <c r="C38" s="61"/>
      <c r="D38" s="61"/>
      <c r="E38" s="61"/>
      <c r="F38" s="61"/>
      <c r="G38" s="61"/>
      <c r="H38" s="61"/>
      <c r="I38" s="61"/>
    </row>
    <row r="39" ht="19.5" customHeight="1"/>
    <row r="42" spans="1:8" ht="12.75">
      <c r="A42" s="53">
        <f>HYPERLINK('[1]реквизиты'!$A$20)</f>
      </c>
      <c r="B42" s="54"/>
      <c r="C42" s="54"/>
      <c r="D42" s="54"/>
      <c r="E42" s="54"/>
      <c r="F42" s="4"/>
      <c r="G42" s="62">
        <f>HYPERLINK('[1]реквизиты'!$G$20)</f>
      </c>
      <c r="H42" s="56">
        <f>HYPERLINK('[1]реквизиты'!$G$21)</f>
      </c>
    </row>
    <row r="43" spans="1:8" ht="12.75">
      <c r="A43" s="54"/>
      <c r="B43" s="54"/>
      <c r="C43" s="54"/>
      <c r="D43" s="54"/>
      <c r="E43" s="54"/>
      <c r="F43" s="4"/>
      <c r="G43" s="8"/>
      <c r="H43" s="4"/>
    </row>
    <row r="44" spans="1:8" ht="12.75">
      <c r="A44" s="55">
        <f>HYPERLINK('[1]реквизиты'!$A$22)</f>
      </c>
      <c r="C44" s="54"/>
      <c r="D44" s="54"/>
      <c r="E44" s="54"/>
      <c r="F44" s="55"/>
      <c r="G44" s="62">
        <f>HYPERLINK('[1]реквизиты'!$G$22)</f>
      </c>
      <c r="H44" s="57">
        <f>HYPERLINK('[1]реквизиты'!$G$23)</f>
      </c>
    </row>
  </sheetData>
  <sheetProtection/>
  <mergeCells count="79">
    <mergeCell ref="F34:F35"/>
    <mergeCell ref="G34:G35"/>
    <mergeCell ref="H34:H35"/>
    <mergeCell ref="I34:I35"/>
    <mergeCell ref="A34:A35"/>
    <mergeCell ref="B34:B35"/>
    <mergeCell ref="C34:C35"/>
    <mergeCell ref="D34:D35"/>
    <mergeCell ref="E34:E35"/>
    <mergeCell ref="F32:F33"/>
    <mergeCell ref="G32:G33"/>
    <mergeCell ref="H32:H33"/>
    <mergeCell ref="I32:I33"/>
    <mergeCell ref="A32:A33"/>
    <mergeCell ref="B32:B33"/>
    <mergeCell ref="C32:C33"/>
    <mergeCell ref="D32:D33"/>
    <mergeCell ref="E32:E33"/>
    <mergeCell ref="G30:G31"/>
    <mergeCell ref="H30:H31"/>
    <mergeCell ref="I30:I31"/>
    <mergeCell ref="E30:F31"/>
    <mergeCell ref="A30:A31"/>
    <mergeCell ref="B30:B31"/>
    <mergeCell ref="C30:C31"/>
    <mergeCell ref="D30:D31"/>
    <mergeCell ref="F21:F22"/>
    <mergeCell ref="G21:G22"/>
    <mergeCell ref="H21:H22"/>
    <mergeCell ref="I21:I22"/>
    <mergeCell ref="A21:A22"/>
    <mergeCell ref="B21:B22"/>
    <mergeCell ref="C21:C22"/>
    <mergeCell ref="D21:D22"/>
    <mergeCell ref="E21:E22"/>
    <mergeCell ref="F19:F20"/>
    <mergeCell ref="G19:G20"/>
    <mergeCell ref="H19:H20"/>
    <mergeCell ref="I19:I20"/>
    <mergeCell ref="A19:A20"/>
    <mergeCell ref="B19:B20"/>
    <mergeCell ref="C19:C20"/>
    <mergeCell ref="D19:D20"/>
    <mergeCell ref="E19:E20"/>
    <mergeCell ref="G17:G18"/>
    <mergeCell ref="H17:H18"/>
    <mergeCell ref="I17:I18"/>
    <mergeCell ref="E17:F18"/>
    <mergeCell ref="A17:A18"/>
    <mergeCell ref="B17:B18"/>
    <mergeCell ref="C17:C18"/>
    <mergeCell ref="D17:D18"/>
    <mergeCell ref="F9:F10"/>
    <mergeCell ref="G9:G10"/>
    <mergeCell ref="H9:H10"/>
    <mergeCell ref="I9:I10"/>
    <mergeCell ref="A9:A10"/>
    <mergeCell ref="B9:B10"/>
    <mergeCell ref="C9:C10"/>
    <mergeCell ref="D9:D10"/>
    <mergeCell ref="E9:E10"/>
    <mergeCell ref="F7:F8"/>
    <mergeCell ref="G7:G8"/>
    <mergeCell ref="H7:H8"/>
    <mergeCell ref="I7:I8"/>
    <mergeCell ref="A7:A8"/>
    <mergeCell ref="B7:B8"/>
    <mergeCell ref="C7:C8"/>
    <mergeCell ref="D7:D8"/>
    <mergeCell ref="E7:E8"/>
    <mergeCell ref="A1:I1"/>
    <mergeCell ref="A5:A6"/>
    <mergeCell ref="B5:B6"/>
    <mergeCell ref="C5:C6"/>
    <mergeCell ref="D5:D6"/>
    <mergeCell ref="G5:G6"/>
    <mergeCell ref="H5:H6"/>
    <mergeCell ref="I5:I6"/>
    <mergeCell ref="E5:F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zoomScalePageLayoutView="0" workbookViewId="0" topLeftCell="A10">
      <selection activeCell="F29" sqref="F29:F3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5" width="12.28125" style="0" customWidth="1"/>
    <col min="6" max="6" width="22.00390625" style="0" customWidth="1"/>
    <col min="7" max="7" width="7.8515625" style="0" customWidth="1"/>
    <col min="8" max="8" width="18.28125" style="0" customWidth="1"/>
  </cols>
  <sheetData>
    <row r="1" spans="1:8" ht="29.25" customHeight="1" thickBot="1">
      <c r="A1" s="161" t="s">
        <v>26</v>
      </c>
      <c r="B1" s="162"/>
      <c r="C1" s="162"/>
      <c r="D1" s="162"/>
      <c r="E1" s="162"/>
      <c r="F1" s="162"/>
      <c r="G1" s="162"/>
      <c r="H1" s="162"/>
    </row>
    <row r="2" spans="1:8" ht="29.25" customHeight="1" thickBot="1">
      <c r="A2" s="191" t="str">
        <f>HYPERLINK('[1]реквизиты'!$A$2)</f>
        <v>Чемпионат России по САМБО среди женщин</v>
      </c>
      <c r="B2" s="192"/>
      <c r="C2" s="192"/>
      <c r="D2" s="192"/>
      <c r="E2" s="192"/>
      <c r="F2" s="192"/>
      <c r="G2" s="192"/>
      <c r="H2" s="193"/>
    </row>
    <row r="3" spans="1:8" ht="12.75" customHeight="1">
      <c r="A3" s="163" t="str">
        <f>HYPERLINK('[1]реквизиты'!$A$3)</f>
        <v>6-11  марта  2015г.  г. Санкт-Петербург</v>
      </c>
      <c r="B3" s="163"/>
      <c r="C3" s="163"/>
      <c r="D3" s="163"/>
      <c r="E3" s="163"/>
      <c r="F3" s="163"/>
      <c r="G3" s="163"/>
      <c r="H3" s="163"/>
    </row>
    <row r="4" spans="4:6" ht="12.75" customHeight="1">
      <c r="D4" s="201" t="s">
        <v>125</v>
      </c>
      <c r="E4" s="201"/>
      <c r="F4" s="201"/>
    </row>
    <row r="5" spans="1:8" ht="12.75" customHeight="1">
      <c r="A5" s="138" t="s">
        <v>10</v>
      </c>
      <c r="B5" s="138" t="s">
        <v>4</v>
      </c>
      <c r="C5" s="138" t="s">
        <v>5</v>
      </c>
      <c r="D5" s="138" t="s">
        <v>6</v>
      </c>
      <c r="E5" s="141" t="s">
        <v>7</v>
      </c>
      <c r="F5" s="142"/>
      <c r="G5" s="138" t="s">
        <v>11</v>
      </c>
      <c r="H5" s="138" t="s">
        <v>8</v>
      </c>
    </row>
    <row r="6" spans="1:8" ht="13.5" thickBot="1">
      <c r="A6" s="139"/>
      <c r="B6" s="139"/>
      <c r="C6" s="139"/>
      <c r="D6" s="139"/>
      <c r="E6" s="143"/>
      <c r="F6" s="144"/>
      <c r="G6" s="139"/>
      <c r="H6" s="139"/>
    </row>
    <row r="7" spans="1:8" ht="12.75">
      <c r="A7" s="138"/>
      <c r="B7" s="188">
        <v>1</v>
      </c>
      <c r="C7" s="194" t="s">
        <v>55</v>
      </c>
      <c r="D7" s="189" t="s">
        <v>56</v>
      </c>
      <c r="E7" s="185" t="s">
        <v>57</v>
      </c>
      <c r="F7" s="196" t="s">
        <v>58</v>
      </c>
      <c r="G7" s="189"/>
      <c r="H7" s="198" t="s">
        <v>59</v>
      </c>
    </row>
    <row r="8" spans="1:8" ht="12.75" customHeight="1" thickBot="1">
      <c r="A8" s="139"/>
      <c r="B8" s="188"/>
      <c r="C8" s="195"/>
      <c r="D8" s="190"/>
      <c r="E8" s="186"/>
      <c r="F8" s="197"/>
      <c r="G8" s="190"/>
      <c r="H8" s="198"/>
    </row>
    <row r="9" spans="1:8" ht="12.75">
      <c r="A9" s="138"/>
      <c r="B9" s="188">
        <v>2</v>
      </c>
      <c r="C9" s="194" t="s">
        <v>60</v>
      </c>
      <c r="D9" s="189" t="s">
        <v>61</v>
      </c>
      <c r="E9" s="185" t="s">
        <v>62</v>
      </c>
      <c r="F9" s="196" t="s">
        <v>63</v>
      </c>
      <c r="G9" s="189" t="s">
        <v>64</v>
      </c>
      <c r="H9" s="198" t="s">
        <v>65</v>
      </c>
    </row>
    <row r="10" spans="1:8" ht="15" customHeight="1" thickBot="1">
      <c r="A10" s="139"/>
      <c r="B10" s="188"/>
      <c r="C10" s="195"/>
      <c r="D10" s="190"/>
      <c r="E10" s="186"/>
      <c r="F10" s="197"/>
      <c r="G10" s="190"/>
      <c r="H10" s="198"/>
    </row>
    <row r="11" spans="1:8" ht="12.75">
      <c r="A11" s="138"/>
      <c r="B11" s="187">
        <v>3</v>
      </c>
      <c r="C11" s="194" t="s">
        <v>66</v>
      </c>
      <c r="D11" s="189" t="s">
        <v>67</v>
      </c>
      <c r="E11" s="185" t="s">
        <v>68</v>
      </c>
      <c r="F11" s="196" t="s">
        <v>69</v>
      </c>
      <c r="G11" s="189"/>
      <c r="H11" s="198" t="s">
        <v>70</v>
      </c>
    </row>
    <row r="12" spans="1:8" ht="15" customHeight="1" thickBot="1">
      <c r="A12" s="139"/>
      <c r="B12" s="187"/>
      <c r="C12" s="195"/>
      <c r="D12" s="190"/>
      <c r="E12" s="186"/>
      <c r="F12" s="197"/>
      <c r="G12" s="190"/>
      <c r="H12" s="198"/>
    </row>
    <row r="13" spans="1:8" ht="15" customHeight="1">
      <c r="A13" s="138"/>
      <c r="B13" s="187">
        <v>4</v>
      </c>
      <c r="C13" s="194" t="s">
        <v>71</v>
      </c>
      <c r="D13" s="189" t="s">
        <v>72</v>
      </c>
      <c r="E13" s="185" t="s">
        <v>68</v>
      </c>
      <c r="F13" s="196" t="s">
        <v>73</v>
      </c>
      <c r="G13" s="189"/>
      <c r="H13" s="198" t="s">
        <v>74</v>
      </c>
    </row>
    <row r="14" spans="1:8" ht="15.75" customHeight="1" thickBot="1">
      <c r="A14" s="139"/>
      <c r="B14" s="187"/>
      <c r="C14" s="195"/>
      <c r="D14" s="190"/>
      <c r="E14" s="186"/>
      <c r="F14" s="197"/>
      <c r="G14" s="190"/>
      <c r="H14" s="198"/>
    </row>
    <row r="15" spans="1:8" ht="12.75">
      <c r="A15" s="138"/>
      <c r="B15" s="187">
        <v>5</v>
      </c>
      <c r="C15" s="194" t="s">
        <v>75</v>
      </c>
      <c r="D15" s="189" t="s">
        <v>76</v>
      </c>
      <c r="E15" s="185" t="s">
        <v>62</v>
      </c>
      <c r="F15" s="196" t="s">
        <v>77</v>
      </c>
      <c r="G15" s="189" t="s">
        <v>78</v>
      </c>
      <c r="H15" s="198" t="s">
        <v>79</v>
      </c>
    </row>
    <row r="16" spans="1:8" ht="15" customHeight="1" thickBot="1">
      <c r="A16" s="139"/>
      <c r="B16" s="187"/>
      <c r="C16" s="195"/>
      <c r="D16" s="190"/>
      <c r="E16" s="186"/>
      <c r="F16" s="197"/>
      <c r="G16" s="190"/>
      <c r="H16" s="198"/>
    </row>
    <row r="17" spans="1:8" ht="12.75">
      <c r="A17" s="138"/>
      <c r="B17" s="188">
        <v>6</v>
      </c>
      <c r="C17" s="194" t="s">
        <v>80</v>
      </c>
      <c r="D17" s="189" t="s">
        <v>127</v>
      </c>
      <c r="E17" s="185" t="s">
        <v>62</v>
      </c>
      <c r="F17" s="196" t="s">
        <v>81</v>
      </c>
      <c r="G17" s="189"/>
      <c r="H17" s="198" t="s">
        <v>82</v>
      </c>
    </row>
    <row r="18" spans="1:8" ht="15" customHeight="1" thickBot="1">
      <c r="A18" s="139"/>
      <c r="B18" s="188"/>
      <c r="C18" s="195"/>
      <c r="D18" s="190"/>
      <c r="E18" s="186"/>
      <c r="F18" s="197"/>
      <c r="G18" s="190"/>
      <c r="H18" s="198"/>
    </row>
    <row r="19" spans="1:8" ht="12.75">
      <c r="A19" s="138"/>
      <c r="B19" s="199">
        <v>7</v>
      </c>
      <c r="C19" s="194" t="s">
        <v>83</v>
      </c>
      <c r="D19" s="189" t="s">
        <v>84</v>
      </c>
      <c r="E19" s="185" t="s">
        <v>62</v>
      </c>
      <c r="F19" s="196" t="s">
        <v>85</v>
      </c>
      <c r="G19" s="189"/>
      <c r="H19" s="198" t="s">
        <v>128</v>
      </c>
    </row>
    <row r="20" spans="1:8" ht="15" customHeight="1" thickBot="1">
      <c r="A20" s="139"/>
      <c r="B20" s="200"/>
      <c r="C20" s="195"/>
      <c r="D20" s="190"/>
      <c r="E20" s="186"/>
      <c r="F20" s="197"/>
      <c r="G20" s="190"/>
      <c r="H20" s="198"/>
    </row>
    <row r="21" spans="1:8" ht="12.75">
      <c r="A21" s="138"/>
      <c r="B21" s="188">
        <v>8</v>
      </c>
      <c r="C21" s="194" t="s">
        <v>86</v>
      </c>
      <c r="D21" s="189" t="s">
        <v>87</v>
      </c>
      <c r="E21" s="185" t="s">
        <v>88</v>
      </c>
      <c r="F21" s="196" t="s">
        <v>89</v>
      </c>
      <c r="G21" s="189"/>
      <c r="H21" s="198" t="s">
        <v>90</v>
      </c>
    </row>
    <row r="22" spans="1:8" ht="15" customHeight="1" thickBot="1">
      <c r="A22" s="139"/>
      <c r="B22" s="188"/>
      <c r="C22" s="195"/>
      <c r="D22" s="190"/>
      <c r="E22" s="186"/>
      <c r="F22" s="197"/>
      <c r="G22" s="190"/>
      <c r="H22" s="198"/>
    </row>
    <row r="23" spans="1:8" ht="12.75">
      <c r="A23" s="138"/>
      <c r="B23" s="188">
        <v>9</v>
      </c>
      <c r="C23" s="194" t="s">
        <v>91</v>
      </c>
      <c r="D23" s="189" t="s">
        <v>92</v>
      </c>
      <c r="E23" s="185" t="s">
        <v>88</v>
      </c>
      <c r="F23" s="196" t="s">
        <v>89</v>
      </c>
      <c r="G23" s="189"/>
      <c r="H23" s="198" t="s">
        <v>90</v>
      </c>
    </row>
    <row r="24" spans="1:8" ht="15" customHeight="1" thickBot="1">
      <c r="A24" s="139"/>
      <c r="B24" s="188"/>
      <c r="C24" s="195"/>
      <c r="D24" s="190"/>
      <c r="E24" s="186"/>
      <c r="F24" s="197"/>
      <c r="G24" s="190"/>
      <c r="H24" s="198"/>
    </row>
    <row r="25" spans="1:8" ht="12.75">
      <c r="A25" s="138"/>
      <c r="B25" s="188">
        <v>10</v>
      </c>
      <c r="C25" s="194" t="s">
        <v>93</v>
      </c>
      <c r="D25" s="189" t="s">
        <v>94</v>
      </c>
      <c r="E25" s="185" t="s">
        <v>95</v>
      </c>
      <c r="F25" s="196" t="s">
        <v>96</v>
      </c>
      <c r="G25" s="189"/>
      <c r="H25" s="198" t="s">
        <v>97</v>
      </c>
    </row>
    <row r="26" spans="1:8" ht="15" customHeight="1" thickBot="1">
      <c r="A26" s="139"/>
      <c r="B26" s="188"/>
      <c r="C26" s="195"/>
      <c r="D26" s="190"/>
      <c r="E26" s="186"/>
      <c r="F26" s="197"/>
      <c r="G26" s="190"/>
      <c r="H26" s="198"/>
    </row>
    <row r="27" spans="1:8" ht="12.75">
      <c r="A27" s="138"/>
      <c r="B27" s="188">
        <v>11</v>
      </c>
      <c r="C27" s="194" t="s">
        <v>98</v>
      </c>
      <c r="D27" s="189" t="s">
        <v>99</v>
      </c>
      <c r="E27" s="185" t="s">
        <v>62</v>
      </c>
      <c r="F27" s="196" t="s">
        <v>100</v>
      </c>
      <c r="G27" s="189" t="s">
        <v>101</v>
      </c>
      <c r="H27" s="198" t="s">
        <v>102</v>
      </c>
    </row>
    <row r="28" spans="1:8" ht="15" customHeight="1" thickBot="1">
      <c r="A28" s="139"/>
      <c r="B28" s="188"/>
      <c r="C28" s="195"/>
      <c r="D28" s="190"/>
      <c r="E28" s="186"/>
      <c r="F28" s="197"/>
      <c r="G28" s="190"/>
      <c r="H28" s="198"/>
    </row>
    <row r="29" spans="1:8" ht="12.75">
      <c r="A29" s="138"/>
      <c r="B29" s="188">
        <v>12</v>
      </c>
      <c r="C29" s="194" t="s">
        <v>103</v>
      </c>
      <c r="D29" s="189" t="s">
        <v>104</v>
      </c>
      <c r="E29" s="185" t="s">
        <v>57</v>
      </c>
      <c r="F29" s="196" t="s">
        <v>130</v>
      </c>
      <c r="G29" s="189" t="s">
        <v>105</v>
      </c>
      <c r="H29" s="198" t="s">
        <v>106</v>
      </c>
    </row>
    <row r="30" spans="1:8" ht="15" customHeight="1" thickBot="1">
      <c r="A30" s="139"/>
      <c r="B30" s="188"/>
      <c r="C30" s="195"/>
      <c r="D30" s="190"/>
      <c r="E30" s="186"/>
      <c r="F30" s="197"/>
      <c r="G30" s="190"/>
      <c r="H30" s="198"/>
    </row>
    <row r="31" spans="1:8" ht="15.75" customHeight="1">
      <c r="A31" s="138"/>
      <c r="B31" s="187">
        <v>13</v>
      </c>
      <c r="C31" s="194" t="s">
        <v>107</v>
      </c>
      <c r="D31" s="189" t="s">
        <v>108</v>
      </c>
      <c r="E31" s="185" t="s">
        <v>95</v>
      </c>
      <c r="F31" s="196" t="s">
        <v>109</v>
      </c>
      <c r="G31" s="189"/>
      <c r="H31" s="198" t="s">
        <v>110</v>
      </c>
    </row>
    <row r="32" spans="1:8" ht="15" customHeight="1" thickBot="1">
      <c r="A32" s="139"/>
      <c r="B32" s="187"/>
      <c r="C32" s="195" t="s">
        <v>111</v>
      </c>
      <c r="D32" s="190" t="s">
        <v>112</v>
      </c>
      <c r="E32" s="186"/>
      <c r="F32" s="197" t="s">
        <v>113</v>
      </c>
      <c r="G32" s="190">
        <v>3858</v>
      </c>
      <c r="H32" s="198" t="s">
        <v>114</v>
      </c>
    </row>
    <row r="33" spans="1:8" ht="12.75">
      <c r="A33" s="138"/>
      <c r="B33" s="199">
        <v>14</v>
      </c>
      <c r="C33" s="194" t="s">
        <v>115</v>
      </c>
      <c r="D33" s="189" t="s">
        <v>129</v>
      </c>
      <c r="E33" s="185" t="s">
        <v>88</v>
      </c>
      <c r="F33" s="196" t="s">
        <v>89</v>
      </c>
      <c r="G33" s="189"/>
      <c r="H33" s="198" t="s">
        <v>116</v>
      </c>
    </row>
    <row r="34" spans="1:8" ht="15" customHeight="1" thickBot="1">
      <c r="A34" s="139"/>
      <c r="B34" s="200"/>
      <c r="C34" s="195"/>
      <c r="D34" s="190"/>
      <c r="E34" s="186"/>
      <c r="F34" s="197"/>
      <c r="G34" s="190"/>
      <c r="H34" s="198"/>
    </row>
    <row r="35" spans="1:8" ht="12.75">
      <c r="A35" s="138"/>
      <c r="B35" s="188">
        <v>15</v>
      </c>
      <c r="C35" s="194" t="s">
        <v>117</v>
      </c>
      <c r="D35" s="189" t="s">
        <v>118</v>
      </c>
      <c r="E35" s="185" t="s">
        <v>57</v>
      </c>
      <c r="F35" s="196" t="s">
        <v>119</v>
      </c>
      <c r="G35" s="189"/>
      <c r="H35" s="198" t="s">
        <v>120</v>
      </c>
    </row>
    <row r="36" spans="1:8" ht="15" customHeight="1" thickBot="1">
      <c r="A36" s="139"/>
      <c r="B36" s="188"/>
      <c r="C36" s="195"/>
      <c r="D36" s="190"/>
      <c r="E36" s="186"/>
      <c r="F36" s="197"/>
      <c r="G36" s="190"/>
      <c r="H36" s="198"/>
    </row>
    <row r="37" spans="1:8" ht="12.75">
      <c r="A37" s="138"/>
      <c r="B37" s="187">
        <v>16</v>
      </c>
      <c r="C37" s="194" t="s">
        <v>121</v>
      </c>
      <c r="D37" s="189" t="s">
        <v>122</v>
      </c>
      <c r="E37" s="185" t="s">
        <v>123</v>
      </c>
      <c r="F37" s="196" t="s">
        <v>124</v>
      </c>
      <c r="G37" s="189"/>
      <c r="H37" s="198" t="s">
        <v>126</v>
      </c>
    </row>
    <row r="38" spans="1:8" ht="15" customHeight="1">
      <c r="A38" s="139"/>
      <c r="B38" s="187"/>
      <c r="C38" s="195"/>
      <c r="D38" s="190"/>
      <c r="E38" s="186"/>
      <c r="F38" s="197"/>
      <c r="G38" s="190"/>
      <c r="H38" s="198"/>
    </row>
    <row r="39" ht="15.75" customHeight="1"/>
    <row r="41" spans="1:7" ht="12.75">
      <c r="A41" s="53">
        <f>HYPERLINK('[1]реквизиты'!$A$20)</f>
      </c>
      <c r="B41" s="54"/>
      <c r="C41" s="54"/>
      <c r="D41" s="54"/>
      <c r="E41" s="54"/>
      <c r="F41" s="55">
        <f>HYPERLINK('[1]реквизиты'!$G$20)</f>
      </c>
      <c r="G41" s="56">
        <f>HYPERLINK('[1]реквизиты'!$G$21)</f>
      </c>
    </row>
    <row r="42" spans="1:6" ht="12.75">
      <c r="A42" s="54"/>
      <c r="B42" s="54"/>
      <c r="C42" s="54"/>
      <c r="D42" s="54"/>
      <c r="E42" s="54"/>
      <c r="F42" s="4"/>
    </row>
    <row r="43" spans="1:7" ht="12.75">
      <c r="A43" s="55">
        <f>HYPERLINK('[1]реквизиты'!$A$22)</f>
      </c>
      <c r="B43" s="54"/>
      <c r="C43" s="54"/>
      <c r="D43" s="54"/>
      <c r="E43" s="54"/>
      <c r="F43" s="55">
        <f>HYPERLINK('[1]реквизиты'!$G$22)</f>
      </c>
      <c r="G43" s="57">
        <f>HYPERLINK('[1]реквизиты'!$G$23)</f>
      </c>
    </row>
    <row r="44" spans="1:6" ht="12.75">
      <c r="A44" s="2"/>
      <c r="B44" s="2"/>
      <c r="C44" s="54"/>
      <c r="D44" s="54"/>
      <c r="E44" s="54"/>
      <c r="F44" s="4"/>
    </row>
  </sheetData>
  <sheetProtection/>
  <mergeCells count="139">
    <mergeCell ref="A1:H1"/>
    <mergeCell ref="D4:F4"/>
    <mergeCell ref="A3:H3"/>
    <mergeCell ref="F37:F38"/>
    <mergeCell ref="G37:G38"/>
    <mergeCell ref="H37:H38"/>
    <mergeCell ref="F33:F34"/>
    <mergeCell ref="G33:G34"/>
    <mergeCell ref="H33:H34"/>
    <mergeCell ref="F35:F36"/>
    <mergeCell ref="G35:G36"/>
    <mergeCell ref="H35:H36"/>
    <mergeCell ref="A35:A36"/>
    <mergeCell ref="B35:B36"/>
    <mergeCell ref="C35:C36"/>
    <mergeCell ref="D35:D36"/>
    <mergeCell ref="A33:A34"/>
    <mergeCell ref="B33:B34"/>
    <mergeCell ref="C33:C34"/>
    <mergeCell ref="D33:D34"/>
    <mergeCell ref="H27:H28"/>
    <mergeCell ref="C31:C32"/>
    <mergeCell ref="D31:D32"/>
    <mergeCell ref="F31:F32"/>
    <mergeCell ref="G31:G32"/>
    <mergeCell ref="H29:H30"/>
    <mergeCell ref="H31:H32"/>
    <mergeCell ref="F29:F30"/>
    <mergeCell ref="G29:G30"/>
    <mergeCell ref="C29:C30"/>
    <mergeCell ref="G25:G26"/>
    <mergeCell ref="A27:A28"/>
    <mergeCell ref="B27:B28"/>
    <mergeCell ref="C27:C28"/>
    <mergeCell ref="D27:D28"/>
    <mergeCell ref="F27:F28"/>
    <mergeCell ref="D25:D26"/>
    <mergeCell ref="F19:F20"/>
    <mergeCell ref="G19:G20"/>
    <mergeCell ref="G21:G22"/>
    <mergeCell ref="C21:C22"/>
    <mergeCell ref="D21:D22"/>
    <mergeCell ref="F25:F26"/>
    <mergeCell ref="H25:H26"/>
    <mergeCell ref="G27:G28"/>
    <mergeCell ref="A19:A20"/>
    <mergeCell ref="B19:B20"/>
    <mergeCell ref="C19:C20"/>
    <mergeCell ref="D19:D20"/>
    <mergeCell ref="H21:H22"/>
    <mergeCell ref="A25:A26"/>
    <mergeCell ref="B25:B26"/>
    <mergeCell ref="C25:C26"/>
    <mergeCell ref="C15:C16"/>
    <mergeCell ref="D15:D16"/>
    <mergeCell ref="F15:F16"/>
    <mergeCell ref="H19:H20"/>
    <mergeCell ref="G17:G18"/>
    <mergeCell ref="G15:G16"/>
    <mergeCell ref="C17:C18"/>
    <mergeCell ref="D17:D18"/>
    <mergeCell ref="H23:H24"/>
    <mergeCell ref="F21:F22"/>
    <mergeCell ref="E19:E20"/>
    <mergeCell ref="C23:C24"/>
    <mergeCell ref="D23:D24"/>
    <mergeCell ref="F23:F24"/>
    <mergeCell ref="G23:G24"/>
    <mergeCell ref="F13:F14"/>
    <mergeCell ref="G13:G14"/>
    <mergeCell ref="H13:H14"/>
    <mergeCell ref="F11:F12"/>
    <mergeCell ref="E13:E14"/>
    <mergeCell ref="F17:F18"/>
    <mergeCell ref="H15:H16"/>
    <mergeCell ref="H17:H18"/>
    <mergeCell ref="E15:E16"/>
    <mergeCell ref="E17:E18"/>
    <mergeCell ref="A9:A10"/>
    <mergeCell ref="B9:B10"/>
    <mergeCell ref="C9:C10"/>
    <mergeCell ref="D9:D10"/>
    <mergeCell ref="B13:B14"/>
    <mergeCell ref="C13:C14"/>
    <mergeCell ref="D13:D14"/>
    <mergeCell ref="C11:C12"/>
    <mergeCell ref="D11:D12"/>
    <mergeCell ref="B11:B12"/>
    <mergeCell ref="H5:H6"/>
    <mergeCell ref="H7:H8"/>
    <mergeCell ref="H11:H12"/>
    <mergeCell ref="E9:E10"/>
    <mergeCell ref="E11:E12"/>
    <mergeCell ref="G9:G10"/>
    <mergeCell ref="G11:G12"/>
    <mergeCell ref="F9:F10"/>
    <mergeCell ref="H9:H10"/>
    <mergeCell ref="A7:A8"/>
    <mergeCell ref="B7:B8"/>
    <mergeCell ref="G7:G8"/>
    <mergeCell ref="A5:A6"/>
    <mergeCell ref="B5:B6"/>
    <mergeCell ref="C5:C6"/>
    <mergeCell ref="D5:D6"/>
    <mergeCell ref="E5:F6"/>
    <mergeCell ref="G5:G6"/>
    <mergeCell ref="E7:E8"/>
    <mergeCell ref="A2:H2"/>
    <mergeCell ref="A37:A38"/>
    <mergeCell ref="B37:B38"/>
    <mergeCell ref="C37:C38"/>
    <mergeCell ref="D37:D38"/>
    <mergeCell ref="C7:C8"/>
    <mergeCell ref="D7:D8"/>
    <mergeCell ref="F7:F8"/>
    <mergeCell ref="A11:A12"/>
    <mergeCell ref="A13:A14"/>
    <mergeCell ref="A23:A24"/>
    <mergeCell ref="B23:B24"/>
    <mergeCell ref="A21:A22"/>
    <mergeCell ref="B21:B22"/>
    <mergeCell ref="A15:A16"/>
    <mergeCell ref="B15:B16"/>
    <mergeCell ref="A17:A18"/>
    <mergeCell ref="B17:B18"/>
    <mergeCell ref="A31:A32"/>
    <mergeCell ref="B31:B32"/>
    <mergeCell ref="A29:A30"/>
    <mergeCell ref="B29:B30"/>
    <mergeCell ref="D29:D30"/>
    <mergeCell ref="E29:E30"/>
    <mergeCell ref="E31:E32"/>
    <mergeCell ref="E33:E34"/>
    <mergeCell ref="E35:E36"/>
    <mergeCell ref="E37:E38"/>
    <mergeCell ref="E21:E22"/>
    <mergeCell ref="E23:E24"/>
    <mergeCell ref="E25:E26"/>
    <mergeCell ref="E27:E2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B7">
      <selection activeCell="N8" sqref="N8:N9"/>
    </sheetView>
  </sheetViews>
  <sheetFormatPr defaultColWidth="9.140625" defaultRowHeight="12.75"/>
  <cols>
    <col min="1" max="1" width="6.421875" style="0" customWidth="1"/>
    <col min="2" max="2" width="6.57421875" style="0" customWidth="1"/>
    <col min="3" max="3" width="18.00390625" style="0" customWidth="1"/>
    <col min="6" max="6" width="29.28125" style="0" customWidth="1"/>
    <col min="9" max="9" width="6.7109375" style="0" customWidth="1"/>
    <col min="10" max="10" width="7.421875" style="0" customWidth="1"/>
    <col min="11" max="11" width="20.421875" style="0" customWidth="1"/>
    <col min="14" max="14" width="24.8515625" style="0" customWidth="1"/>
  </cols>
  <sheetData>
    <row r="1" spans="2:16" ht="15.75" customHeight="1">
      <c r="B1" s="258" t="s">
        <v>51</v>
      </c>
      <c r="C1" s="258"/>
      <c r="D1" s="258"/>
      <c r="E1" s="258"/>
      <c r="F1" s="258"/>
      <c r="G1" s="258"/>
      <c r="H1" s="258"/>
      <c r="I1" s="109"/>
      <c r="J1" s="258" t="s">
        <v>51</v>
      </c>
      <c r="K1" s="258"/>
      <c r="L1" s="258"/>
      <c r="M1" s="258"/>
      <c r="N1" s="258"/>
      <c r="O1" s="258"/>
      <c r="P1" s="258"/>
    </row>
    <row r="2" spans="2:16" ht="15.75">
      <c r="B2" s="259" t="str">
        <f>'пр.взв.'!D4</f>
        <v>в.к.  48      кг.</v>
      </c>
      <c r="C2" s="260"/>
      <c r="D2" s="260"/>
      <c r="E2" s="260"/>
      <c r="F2" s="260"/>
      <c r="G2" s="260"/>
      <c r="H2" s="260"/>
      <c r="I2" s="110"/>
      <c r="J2" s="259" t="str">
        <f>'пр.взв.'!D4</f>
        <v>в.к.  48      кг.</v>
      </c>
      <c r="K2" s="260"/>
      <c r="L2" s="260"/>
      <c r="M2" s="260"/>
      <c r="N2" s="260"/>
      <c r="O2" s="260"/>
      <c r="P2" s="260"/>
    </row>
    <row r="3" spans="2:16" ht="16.5" thickBot="1">
      <c r="B3" s="111" t="s">
        <v>37</v>
      </c>
      <c r="C3" s="112" t="s">
        <v>52</v>
      </c>
      <c r="D3" s="113" t="s">
        <v>38</v>
      </c>
      <c r="E3" s="114"/>
      <c r="F3" s="111"/>
      <c r="G3" s="114"/>
      <c r="H3" s="114"/>
      <c r="I3" s="114"/>
      <c r="J3" s="111" t="s">
        <v>39</v>
      </c>
      <c r="K3" s="112" t="s">
        <v>52</v>
      </c>
      <c r="L3" s="113" t="s">
        <v>38</v>
      </c>
      <c r="M3" s="114"/>
      <c r="N3" s="111"/>
      <c r="O3" s="114"/>
      <c r="P3" s="114"/>
    </row>
    <row r="4" spans="1:16" ht="12.75" customHeight="1">
      <c r="A4" s="254" t="s">
        <v>50</v>
      </c>
      <c r="B4" s="256" t="s">
        <v>4</v>
      </c>
      <c r="C4" s="251" t="s">
        <v>5</v>
      </c>
      <c r="D4" s="251" t="s">
        <v>15</v>
      </c>
      <c r="E4" s="253" t="s">
        <v>16</v>
      </c>
      <c r="F4" s="251" t="s">
        <v>17</v>
      </c>
      <c r="G4" s="251" t="s">
        <v>18</v>
      </c>
      <c r="H4" s="249" t="s">
        <v>19</v>
      </c>
      <c r="I4" s="254" t="s">
        <v>50</v>
      </c>
      <c r="J4" s="256" t="s">
        <v>4</v>
      </c>
      <c r="K4" s="251" t="s">
        <v>5</v>
      </c>
      <c r="L4" s="251" t="s">
        <v>15</v>
      </c>
      <c r="M4" s="253" t="s">
        <v>16</v>
      </c>
      <c r="N4" s="251" t="s">
        <v>17</v>
      </c>
      <c r="O4" s="251" t="s">
        <v>18</v>
      </c>
      <c r="P4" s="249" t="s">
        <v>19</v>
      </c>
    </row>
    <row r="5" spans="1:16" ht="13.5" customHeight="1" thickBot="1">
      <c r="A5" s="255"/>
      <c r="B5" s="257"/>
      <c r="C5" s="252"/>
      <c r="D5" s="252"/>
      <c r="E5" s="234"/>
      <c r="F5" s="252"/>
      <c r="G5" s="252"/>
      <c r="H5" s="250"/>
      <c r="I5" s="255"/>
      <c r="J5" s="257"/>
      <c r="K5" s="252"/>
      <c r="L5" s="252"/>
      <c r="M5" s="234"/>
      <c r="N5" s="252"/>
      <c r="O5" s="252"/>
      <c r="P5" s="250"/>
    </row>
    <row r="6" spans="1:16" ht="12.75">
      <c r="A6" s="243">
        <v>1</v>
      </c>
      <c r="B6" s="242">
        <v>1</v>
      </c>
      <c r="C6" s="214" t="str">
        <f>VLOOKUP(B6,'пр.взв.'!B7:H38,2,FALSE)</f>
        <v>Михалева Елена Павловна</v>
      </c>
      <c r="D6" s="214" t="str">
        <f>VLOOKUP(C6,'пр.взв.'!C7:I38,2,FALSE)</f>
        <v>13.06.1995 мс</v>
      </c>
      <c r="E6" s="214" t="str">
        <f>VLOOKUP(D6,'пр.взв.'!D7:J38,2,FALSE)</f>
        <v>ЦФО</v>
      </c>
      <c r="F6" s="146"/>
      <c r="G6" s="208"/>
      <c r="H6" s="156"/>
      <c r="I6" s="209">
        <v>5</v>
      </c>
      <c r="J6" s="242">
        <v>2</v>
      </c>
      <c r="K6" s="214" t="str">
        <f>VLOOKUP(J6,'пр.взв.'!B7:H38,2,FALSE)</f>
        <v>МОЛЧАНОВА Мария Владимировна</v>
      </c>
      <c r="L6" s="214" t="str">
        <f>VLOOKUP(K6,'пр.взв.'!C7:I38,2,FALSE)</f>
        <v>24.01.88 змс</v>
      </c>
      <c r="M6" s="214" t="str">
        <f>VLOOKUP(L6,'пр.взв.'!D7:J38,2,FALSE)</f>
        <v>ПФО</v>
      </c>
      <c r="N6" s="146"/>
      <c r="O6" s="208"/>
      <c r="P6" s="156"/>
    </row>
    <row r="7" spans="1:16" ht="12.75">
      <c r="A7" s="244"/>
      <c r="B7" s="241"/>
      <c r="C7" s="205"/>
      <c r="D7" s="205"/>
      <c r="E7" s="205"/>
      <c r="F7" s="179"/>
      <c r="G7" s="179"/>
      <c r="H7" s="172"/>
      <c r="I7" s="210"/>
      <c r="J7" s="241"/>
      <c r="K7" s="205"/>
      <c r="L7" s="205"/>
      <c r="M7" s="205"/>
      <c r="N7" s="179"/>
      <c r="O7" s="179"/>
      <c r="P7" s="172"/>
    </row>
    <row r="8" spans="1:16" ht="12.75">
      <c r="A8" s="244"/>
      <c r="B8" s="241">
        <v>9</v>
      </c>
      <c r="C8" s="204" t="str">
        <f>VLOOKUP(B8,'пр.взв.'!B1:H40,2,FALSE)</f>
        <v>ЦАТУРЯН Шогик Арутюновна</v>
      </c>
      <c r="D8" s="204" t="str">
        <f>VLOOKUP(C8,'пр.взв.'!C1:I40,2,FALSE)</f>
        <v>27.08.84 МС</v>
      </c>
      <c r="E8" s="204" t="str">
        <f>VLOOKUP(D8,'пр.взв.'!D1:J40,2,FALSE)</f>
        <v>МОС</v>
      </c>
      <c r="F8" s="145"/>
      <c r="G8" s="145"/>
      <c r="H8" s="138"/>
      <c r="I8" s="210"/>
      <c r="J8" s="241">
        <v>10</v>
      </c>
      <c r="K8" s="204" t="str">
        <f>VLOOKUP(J8,'пр.взв.'!B9:H40,2,FALSE)</f>
        <v>Ковальчук Анна Сергеевна</v>
      </c>
      <c r="L8" s="214" t="str">
        <f>VLOOKUP(K8,'пр.взв.'!C9:I40,2,FALSE)</f>
        <v>23.12.93 кмс </v>
      </c>
      <c r="M8" s="214" t="str">
        <f>VLOOKUP(L8,'пр.взв.'!D9:J40,2,FALSE)</f>
        <v>ЮФО</v>
      </c>
      <c r="N8" s="145"/>
      <c r="O8" s="145"/>
      <c r="P8" s="138"/>
    </row>
    <row r="9" spans="1:16" ht="13.5" thickBot="1">
      <c r="A9" s="247"/>
      <c r="B9" s="246"/>
      <c r="C9" s="236"/>
      <c r="D9" s="236"/>
      <c r="E9" s="236"/>
      <c r="F9" s="233"/>
      <c r="G9" s="233"/>
      <c r="H9" s="234"/>
      <c r="I9" s="237"/>
      <c r="J9" s="246"/>
      <c r="K9" s="236"/>
      <c r="L9" s="205"/>
      <c r="M9" s="205"/>
      <c r="N9" s="233"/>
      <c r="O9" s="233"/>
      <c r="P9" s="234"/>
    </row>
    <row r="10" spans="1:16" ht="12.75">
      <c r="A10" s="243">
        <v>2</v>
      </c>
      <c r="B10" s="242">
        <v>5</v>
      </c>
      <c r="C10" s="248" t="str">
        <f>VLOOKUP(B10,'пр.взв.'!B1:H42,2,FALSE)</f>
        <v>БОНДАРЕВА Елена Борисовна</v>
      </c>
      <c r="D10" s="248" t="str">
        <f>VLOOKUP(C10,'пр.взв.'!C1:I42,2,FALSE)</f>
        <v>07.06.85 змс</v>
      </c>
      <c r="E10" s="248" t="str">
        <f>VLOOKUP(D10,'пр.взв.'!D1:J42,2,FALSE)</f>
        <v>ПФО</v>
      </c>
      <c r="F10" s="231"/>
      <c r="G10" s="229"/>
      <c r="H10" s="228"/>
      <c r="I10" s="209">
        <v>6</v>
      </c>
      <c r="J10" s="242">
        <v>6</v>
      </c>
      <c r="K10" s="248" t="str">
        <f>VLOOKUP(J10,'пр.взв.'!B11:H42,2,FALSE)</f>
        <v>Гераськина Ольга Петровна</v>
      </c>
      <c r="L10" s="214" t="str">
        <f>VLOOKUP(K10,'пр.взв.'!C11:I42,2,FALSE)</f>
        <v>21.01.1990 мс</v>
      </c>
      <c r="M10" s="214" t="str">
        <f>VLOOKUP(L10,'пр.взв.'!D11:J42,2,FALSE)</f>
        <v>ПФО</v>
      </c>
      <c r="N10" s="231"/>
      <c r="O10" s="229"/>
      <c r="P10" s="228"/>
    </row>
    <row r="11" spans="1:16" ht="12.75">
      <c r="A11" s="244"/>
      <c r="B11" s="241"/>
      <c r="C11" s="205"/>
      <c r="D11" s="205"/>
      <c r="E11" s="205"/>
      <c r="F11" s="179"/>
      <c r="G11" s="179"/>
      <c r="H11" s="172"/>
      <c r="I11" s="210"/>
      <c r="J11" s="241"/>
      <c r="K11" s="205"/>
      <c r="L11" s="205"/>
      <c r="M11" s="205"/>
      <c r="N11" s="179"/>
      <c r="O11" s="179"/>
      <c r="P11" s="172"/>
    </row>
    <row r="12" spans="1:16" ht="12.75">
      <c r="A12" s="244"/>
      <c r="B12" s="241">
        <v>13</v>
      </c>
      <c r="C12" s="204" t="str">
        <f>VLOOKUP(B12,'пр.взв.'!B3:H44,2,FALSE)</f>
        <v> Мкртчян Рузан Арсеновна </v>
      </c>
      <c r="D12" s="204" t="str">
        <f>VLOOKUP(C12,'пр.взв.'!C3:I44,2,FALSE)</f>
        <v>05.04.96 кмс</v>
      </c>
      <c r="E12" s="204" t="str">
        <f>VLOOKUP(D12,'пр.взв.'!D3:J44,2,FALSE)</f>
        <v>ЮФО</v>
      </c>
      <c r="F12" s="145"/>
      <c r="G12" s="145"/>
      <c r="H12" s="138"/>
      <c r="I12" s="210"/>
      <c r="J12" s="241">
        <v>14</v>
      </c>
      <c r="K12" s="204" t="str">
        <f>VLOOKUP(J12,'пр.взв.'!B13:H44,2,FALSE)</f>
        <v>Гришина Марина Игоревна</v>
      </c>
      <c r="L12" s="214" t="str">
        <f>VLOOKUP(K12,'пр.взв.'!C13:I44,2,FALSE)</f>
        <v>26.12.1992 кмс</v>
      </c>
      <c r="M12" s="214" t="str">
        <f>VLOOKUP(L12,'пр.взв.'!D13:J44,2,FALSE)</f>
        <v>МОС</v>
      </c>
      <c r="N12" s="145"/>
      <c r="O12" s="145"/>
      <c r="P12" s="138"/>
    </row>
    <row r="13" spans="1:16" ht="13.5" thickBot="1">
      <c r="A13" s="247"/>
      <c r="B13" s="246"/>
      <c r="C13" s="236"/>
      <c r="D13" s="236"/>
      <c r="E13" s="236"/>
      <c r="F13" s="233"/>
      <c r="G13" s="233"/>
      <c r="H13" s="234"/>
      <c r="I13" s="237"/>
      <c r="J13" s="246"/>
      <c r="K13" s="236"/>
      <c r="L13" s="205"/>
      <c r="M13" s="205"/>
      <c r="N13" s="233"/>
      <c r="O13" s="233"/>
      <c r="P13" s="234"/>
    </row>
    <row r="14" spans="1:16" ht="12.75">
      <c r="A14" s="243">
        <v>3</v>
      </c>
      <c r="B14" s="242">
        <v>3</v>
      </c>
      <c r="C14" s="214" t="str">
        <f>VLOOKUP(B14,'пр.взв.'!B5:H46,2,FALSE)</f>
        <v>Лизунова Надежда Александровна</v>
      </c>
      <c r="D14" s="214" t="str">
        <f>VLOOKUP(C14,'пр.взв.'!C5:I46,2,FALSE)</f>
        <v>17.04.1996 кмс</v>
      </c>
      <c r="E14" s="214" t="str">
        <f>VLOOKUP(D14,'пр.взв.'!D5:J46,2,FALSE)</f>
        <v>УФО</v>
      </c>
      <c r="F14" s="146"/>
      <c r="G14" s="208"/>
      <c r="H14" s="156"/>
      <c r="I14" s="209">
        <v>7</v>
      </c>
      <c r="J14" s="242">
        <v>4</v>
      </c>
      <c r="K14" s="214" t="str">
        <f>'пр.взв.'!C13</f>
        <v>Титова Ольга Александровна</v>
      </c>
      <c r="L14" s="214" t="str">
        <f>'пр.взв.'!D13</f>
        <v>13.02.1990 мс</v>
      </c>
      <c r="M14" s="214" t="str">
        <f>'пр.взв.'!E13</f>
        <v>УФО</v>
      </c>
      <c r="N14" s="146"/>
      <c r="O14" s="208"/>
      <c r="P14" s="156"/>
    </row>
    <row r="15" spans="1:16" ht="12.75">
      <c r="A15" s="244"/>
      <c r="B15" s="241"/>
      <c r="C15" s="205"/>
      <c r="D15" s="205"/>
      <c r="E15" s="205"/>
      <c r="F15" s="179"/>
      <c r="G15" s="179"/>
      <c r="H15" s="172"/>
      <c r="I15" s="210"/>
      <c r="J15" s="241"/>
      <c r="K15" s="205"/>
      <c r="L15" s="205"/>
      <c r="M15" s="205"/>
      <c r="N15" s="179"/>
      <c r="O15" s="179"/>
      <c r="P15" s="172"/>
    </row>
    <row r="16" spans="1:16" ht="12.75">
      <c r="A16" s="244"/>
      <c r="B16" s="241">
        <v>11</v>
      </c>
      <c r="C16" s="204" t="str">
        <f>VLOOKUP(B16,'пр.взв.'!B7:H48,2,FALSE)</f>
        <v>БИКБЕРДИНА Кристина Генадьевна</v>
      </c>
      <c r="D16" s="204" t="str">
        <f>VLOOKUP(C16,'пр.взв.'!C7:I48,2,FALSE)</f>
        <v>16.03.92 мс</v>
      </c>
      <c r="E16" s="204" t="str">
        <f>VLOOKUP(D16,'пр.взв.'!D7:J48,2,FALSE)</f>
        <v>ПФО</v>
      </c>
      <c r="F16" s="145"/>
      <c r="G16" s="145"/>
      <c r="H16" s="138"/>
      <c r="I16" s="210"/>
      <c r="J16" s="241">
        <v>12</v>
      </c>
      <c r="K16" s="204" t="str">
        <f>VLOOKUP(J16,'пр.взв.'!B17:H48,2,FALSE)</f>
        <v>БОРИСОВА Зинаида Петровна</v>
      </c>
      <c r="L16" s="214" t="str">
        <f>VLOOKUP(K16,'пр.взв.'!C17:I48,2,FALSE)</f>
        <v>28.08.82 мсмк</v>
      </c>
      <c r="M16" s="214" t="str">
        <f>VLOOKUP(L16,'пр.взв.'!D17:J48,2,FALSE)</f>
        <v>ЦФО</v>
      </c>
      <c r="N16" s="145"/>
      <c r="O16" s="145"/>
      <c r="P16" s="138"/>
    </row>
    <row r="17" spans="1:16" ht="13.5" thickBot="1">
      <c r="A17" s="247"/>
      <c r="B17" s="246"/>
      <c r="C17" s="236"/>
      <c r="D17" s="236"/>
      <c r="E17" s="236"/>
      <c r="F17" s="233"/>
      <c r="G17" s="233"/>
      <c r="H17" s="234"/>
      <c r="I17" s="237"/>
      <c r="J17" s="246"/>
      <c r="K17" s="236"/>
      <c r="L17" s="205"/>
      <c r="M17" s="205"/>
      <c r="N17" s="233"/>
      <c r="O17" s="233"/>
      <c r="P17" s="234"/>
    </row>
    <row r="18" spans="1:16" ht="12.75">
      <c r="A18" s="243">
        <v>4</v>
      </c>
      <c r="B18" s="242">
        <v>7</v>
      </c>
      <c r="C18" s="214" t="str">
        <f>VLOOKUP(B18,'пр.взв.'!B1:H50,2,FALSE)</f>
        <v>СМИРНОВА Мария Игоревна</v>
      </c>
      <c r="D18" s="214" t="str">
        <f>VLOOKUP(C18,'пр.взв.'!C1:I50,2,FALSE)</f>
        <v>19.07.1994 кмс</v>
      </c>
      <c r="E18" s="214" t="str">
        <f>VLOOKUP(D18,'пр.взв.'!D1:J50,2,FALSE)</f>
        <v>ПФО</v>
      </c>
      <c r="F18" s="179"/>
      <c r="G18" s="240"/>
      <c r="H18" s="172"/>
      <c r="I18" s="209">
        <v>8</v>
      </c>
      <c r="J18" s="242">
        <v>8</v>
      </c>
      <c r="K18" s="214" t="str">
        <f>VLOOKUP(J18,'пр.взв.'!B19:H50,2,FALSE)</f>
        <v>АРУТЮНЯН Гаянэ Вагинаковна</v>
      </c>
      <c r="L18" s="214" t="str">
        <f>VLOOKUP(K18,'пр.взв.'!C19:I50,2,FALSE)</f>
        <v>27.06.84 МСМК</v>
      </c>
      <c r="M18" s="214" t="str">
        <f>VLOOKUP(L18,'пр.взв.'!D19:J50,2,FALSE)</f>
        <v>МОС</v>
      </c>
      <c r="N18" s="179"/>
      <c r="O18" s="240"/>
      <c r="P18" s="172"/>
    </row>
    <row r="19" spans="1:16" ht="12.75">
      <c r="A19" s="244"/>
      <c r="B19" s="241"/>
      <c r="C19" s="205"/>
      <c r="D19" s="205"/>
      <c r="E19" s="205"/>
      <c r="F19" s="179"/>
      <c r="G19" s="179"/>
      <c r="H19" s="172"/>
      <c r="I19" s="210"/>
      <c r="J19" s="241"/>
      <c r="K19" s="205"/>
      <c r="L19" s="205"/>
      <c r="M19" s="205"/>
      <c r="N19" s="179"/>
      <c r="O19" s="179"/>
      <c r="P19" s="172"/>
    </row>
    <row r="20" spans="1:16" ht="12.75">
      <c r="A20" s="244"/>
      <c r="B20" s="241">
        <v>15</v>
      </c>
      <c r="C20" s="204" t="str">
        <f>VLOOKUP(B20,'пр.взв.'!B2:H52,2,FALSE)</f>
        <v>КОЗЛОВА Мария Александровна</v>
      </c>
      <c r="D20" s="204" t="str">
        <f>VLOOKUP(C20,'пр.взв.'!C2:I52,2,FALSE)</f>
        <v>10.04.92  мс</v>
      </c>
      <c r="E20" s="204" t="str">
        <f>VLOOKUP(D20,'пр.взв.'!D2:J52,2,FALSE)</f>
        <v>ЦФО</v>
      </c>
      <c r="F20" s="145"/>
      <c r="G20" s="145"/>
      <c r="H20" s="138"/>
      <c r="I20" s="210"/>
      <c r="J20" s="241">
        <v>16</v>
      </c>
      <c r="K20" s="204" t="str">
        <f>VLOOKUP(J20,'пр.взв.'!B21:H52,2,FALSE)</f>
        <v>Пятигорец Елена Александролвна</v>
      </c>
      <c r="L20" s="214" t="str">
        <f>VLOOKUP(K20,'пр.взв.'!C21:I52,2,FALSE)</f>
        <v>07.06.1991 кмс</v>
      </c>
      <c r="M20" s="214" t="str">
        <f>VLOOKUP(L20,'пр.взв.'!D21:J52,2,FALSE)</f>
        <v>РК Крым</v>
      </c>
      <c r="N20" s="145"/>
      <c r="O20" s="145"/>
      <c r="P20" s="138"/>
    </row>
    <row r="21" spans="1:16" ht="12.75">
      <c r="A21" s="245"/>
      <c r="B21" s="241"/>
      <c r="C21" s="205"/>
      <c r="D21" s="205"/>
      <c r="E21" s="205"/>
      <c r="F21" s="146"/>
      <c r="G21" s="146"/>
      <c r="H21" s="139"/>
      <c r="I21" s="211"/>
      <c r="J21" s="241"/>
      <c r="K21" s="205"/>
      <c r="L21" s="205"/>
      <c r="M21" s="205"/>
      <c r="N21" s="146"/>
      <c r="O21" s="146"/>
      <c r="P21" s="139"/>
    </row>
    <row r="23" spans="2:16" ht="16.5" thickBot="1">
      <c r="B23" s="111" t="s">
        <v>37</v>
      </c>
      <c r="C23" s="112" t="s">
        <v>52</v>
      </c>
      <c r="D23" s="113" t="s">
        <v>48</v>
      </c>
      <c r="E23" s="114"/>
      <c r="F23" s="111"/>
      <c r="G23" s="114"/>
      <c r="H23" s="114"/>
      <c r="J23" s="111" t="s">
        <v>39</v>
      </c>
      <c r="K23" s="112" t="s">
        <v>52</v>
      </c>
      <c r="L23" s="113" t="s">
        <v>48</v>
      </c>
      <c r="M23" s="114"/>
      <c r="N23" s="111"/>
      <c r="O23" s="114"/>
      <c r="P23" s="114"/>
    </row>
    <row r="24" spans="1:16" ht="12.75" customHeight="1">
      <c r="A24" s="222" t="s">
        <v>40</v>
      </c>
      <c r="B24" s="238" t="s">
        <v>41</v>
      </c>
      <c r="C24" s="217" t="s">
        <v>42</v>
      </c>
      <c r="D24" s="217" t="s">
        <v>43</v>
      </c>
      <c r="E24" s="217" t="s">
        <v>44</v>
      </c>
      <c r="F24" s="221" t="s">
        <v>45</v>
      </c>
      <c r="G24" s="219" t="s">
        <v>46</v>
      </c>
      <c r="H24" s="215" t="s">
        <v>47</v>
      </c>
      <c r="I24" s="222" t="s">
        <v>40</v>
      </c>
      <c r="J24" s="238" t="s">
        <v>41</v>
      </c>
      <c r="K24" s="217" t="s">
        <v>42</v>
      </c>
      <c r="L24" s="217" t="s">
        <v>43</v>
      </c>
      <c r="M24" s="217" t="s">
        <v>44</v>
      </c>
      <c r="N24" s="221" t="s">
        <v>45</v>
      </c>
      <c r="O24" s="219" t="s">
        <v>46</v>
      </c>
      <c r="P24" s="215" t="s">
        <v>47</v>
      </c>
    </row>
    <row r="25" spans="1:16" ht="13.5" customHeight="1" thickBot="1">
      <c r="A25" s="223"/>
      <c r="B25" s="239" t="s">
        <v>41</v>
      </c>
      <c r="C25" s="218" t="s">
        <v>42</v>
      </c>
      <c r="D25" s="218" t="s">
        <v>43</v>
      </c>
      <c r="E25" s="218" t="s">
        <v>44</v>
      </c>
      <c r="F25" s="218" t="s">
        <v>45</v>
      </c>
      <c r="G25" s="220"/>
      <c r="H25" s="216"/>
      <c r="I25" s="223"/>
      <c r="J25" s="239" t="s">
        <v>41</v>
      </c>
      <c r="K25" s="218" t="s">
        <v>42</v>
      </c>
      <c r="L25" s="218" t="s">
        <v>43</v>
      </c>
      <c r="M25" s="218" t="s">
        <v>44</v>
      </c>
      <c r="N25" s="218" t="s">
        <v>45</v>
      </c>
      <c r="O25" s="220"/>
      <c r="P25" s="216"/>
    </row>
    <row r="26" spans="1:16" ht="12.75">
      <c r="A26" s="209">
        <v>1</v>
      </c>
      <c r="B26" s="212"/>
      <c r="C26" s="214" t="e">
        <f>VLOOKUP(B26,'[2]пр.взв.'!B7:E38,2,FALSE)</f>
        <v>#N/A</v>
      </c>
      <c r="D26" s="206" t="e">
        <f>VLOOKUP(B26,'[2]пр.взв.'!B7:F50,3,FALSE)</f>
        <v>#N/A</v>
      </c>
      <c r="E26" s="206" t="e">
        <f>VLOOKUP(B26,'[2]пр.взв.'!B7:G50,4,FALSE)</f>
        <v>#N/A</v>
      </c>
      <c r="F26" s="146"/>
      <c r="G26" s="208"/>
      <c r="H26" s="156"/>
      <c r="I26" s="209">
        <v>3</v>
      </c>
      <c r="J26" s="212"/>
      <c r="K26" s="214" t="e">
        <f>VLOOKUP(J26,'[2]пр.взв.'!B7:E50,2,FALSE)</f>
        <v>#N/A</v>
      </c>
      <c r="L26" s="206" t="e">
        <f>VLOOKUP(J26,'[2]пр.взв.'!B7:F50,3,FALSE)</f>
        <v>#N/A</v>
      </c>
      <c r="M26" s="207" t="e">
        <f>VLOOKUP(J26,'[2]пр.взв.'!B7:G58,4,FALSE)</f>
        <v>#N/A</v>
      </c>
      <c r="N26" s="146"/>
      <c r="O26" s="208"/>
      <c r="P26" s="156"/>
    </row>
    <row r="27" spans="1:16" ht="12.75">
      <c r="A27" s="210"/>
      <c r="B27" s="213"/>
      <c r="C27" s="205"/>
      <c r="D27" s="179"/>
      <c r="E27" s="179"/>
      <c r="F27" s="179"/>
      <c r="G27" s="179"/>
      <c r="H27" s="172"/>
      <c r="I27" s="210"/>
      <c r="J27" s="213"/>
      <c r="K27" s="205"/>
      <c r="L27" s="179"/>
      <c r="M27" s="179"/>
      <c r="N27" s="179"/>
      <c r="O27" s="179"/>
      <c r="P27" s="172"/>
    </row>
    <row r="28" spans="1:16" ht="12.75">
      <c r="A28" s="210"/>
      <c r="B28" s="202"/>
      <c r="C28" s="204" t="e">
        <f>VLOOKUP(B28,'[2]пр.взв.'!B7:E38,2,FALSE)</f>
        <v>#N/A</v>
      </c>
      <c r="D28" s="181" t="e">
        <f>VLOOKUP(B28,'[2]пр.взв.'!B7:F42,3,FALSE)</f>
        <v>#N/A</v>
      </c>
      <c r="E28" s="181" t="e">
        <f>VLOOKUP(B28,'[2]пр.взв.'!B7:G42,4,FALSE)</f>
        <v>#N/A</v>
      </c>
      <c r="F28" s="145"/>
      <c r="G28" s="145"/>
      <c r="H28" s="138"/>
      <c r="I28" s="210"/>
      <c r="J28" s="202"/>
      <c r="K28" s="204" t="e">
        <f>VLOOKUP(J28,'[2]пр.взв.'!B7:E50,2,FALSE)</f>
        <v>#N/A</v>
      </c>
      <c r="L28" s="181" t="e">
        <f>VLOOKUP(J28,'[2]пр.взв.'!B7:F50,3,FALSE)</f>
        <v>#N/A</v>
      </c>
      <c r="M28" s="181" t="e">
        <f>VLOOKUP(J28,'[2]пр.взв.'!B7:G60,4,FALSE)</f>
        <v>#N/A</v>
      </c>
      <c r="N28" s="145"/>
      <c r="O28" s="145"/>
      <c r="P28" s="138"/>
    </row>
    <row r="29" spans="1:16" ht="13.5" thickBot="1">
      <c r="A29" s="237"/>
      <c r="B29" s="235"/>
      <c r="C29" s="236"/>
      <c r="D29" s="230"/>
      <c r="E29" s="230"/>
      <c r="F29" s="233"/>
      <c r="G29" s="233"/>
      <c r="H29" s="234"/>
      <c r="I29" s="237"/>
      <c r="J29" s="235"/>
      <c r="K29" s="236"/>
      <c r="L29" s="230"/>
      <c r="M29" s="230"/>
      <c r="N29" s="233"/>
      <c r="O29" s="233"/>
      <c r="P29" s="234"/>
    </row>
    <row r="30" spans="1:16" ht="12.75">
      <c r="A30" s="209">
        <v>2</v>
      </c>
      <c r="B30" s="224"/>
      <c r="C30" s="214" t="e">
        <f>VLOOKUP(B30,'[2]пр.взв.'!B7:E38,2,FALSE)</f>
        <v>#N/A</v>
      </c>
      <c r="D30" s="206" t="e">
        <f>VLOOKUP(B30,'[2]пр.взв.'!B7:F42,3,FALSE)</f>
        <v>#N/A</v>
      </c>
      <c r="E30" s="206" t="e">
        <f>VLOOKUP(B30,'[2]пр.взв.'!B7:G42,4,FALSE)</f>
        <v>#N/A</v>
      </c>
      <c r="F30" s="231"/>
      <c r="G30" s="229"/>
      <c r="H30" s="228"/>
      <c r="I30" s="209">
        <v>4</v>
      </c>
      <c r="J30" s="224"/>
      <c r="K30" s="214" t="e">
        <f>VLOOKUP(J30,'[2]пр.взв.'!B7:E50,2,FALSE)</f>
        <v>#N/A</v>
      </c>
      <c r="L30" s="206" t="e">
        <f>VLOOKUP(J30,'[2]пр.взв.'!B7:F50,3,FALSE)</f>
        <v>#N/A</v>
      </c>
      <c r="M30" s="207" t="e">
        <f>VLOOKUP(J30,'[2]пр.взв.'!B7:G62,4,FALSE)</f>
        <v>#N/A</v>
      </c>
      <c r="N30" s="231"/>
      <c r="O30" s="229"/>
      <c r="P30" s="228"/>
    </row>
    <row r="31" spans="1:16" ht="12.75">
      <c r="A31" s="210"/>
      <c r="B31" s="232"/>
      <c r="C31" s="205"/>
      <c r="D31" s="179"/>
      <c r="E31" s="179"/>
      <c r="F31" s="179"/>
      <c r="G31" s="179"/>
      <c r="H31" s="172"/>
      <c r="I31" s="210"/>
      <c r="J31" s="232"/>
      <c r="K31" s="205"/>
      <c r="L31" s="179"/>
      <c r="M31" s="179"/>
      <c r="N31" s="179"/>
      <c r="O31" s="179"/>
      <c r="P31" s="172"/>
    </row>
    <row r="32" spans="1:16" ht="12.75">
      <c r="A32" s="210"/>
      <c r="B32" s="202"/>
      <c r="C32" s="204" t="e">
        <f>VLOOKUP(B32,'[2]пр.взв.'!B7:E38,2,FALSE)</f>
        <v>#N/A</v>
      </c>
      <c r="D32" s="181" t="e">
        <f>VLOOKUP(B32,'[2]пр.взв.'!B7:F50,3,FALSE)</f>
        <v>#N/A</v>
      </c>
      <c r="E32" s="181" t="e">
        <f>VLOOKUP(B32,'[2]пр.взв.'!B7:G50,4,FALSE)</f>
        <v>#N/A</v>
      </c>
      <c r="F32" s="145"/>
      <c r="G32" s="145"/>
      <c r="H32" s="138"/>
      <c r="I32" s="210"/>
      <c r="J32" s="202"/>
      <c r="K32" s="204" t="e">
        <f>VLOOKUP(J32,'[2]пр.взв.'!B7:E50,2,FALSE)</f>
        <v>#N/A</v>
      </c>
      <c r="L32" s="181" t="e">
        <f>VLOOKUP(J32,'[2]пр.взв.'!B7:F50,3,FALSE)</f>
        <v>#N/A</v>
      </c>
      <c r="M32" s="181" t="e">
        <f>VLOOKUP(J32,'[2]пр.взв.'!B7:G64,4,FALSE)</f>
        <v>#N/A</v>
      </c>
      <c r="N32" s="145"/>
      <c r="O32" s="145"/>
      <c r="P32" s="138"/>
    </row>
    <row r="33" spans="1:16" ht="12.75">
      <c r="A33" s="211"/>
      <c r="B33" s="203"/>
      <c r="C33" s="205"/>
      <c r="D33" s="179"/>
      <c r="E33" s="179"/>
      <c r="F33" s="146"/>
      <c r="G33" s="146"/>
      <c r="H33" s="139"/>
      <c r="I33" s="211"/>
      <c r="J33" s="203"/>
      <c r="K33" s="205"/>
      <c r="L33" s="179"/>
      <c r="M33" s="179"/>
      <c r="N33" s="146"/>
      <c r="O33" s="146"/>
      <c r="P33" s="139"/>
    </row>
    <row r="35" spans="3:16" ht="15">
      <c r="C35" s="227" t="s">
        <v>53</v>
      </c>
      <c r="D35" s="227"/>
      <c r="E35" s="227"/>
      <c r="F35" s="227"/>
      <c r="G35" s="227"/>
      <c r="H35" s="227"/>
      <c r="K35" s="227" t="s">
        <v>54</v>
      </c>
      <c r="L35" s="227"/>
      <c r="M35" s="227"/>
      <c r="N35" s="227"/>
      <c r="O35" s="227"/>
      <c r="P35" s="227"/>
    </row>
    <row r="36" spans="2:16" ht="16.5" thickBot="1">
      <c r="B36" s="111" t="s">
        <v>37</v>
      </c>
      <c r="C36" s="115"/>
      <c r="D36" s="115"/>
      <c r="E36" s="115"/>
      <c r="F36" s="115"/>
      <c r="G36" s="115"/>
      <c r="H36" s="115"/>
      <c r="J36" s="111" t="s">
        <v>39</v>
      </c>
      <c r="K36" s="115"/>
      <c r="L36" s="115"/>
      <c r="M36" s="115"/>
      <c r="N36" s="115"/>
      <c r="O36" s="115"/>
      <c r="P36" s="115"/>
    </row>
    <row r="37" spans="1:16" ht="12.75" customHeight="1">
      <c r="A37" s="222" t="s">
        <v>40</v>
      </c>
      <c r="B37" s="224" t="s">
        <v>41</v>
      </c>
      <c r="C37" s="217" t="s">
        <v>42</v>
      </c>
      <c r="D37" s="217" t="s">
        <v>43</v>
      </c>
      <c r="E37" s="217" t="s">
        <v>44</v>
      </c>
      <c r="F37" s="221" t="s">
        <v>45</v>
      </c>
      <c r="G37" s="219" t="s">
        <v>46</v>
      </c>
      <c r="H37" s="215" t="s">
        <v>47</v>
      </c>
      <c r="I37" s="222" t="s">
        <v>40</v>
      </c>
      <c r="J37" s="224" t="s">
        <v>41</v>
      </c>
      <c r="K37" s="217" t="s">
        <v>42</v>
      </c>
      <c r="L37" s="217" t="s">
        <v>43</v>
      </c>
      <c r="M37" s="217" t="s">
        <v>44</v>
      </c>
      <c r="N37" s="221" t="s">
        <v>45</v>
      </c>
      <c r="O37" s="219" t="s">
        <v>46</v>
      </c>
      <c r="P37" s="215" t="s">
        <v>47</v>
      </c>
    </row>
    <row r="38" spans="1:16" ht="13.5" customHeight="1" thickBot="1">
      <c r="A38" s="223"/>
      <c r="B38" s="225" t="s">
        <v>41</v>
      </c>
      <c r="C38" s="218" t="s">
        <v>42</v>
      </c>
      <c r="D38" s="218" t="s">
        <v>43</v>
      </c>
      <c r="E38" s="218" t="s">
        <v>44</v>
      </c>
      <c r="F38" s="218" t="s">
        <v>45</v>
      </c>
      <c r="G38" s="220"/>
      <c r="H38" s="216"/>
      <c r="I38" s="223"/>
      <c r="J38" s="225" t="s">
        <v>41</v>
      </c>
      <c r="K38" s="218" t="s">
        <v>42</v>
      </c>
      <c r="L38" s="218" t="s">
        <v>43</v>
      </c>
      <c r="M38" s="218" t="s">
        <v>44</v>
      </c>
      <c r="N38" s="218" t="s">
        <v>45</v>
      </c>
      <c r="O38" s="220"/>
      <c r="P38" s="216"/>
    </row>
    <row r="39" spans="1:16" ht="12.75">
      <c r="A39" s="209">
        <v>1</v>
      </c>
      <c r="B39" s="212"/>
      <c r="C39" s="214" t="e">
        <f>VLOOKUP(B39,'[2]пр.взв.'!B7:E38,2,FALSE)</f>
        <v>#N/A</v>
      </c>
      <c r="D39" s="206" t="e">
        <f>VLOOKUP(B39,'[2]пр.взв.'!B7:F51,3,FALSE)</f>
        <v>#N/A</v>
      </c>
      <c r="E39" s="206" t="e">
        <f>VLOOKUP(B39,'[2]пр.взв.'!B7:G51,4,FALSE)</f>
        <v>#N/A</v>
      </c>
      <c r="F39" s="146"/>
      <c r="G39" s="208"/>
      <c r="H39" s="156"/>
      <c r="I39" s="209">
        <v>2</v>
      </c>
      <c r="J39" s="212"/>
      <c r="K39" s="214" t="e">
        <f>VLOOKUP(J39,'[2]пр.взв.'!B7:E38,2,FALSE)</f>
        <v>#N/A</v>
      </c>
      <c r="L39" s="206" t="e">
        <f>VLOOKUP(J39,'[2]пр.взв.'!B7:F59,3,FALSE)</f>
        <v>#N/A</v>
      </c>
      <c r="M39" s="207" t="e">
        <f>VLOOKUP(J39,'[2]пр.взв.'!B7:G71,4,FALSE)</f>
        <v>#N/A</v>
      </c>
      <c r="N39" s="146"/>
      <c r="O39" s="208"/>
      <c r="P39" s="156"/>
    </row>
    <row r="40" spans="1:16" ht="12.75">
      <c r="A40" s="210"/>
      <c r="B40" s="213"/>
      <c r="C40" s="205"/>
      <c r="D40" s="179"/>
      <c r="E40" s="179"/>
      <c r="F40" s="179"/>
      <c r="G40" s="179"/>
      <c r="H40" s="172"/>
      <c r="I40" s="210"/>
      <c r="J40" s="213"/>
      <c r="K40" s="205"/>
      <c r="L40" s="179"/>
      <c r="M40" s="179"/>
      <c r="N40" s="179"/>
      <c r="O40" s="179"/>
      <c r="P40" s="172"/>
    </row>
    <row r="41" spans="1:16" ht="12.75">
      <c r="A41" s="210"/>
      <c r="B41" s="202"/>
      <c r="C41" s="204" t="e">
        <f>VLOOKUP(B41,'[2]пр.взв.'!B7:E38,2,FALSE)</f>
        <v>#N/A</v>
      </c>
      <c r="D41" s="181" t="e">
        <f>VLOOKUP(B41,'[2]пр.взв.'!B7:F59,3,FALSE)</f>
        <v>#N/A</v>
      </c>
      <c r="E41" s="181" t="e">
        <f>VLOOKUP(B41,'[2]пр.взв.'!B7:G59,4,FALSE)</f>
        <v>#N/A</v>
      </c>
      <c r="F41" s="145"/>
      <c r="G41" s="145"/>
      <c r="H41" s="138"/>
      <c r="I41" s="210"/>
      <c r="J41" s="202"/>
      <c r="K41" s="204" t="e">
        <f>VLOOKUP(J41,'[2]пр.взв.'!B7:E38,2,FALSE)</f>
        <v>#N/A</v>
      </c>
      <c r="L41" s="181" t="e">
        <f>VLOOKUP(J41,'[2]пр.взв.'!B7:F59,3,FALSE)</f>
        <v>#N/A</v>
      </c>
      <c r="M41" s="181" t="e">
        <f>VLOOKUP(J41,'[2]пр.взв.'!B7:G73,4,FALSE)</f>
        <v>#N/A</v>
      </c>
      <c r="N41" s="145"/>
      <c r="O41" s="145"/>
      <c r="P41" s="138"/>
    </row>
    <row r="42" spans="1:16" ht="12.75">
      <c r="A42" s="211"/>
      <c r="B42" s="203"/>
      <c r="C42" s="205"/>
      <c r="D42" s="179"/>
      <c r="E42" s="179"/>
      <c r="F42" s="146"/>
      <c r="G42" s="146"/>
      <c r="H42" s="139"/>
      <c r="I42" s="211"/>
      <c r="J42" s="203"/>
      <c r="K42" s="205"/>
      <c r="L42" s="179"/>
      <c r="M42" s="179"/>
      <c r="N42" s="146"/>
      <c r="O42" s="146"/>
      <c r="P42" s="139"/>
    </row>
    <row r="45" spans="1:16" ht="15">
      <c r="A45" s="226" t="s">
        <v>49</v>
      </c>
      <c r="B45" s="226"/>
      <c r="C45" s="226"/>
      <c r="D45" s="226"/>
      <c r="E45" s="226"/>
      <c r="F45" s="226"/>
      <c r="G45" s="226"/>
      <c r="H45" s="226"/>
      <c r="I45" s="226" t="s">
        <v>49</v>
      </c>
      <c r="J45" s="226"/>
      <c r="K45" s="226"/>
      <c r="L45" s="226"/>
      <c r="M45" s="226"/>
      <c r="N45" s="226"/>
      <c r="O45" s="226"/>
      <c r="P45" s="226"/>
    </row>
    <row r="46" spans="2:16" ht="16.5" thickBot="1">
      <c r="B46" s="111" t="s">
        <v>37</v>
      </c>
      <c r="C46" s="115"/>
      <c r="D46" s="115"/>
      <c r="E46" s="115"/>
      <c r="F46" s="115"/>
      <c r="G46" s="115"/>
      <c r="H46" s="115"/>
      <c r="J46" s="111" t="s">
        <v>39</v>
      </c>
      <c r="K46" s="115"/>
      <c r="L46" s="115"/>
      <c r="M46" s="115"/>
      <c r="N46" s="115"/>
      <c r="O46" s="115"/>
      <c r="P46" s="115"/>
    </row>
    <row r="47" spans="1:16" ht="12.75" customHeight="1">
      <c r="A47" s="222" t="s">
        <v>40</v>
      </c>
      <c r="B47" s="224" t="s">
        <v>41</v>
      </c>
      <c r="C47" s="217" t="s">
        <v>42</v>
      </c>
      <c r="D47" s="217" t="s">
        <v>43</v>
      </c>
      <c r="E47" s="217" t="s">
        <v>44</v>
      </c>
      <c r="F47" s="221" t="s">
        <v>45</v>
      </c>
      <c r="G47" s="219" t="s">
        <v>46</v>
      </c>
      <c r="H47" s="215" t="s">
        <v>47</v>
      </c>
      <c r="I47" s="222" t="s">
        <v>40</v>
      </c>
      <c r="J47" s="224" t="s">
        <v>41</v>
      </c>
      <c r="K47" s="217" t="s">
        <v>42</v>
      </c>
      <c r="L47" s="217" t="s">
        <v>43</v>
      </c>
      <c r="M47" s="217" t="s">
        <v>44</v>
      </c>
      <c r="N47" s="221" t="s">
        <v>45</v>
      </c>
      <c r="O47" s="219" t="s">
        <v>46</v>
      </c>
      <c r="P47" s="215" t="s">
        <v>47</v>
      </c>
    </row>
    <row r="48" spans="1:16" ht="13.5" customHeight="1" thickBot="1">
      <c r="A48" s="223"/>
      <c r="B48" s="225" t="s">
        <v>41</v>
      </c>
      <c r="C48" s="218" t="s">
        <v>42</v>
      </c>
      <c r="D48" s="218" t="s">
        <v>43</v>
      </c>
      <c r="E48" s="218" t="s">
        <v>44</v>
      </c>
      <c r="F48" s="218" t="s">
        <v>45</v>
      </c>
      <c r="G48" s="220"/>
      <c r="H48" s="216"/>
      <c r="I48" s="223"/>
      <c r="J48" s="225" t="s">
        <v>41</v>
      </c>
      <c r="K48" s="218" t="s">
        <v>42</v>
      </c>
      <c r="L48" s="218" t="s">
        <v>43</v>
      </c>
      <c r="M48" s="218" t="s">
        <v>44</v>
      </c>
      <c r="N48" s="218" t="s">
        <v>45</v>
      </c>
      <c r="O48" s="220"/>
      <c r="P48" s="216"/>
    </row>
    <row r="49" spans="1:16" ht="12.75">
      <c r="A49" s="209">
        <v>1</v>
      </c>
      <c r="B49" s="212"/>
      <c r="C49" s="214" t="e">
        <f>VLOOKUP(B49,'[2]пр.взв.'!B7:E38,2,FALSE)</f>
        <v>#N/A</v>
      </c>
      <c r="D49" s="206" t="e">
        <f>VLOOKUP(B49,'[2]пр.взв.'!B7:F61,3,FALSE)</f>
        <v>#N/A</v>
      </c>
      <c r="E49" s="206" t="e">
        <f>VLOOKUP(B49,'[2]пр.взв.'!B7:G61,4,FALSE)</f>
        <v>#N/A</v>
      </c>
      <c r="F49" s="146"/>
      <c r="G49" s="208"/>
      <c r="H49" s="156"/>
      <c r="I49" s="209">
        <v>2</v>
      </c>
      <c r="J49" s="212"/>
      <c r="K49" s="214" t="e">
        <f>VLOOKUP(J49,'[2]пр.взв.'!B7:E38,2,FALSE)</f>
        <v>#N/A</v>
      </c>
      <c r="L49" s="206" t="e">
        <f>VLOOKUP(J49,'[2]пр.взв.'!B7:F69,3,FALSE)</f>
        <v>#N/A</v>
      </c>
      <c r="M49" s="207" t="e">
        <f>VLOOKUP(J49,'[2]пр.взв.'!B7:G81,4,FALSE)</f>
        <v>#N/A</v>
      </c>
      <c r="N49" s="146"/>
      <c r="O49" s="208"/>
      <c r="P49" s="156"/>
    </row>
    <row r="50" spans="1:16" ht="12.75">
      <c r="A50" s="210"/>
      <c r="B50" s="213"/>
      <c r="C50" s="205"/>
      <c r="D50" s="179"/>
      <c r="E50" s="179"/>
      <c r="F50" s="179"/>
      <c r="G50" s="179"/>
      <c r="H50" s="172"/>
      <c r="I50" s="210"/>
      <c r="J50" s="213"/>
      <c r="K50" s="205"/>
      <c r="L50" s="179"/>
      <c r="M50" s="179"/>
      <c r="N50" s="179"/>
      <c r="O50" s="179"/>
      <c r="P50" s="172"/>
    </row>
    <row r="51" spans="1:16" ht="12.75">
      <c r="A51" s="210"/>
      <c r="B51" s="202"/>
      <c r="C51" s="204" t="e">
        <f>VLOOKUP(B51,'[2]пр.взв.'!B7:E38,2,FALSE)</f>
        <v>#N/A</v>
      </c>
      <c r="D51" s="181" t="e">
        <f>VLOOKUP(B51,'[2]пр.взв.'!B7:F69,3,FALSE)</f>
        <v>#N/A</v>
      </c>
      <c r="E51" s="181" t="e">
        <f>VLOOKUP(B51,'[2]пр.взв.'!B7:G69,4,FALSE)</f>
        <v>#N/A</v>
      </c>
      <c r="F51" s="145"/>
      <c r="G51" s="145"/>
      <c r="H51" s="138"/>
      <c r="I51" s="210"/>
      <c r="J51" s="202"/>
      <c r="K51" s="204" t="e">
        <f>VLOOKUP(J51,'[2]пр.взв.'!B7:E38,2,FALSE)</f>
        <v>#N/A</v>
      </c>
      <c r="L51" s="181" t="e">
        <f>VLOOKUP(J51,'[2]пр.взв.'!B7:F69,3,FALSE)</f>
        <v>#N/A</v>
      </c>
      <c r="M51" s="181" t="e">
        <f>VLOOKUP(J51,'[2]пр.взв.'!B7:G83,4,FALSE)</f>
        <v>#N/A</v>
      </c>
      <c r="N51" s="145"/>
      <c r="O51" s="145"/>
      <c r="P51" s="138"/>
    </row>
    <row r="52" spans="1:16" ht="12.75">
      <c r="A52" s="211"/>
      <c r="B52" s="203"/>
      <c r="C52" s="205"/>
      <c r="D52" s="179"/>
      <c r="E52" s="179"/>
      <c r="F52" s="146"/>
      <c r="G52" s="146"/>
      <c r="H52" s="139"/>
      <c r="I52" s="211"/>
      <c r="J52" s="203"/>
      <c r="K52" s="205"/>
      <c r="L52" s="179"/>
      <c r="M52" s="179"/>
      <c r="N52" s="146"/>
      <c r="O52" s="146"/>
      <c r="P52" s="139"/>
    </row>
  </sheetData>
  <sheetProtection/>
  <mergeCells count="312">
    <mergeCell ref="B1:H1"/>
    <mergeCell ref="J1:P1"/>
    <mergeCell ref="B2:H2"/>
    <mergeCell ref="J2:P2"/>
    <mergeCell ref="A4:A5"/>
    <mergeCell ref="B4:B5"/>
    <mergeCell ref="C4:C5"/>
    <mergeCell ref="D4:D5"/>
    <mergeCell ref="E4:E5"/>
    <mergeCell ref="F4:F5"/>
    <mergeCell ref="G4:G5"/>
    <mergeCell ref="H4:H5"/>
    <mergeCell ref="M4:M5"/>
    <mergeCell ref="N4:N5"/>
    <mergeCell ref="O4:O5"/>
    <mergeCell ref="I4:I5"/>
    <mergeCell ref="J4:J5"/>
    <mergeCell ref="K4:K5"/>
    <mergeCell ref="P4:P5"/>
    <mergeCell ref="A6:A9"/>
    <mergeCell ref="B6:B7"/>
    <mergeCell ref="C6:C7"/>
    <mergeCell ref="D6:D7"/>
    <mergeCell ref="E6:E7"/>
    <mergeCell ref="F6:F7"/>
    <mergeCell ref="G6:G7"/>
    <mergeCell ref="H6:H7"/>
    <mergeCell ref="L4:L5"/>
    <mergeCell ref="L6:L7"/>
    <mergeCell ref="I6:I9"/>
    <mergeCell ref="J6:J7"/>
    <mergeCell ref="K6:K7"/>
    <mergeCell ref="J8:J9"/>
    <mergeCell ref="K8:K9"/>
    <mergeCell ref="B8:B9"/>
    <mergeCell ref="C8:C9"/>
    <mergeCell ref="D8:D9"/>
    <mergeCell ref="E8:E9"/>
    <mergeCell ref="M8:M9"/>
    <mergeCell ref="N8:N9"/>
    <mergeCell ref="F8:F9"/>
    <mergeCell ref="G8:G9"/>
    <mergeCell ref="H8:H9"/>
    <mergeCell ref="O8:O9"/>
    <mergeCell ref="P6:P7"/>
    <mergeCell ref="M6:M7"/>
    <mergeCell ref="N6:N7"/>
    <mergeCell ref="O6:O7"/>
    <mergeCell ref="P8:P9"/>
    <mergeCell ref="A10:A13"/>
    <mergeCell ref="B10:B11"/>
    <mergeCell ref="C10:C11"/>
    <mergeCell ref="D10:D11"/>
    <mergeCell ref="E10:E11"/>
    <mergeCell ref="F10:F11"/>
    <mergeCell ref="G10:G11"/>
    <mergeCell ref="H10:H11"/>
    <mergeCell ref="L8:L9"/>
    <mergeCell ref="F12:F13"/>
    <mergeCell ref="G12:G13"/>
    <mergeCell ref="H12:H13"/>
    <mergeCell ref="L10:L11"/>
    <mergeCell ref="I10:I13"/>
    <mergeCell ref="J10:J11"/>
    <mergeCell ref="K10:K11"/>
    <mergeCell ref="J12:J13"/>
    <mergeCell ref="K12:K13"/>
    <mergeCell ref="B12:B13"/>
    <mergeCell ref="C12:C13"/>
    <mergeCell ref="D12:D13"/>
    <mergeCell ref="E12:E13"/>
    <mergeCell ref="M12:M13"/>
    <mergeCell ref="N12:N13"/>
    <mergeCell ref="O12:O13"/>
    <mergeCell ref="P10:P11"/>
    <mergeCell ref="M10:M11"/>
    <mergeCell ref="N10:N11"/>
    <mergeCell ref="O10:O11"/>
    <mergeCell ref="P12:P13"/>
    <mergeCell ref="A14:A17"/>
    <mergeCell ref="B14:B15"/>
    <mergeCell ref="C14:C15"/>
    <mergeCell ref="D14:D15"/>
    <mergeCell ref="E14:E15"/>
    <mergeCell ref="F14:F15"/>
    <mergeCell ref="G14:G15"/>
    <mergeCell ref="H14:H15"/>
    <mergeCell ref="L12:L13"/>
    <mergeCell ref="F16:F17"/>
    <mergeCell ref="G16:G17"/>
    <mergeCell ref="H16:H17"/>
    <mergeCell ref="L14:L15"/>
    <mergeCell ref="I14:I17"/>
    <mergeCell ref="J14:J15"/>
    <mergeCell ref="K14:K15"/>
    <mergeCell ref="J16:J17"/>
    <mergeCell ref="K16:K17"/>
    <mergeCell ref="B16:B17"/>
    <mergeCell ref="C16:C17"/>
    <mergeCell ref="D16:D17"/>
    <mergeCell ref="E16:E17"/>
    <mergeCell ref="M16:M17"/>
    <mergeCell ref="N16:N17"/>
    <mergeCell ref="O16:O17"/>
    <mergeCell ref="P14:P15"/>
    <mergeCell ref="M14:M15"/>
    <mergeCell ref="N14:N15"/>
    <mergeCell ref="O14:O15"/>
    <mergeCell ref="P16:P17"/>
    <mergeCell ref="A18:A21"/>
    <mergeCell ref="B18:B19"/>
    <mergeCell ref="C18:C19"/>
    <mergeCell ref="D18:D19"/>
    <mergeCell ref="E18:E19"/>
    <mergeCell ref="F18:F19"/>
    <mergeCell ref="G18:G19"/>
    <mergeCell ref="H18:H19"/>
    <mergeCell ref="L16:L17"/>
    <mergeCell ref="F20:F21"/>
    <mergeCell ref="G20:G21"/>
    <mergeCell ref="H20:H21"/>
    <mergeCell ref="L18:L19"/>
    <mergeCell ref="I18:I21"/>
    <mergeCell ref="J18:J19"/>
    <mergeCell ref="K18:K19"/>
    <mergeCell ref="J20:J21"/>
    <mergeCell ref="K20:K21"/>
    <mergeCell ref="B20:B21"/>
    <mergeCell ref="C20:C21"/>
    <mergeCell ref="D20:D21"/>
    <mergeCell ref="E20:E21"/>
    <mergeCell ref="N20:N21"/>
    <mergeCell ref="O20:O21"/>
    <mergeCell ref="P18:P19"/>
    <mergeCell ref="M18:M19"/>
    <mergeCell ref="N18:N19"/>
    <mergeCell ref="O18:O19"/>
    <mergeCell ref="P20:P21"/>
    <mergeCell ref="A24:A25"/>
    <mergeCell ref="B24:B25"/>
    <mergeCell ref="C24:C25"/>
    <mergeCell ref="D24:D25"/>
    <mergeCell ref="E24:E25"/>
    <mergeCell ref="F24:F25"/>
    <mergeCell ref="G24:G25"/>
    <mergeCell ref="H24:H25"/>
    <mergeCell ref="L20:L21"/>
    <mergeCell ref="M24:M25"/>
    <mergeCell ref="N24:N25"/>
    <mergeCell ref="O24:O25"/>
    <mergeCell ref="I24:I25"/>
    <mergeCell ref="J24:J25"/>
    <mergeCell ref="K24:K25"/>
    <mergeCell ref="M20:M21"/>
    <mergeCell ref="P24:P25"/>
    <mergeCell ref="A26:A29"/>
    <mergeCell ref="B26:B27"/>
    <mergeCell ref="C26:C27"/>
    <mergeCell ref="D26:D27"/>
    <mergeCell ref="E26:E27"/>
    <mergeCell ref="F26:F27"/>
    <mergeCell ref="G26:G27"/>
    <mergeCell ref="H26:H27"/>
    <mergeCell ref="L24:L25"/>
    <mergeCell ref="L26:L27"/>
    <mergeCell ref="I26:I29"/>
    <mergeCell ref="J26:J27"/>
    <mergeCell ref="K26:K27"/>
    <mergeCell ref="J28:J29"/>
    <mergeCell ref="K28:K29"/>
    <mergeCell ref="B28:B29"/>
    <mergeCell ref="C28:C29"/>
    <mergeCell ref="D28:D29"/>
    <mergeCell ref="E28:E29"/>
    <mergeCell ref="M28:M29"/>
    <mergeCell ref="N28:N29"/>
    <mergeCell ref="F28:F29"/>
    <mergeCell ref="G28:G29"/>
    <mergeCell ref="H28:H29"/>
    <mergeCell ref="O28:O29"/>
    <mergeCell ref="P26:P27"/>
    <mergeCell ref="M26:M27"/>
    <mergeCell ref="N26:N27"/>
    <mergeCell ref="O26:O27"/>
    <mergeCell ref="P28:P29"/>
    <mergeCell ref="A30:A33"/>
    <mergeCell ref="B30:B31"/>
    <mergeCell ref="C30:C31"/>
    <mergeCell ref="D30:D31"/>
    <mergeCell ref="E30:E31"/>
    <mergeCell ref="F30:F31"/>
    <mergeCell ref="G30:G31"/>
    <mergeCell ref="H30:H31"/>
    <mergeCell ref="L28:L29"/>
    <mergeCell ref="N30:N31"/>
    <mergeCell ref="O30:O31"/>
    <mergeCell ref="I30:I33"/>
    <mergeCell ref="J30:J31"/>
    <mergeCell ref="K30:K31"/>
    <mergeCell ref="J32:J33"/>
    <mergeCell ref="K32:K33"/>
    <mergeCell ref="P30:P31"/>
    <mergeCell ref="B32:B33"/>
    <mergeCell ref="C32:C33"/>
    <mergeCell ref="D32:D33"/>
    <mergeCell ref="E32:E33"/>
    <mergeCell ref="F32:F33"/>
    <mergeCell ref="G32:G33"/>
    <mergeCell ref="H32:H33"/>
    <mergeCell ref="L30:L31"/>
    <mergeCell ref="M30:M31"/>
    <mergeCell ref="P32:P33"/>
    <mergeCell ref="C35:H35"/>
    <mergeCell ref="K35:P35"/>
    <mergeCell ref="L32:L33"/>
    <mergeCell ref="M32:M33"/>
    <mergeCell ref="N32:N33"/>
    <mergeCell ref="O32:O33"/>
    <mergeCell ref="A37:A38"/>
    <mergeCell ref="B37:B38"/>
    <mergeCell ref="C37:C38"/>
    <mergeCell ref="D37:D38"/>
    <mergeCell ref="E37:E38"/>
    <mergeCell ref="F37:F38"/>
    <mergeCell ref="G37:G38"/>
    <mergeCell ref="H37:H38"/>
    <mergeCell ref="M37:M38"/>
    <mergeCell ref="N37:N38"/>
    <mergeCell ref="O37:O38"/>
    <mergeCell ref="I37:I38"/>
    <mergeCell ref="J37:J38"/>
    <mergeCell ref="K37:K38"/>
    <mergeCell ref="P37:P38"/>
    <mergeCell ref="A39:A42"/>
    <mergeCell ref="B39:B40"/>
    <mergeCell ref="C39:C40"/>
    <mergeCell ref="D39:D40"/>
    <mergeCell ref="E39:E40"/>
    <mergeCell ref="F39:F40"/>
    <mergeCell ref="G39:G40"/>
    <mergeCell ref="H39:H40"/>
    <mergeCell ref="L37:L38"/>
    <mergeCell ref="N39:N40"/>
    <mergeCell ref="O39:O40"/>
    <mergeCell ref="I39:I42"/>
    <mergeCell ref="J39:J40"/>
    <mergeCell ref="K39:K40"/>
    <mergeCell ref="J41:J42"/>
    <mergeCell ref="K41:K42"/>
    <mergeCell ref="P39:P40"/>
    <mergeCell ref="B41:B42"/>
    <mergeCell ref="C41:C42"/>
    <mergeCell ref="D41:D42"/>
    <mergeCell ref="E41:E42"/>
    <mergeCell ref="F41:F42"/>
    <mergeCell ref="G41:G42"/>
    <mergeCell ref="H41:H42"/>
    <mergeCell ref="L39:L40"/>
    <mergeCell ref="M39:M40"/>
    <mergeCell ref="P41:P42"/>
    <mergeCell ref="A45:H45"/>
    <mergeCell ref="I45:P45"/>
    <mergeCell ref="L41:L42"/>
    <mergeCell ref="M41:M42"/>
    <mergeCell ref="N41:N42"/>
    <mergeCell ref="O41:O42"/>
    <mergeCell ref="A47:A48"/>
    <mergeCell ref="B47:B48"/>
    <mergeCell ref="C47:C48"/>
    <mergeCell ref="D47:D48"/>
    <mergeCell ref="E47:E48"/>
    <mergeCell ref="F47:F48"/>
    <mergeCell ref="G47:G48"/>
    <mergeCell ref="H47:H48"/>
    <mergeCell ref="M47:M48"/>
    <mergeCell ref="N47:N48"/>
    <mergeCell ref="O47:O48"/>
    <mergeCell ref="I47:I48"/>
    <mergeCell ref="J47:J48"/>
    <mergeCell ref="K47:K48"/>
    <mergeCell ref="P47:P48"/>
    <mergeCell ref="A49:A52"/>
    <mergeCell ref="B49:B50"/>
    <mergeCell ref="C49:C50"/>
    <mergeCell ref="D49:D50"/>
    <mergeCell ref="E49:E50"/>
    <mergeCell ref="F49:F50"/>
    <mergeCell ref="G49:G50"/>
    <mergeCell ref="H49:H50"/>
    <mergeCell ref="L47:L48"/>
    <mergeCell ref="H51:H52"/>
    <mergeCell ref="L49:L50"/>
    <mergeCell ref="M49:M50"/>
    <mergeCell ref="N49:N50"/>
    <mergeCell ref="O49:O50"/>
    <mergeCell ref="I49:I52"/>
    <mergeCell ref="J49:J50"/>
    <mergeCell ref="K49:K50"/>
    <mergeCell ref="J51:J52"/>
    <mergeCell ref="K51:K52"/>
    <mergeCell ref="B51:B52"/>
    <mergeCell ref="C51:C52"/>
    <mergeCell ref="D51:D52"/>
    <mergeCell ref="E51:E52"/>
    <mergeCell ref="F51:F52"/>
    <mergeCell ref="G51:G52"/>
    <mergeCell ref="P51:P52"/>
    <mergeCell ref="L51:L52"/>
    <mergeCell ref="M51:M52"/>
    <mergeCell ref="N51:N52"/>
    <mergeCell ref="O51:O52"/>
    <mergeCell ref="P49:P50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T59"/>
  <sheetViews>
    <sheetView zoomScalePageLayoutView="0" workbookViewId="0" topLeftCell="A37">
      <selection activeCell="I47" sqref="I4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4" max="4" width="4.421875" style="0" customWidth="1"/>
    <col min="6" max="6" width="4.7109375" style="0" customWidth="1"/>
    <col min="7" max="7" width="16.140625" style="0" customWidth="1"/>
    <col min="8" max="8" width="4.7109375" style="0" customWidth="1"/>
    <col min="9" max="9" width="14.57421875" style="0" customWidth="1"/>
    <col min="10" max="10" width="4.7109375" style="0" customWidth="1"/>
    <col min="11" max="11" width="4.421875" style="0" customWidth="1"/>
    <col min="12" max="12" width="7.7109375" style="0" customWidth="1"/>
    <col min="13" max="13" width="7.28125" style="0" customWidth="1"/>
    <col min="14" max="14" width="4.7109375" style="0" customWidth="1"/>
    <col min="16" max="16" width="4.7109375" style="0" customWidth="1"/>
    <col min="18" max="18" width="4.7109375" style="0" customWidth="1"/>
    <col min="20" max="20" width="7.28125" style="0" customWidth="1"/>
    <col min="21" max="21" width="12.8515625" style="0" customWidth="1"/>
    <col min="22" max="22" width="4.7109375" style="0" customWidth="1"/>
  </cols>
  <sheetData>
    <row r="1" spans="1:17" ht="33" customHeight="1">
      <c r="A1" s="161" t="str">
        <f>HYPERLINK('[1]реквизиты'!$A$2)</f>
        <v>Чемпионат России по САМБО среди женщин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49"/>
      <c r="N1" s="49"/>
      <c r="O1" s="49"/>
      <c r="P1" s="49"/>
      <c r="Q1" s="49"/>
    </row>
    <row r="2" spans="1:20" ht="12.75" customHeight="1">
      <c r="A2" s="261" t="str">
        <f>HYPERLINK('[1]реквизиты'!$A$3)</f>
        <v>6-11  марта  2015г.  г. Санкт-Петербург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50"/>
      <c r="N2" s="50"/>
      <c r="O2" s="50"/>
      <c r="P2" s="50"/>
      <c r="Q2" s="50"/>
      <c r="T2" s="9"/>
    </row>
    <row r="3" spans="1:13" ht="15.75">
      <c r="A3" s="51"/>
      <c r="B3" s="51"/>
      <c r="C3" s="51"/>
      <c r="D3" s="51"/>
      <c r="E3" s="51"/>
      <c r="F3" s="51"/>
      <c r="G3" s="81" t="str">
        <f>HYPERLINK('пр.взв.'!D4)</f>
        <v>в.к.  48      кг.</v>
      </c>
      <c r="H3" s="51"/>
      <c r="I3" s="51"/>
      <c r="J3" s="51"/>
      <c r="K3" s="51"/>
      <c r="L3" s="51"/>
      <c r="M3" s="51"/>
    </row>
    <row r="4" spans="1:4" ht="16.5" thickBot="1">
      <c r="A4" s="279" t="s">
        <v>0</v>
      </c>
      <c r="B4" s="279"/>
      <c r="C4" s="5"/>
      <c r="D4" s="5"/>
    </row>
    <row r="5" spans="1:14" ht="12.75" customHeight="1" thickBot="1">
      <c r="A5" s="262">
        <v>1</v>
      </c>
      <c r="B5" s="264" t="str">
        <f>VLOOKUP(A5,'пр.взв.'!B5:C36,2,FALSE)</f>
        <v>Михалева Елена Павловна</v>
      </c>
      <c r="C5" s="266" t="str">
        <f>VLOOKUP(A5,'пр.взв.'!B5:G36,3,FALSE)</f>
        <v>13.06.1995 мс</v>
      </c>
      <c r="D5" s="270" t="str">
        <f>VLOOKUP(A5,'пр.взв.'!B7:H38,4,FALSE)</f>
        <v>ЦФО</v>
      </c>
      <c r="E5" s="268" t="str">
        <f>VLOOKUP(A5,'пр.взв.'!B5:F36,5,FALSE)</f>
        <v>Московская</v>
      </c>
      <c r="F5" s="12"/>
      <c r="G5" s="13"/>
      <c r="H5" s="13"/>
      <c r="I5" s="13"/>
      <c r="J5" s="13"/>
      <c r="K5" s="13"/>
      <c r="L5" s="13"/>
      <c r="M5" s="13"/>
      <c r="N5" s="14"/>
    </row>
    <row r="6" spans="1:14" ht="12.75" customHeight="1">
      <c r="A6" s="263"/>
      <c r="B6" s="265"/>
      <c r="C6" s="267"/>
      <c r="D6" s="271"/>
      <c r="E6" s="269"/>
      <c r="F6" s="120" t="s">
        <v>131</v>
      </c>
      <c r="G6" s="15"/>
      <c r="H6" s="15"/>
      <c r="I6" s="13"/>
      <c r="J6" s="13"/>
      <c r="K6" s="13"/>
      <c r="L6" s="13"/>
      <c r="M6" s="13"/>
      <c r="N6" s="14"/>
    </row>
    <row r="7" spans="1:14" ht="12.75" customHeight="1" thickBot="1">
      <c r="A7" s="263">
        <v>9</v>
      </c>
      <c r="B7" s="273" t="str">
        <f>VLOOKUP(A7,'пр.взв.'!B7:C38,2,FALSE)</f>
        <v>ЦАТУРЯН Шогик Арутюновна</v>
      </c>
      <c r="C7" s="273" t="str">
        <f>VLOOKUP(A7,'пр.взв.'!B5:G36,3,FALSE)</f>
        <v>27.08.84 МС</v>
      </c>
      <c r="D7" s="277" t="str">
        <f>VLOOKUP(A7,'пр.взв.'!B1:H40,4,FALSE)</f>
        <v>МОС</v>
      </c>
      <c r="E7" s="275" t="str">
        <f>VLOOKUP(A7,'пр.взв.'!B5:G36,5,FALSE)</f>
        <v>Москва МКС</v>
      </c>
      <c r="F7" s="121" t="s">
        <v>132</v>
      </c>
      <c r="G7" s="20"/>
      <c r="H7" s="15"/>
      <c r="I7" s="13"/>
      <c r="J7" s="13"/>
      <c r="K7" s="13"/>
      <c r="L7" s="13"/>
      <c r="M7" s="13"/>
      <c r="N7" s="14"/>
    </row>
    <row r="8" spans="1:14" ht="12.75" customHeight="1" thickBot="1">
      <c r="A8" s="272"/>
      <c r="B8" s="274"/>
      <c r="C8" s="274"/>
      <c r="D8" s="278"/>
      <c r="E8" s="276"/>
      <c r="F8" s="17"/>
      <c r="G8" s="21"/>
      <c r="H8" s="122" t="s">
        <v>133</v>
      </c>
      <c r="I8" s="13"/>
      <c r="J8" s="13"/>
      <c r="K8" s="48"/>
      <c r="L8" s="48"/>
      <c r="M8" s="48"/>
      <c r="N8" s="14"/>
    </row>
    <row r="9" spans="1:14" ht="12.75" customHeight="1" thickBot="1">
      <c r="A9" s="262">
        <v>5</v>
      </c>
      <c r="B9" s="264" t="str">
        <f>VLOOKUP(A9,'пр.взв.'!B9:C40,2,FALSE)</f>
        <v>БОНДАРЕВА Елена Борисовна</v>
      </c>
      <c r="C9" s="264" t="str">
        <f>VLOOKUP(A9,'пр.взв.'!B5:F36,3,FALSE)</f>
        <v>07.06.85 змс</v>
      </c>
      <c r="D9" s="270" t="str">
        <f>VLOOKUP(A9,'пр.взв.'!B1:H42,4,FALSE)</f>
        <v>ПФО</v>
      </c>
      <c r="E9" s="268" t="str">
        <f>VLOOKUP(A9,'пр.взв.'!B5:F36,5,FALSE)</f>
        <v>Нижегородская, Дзержинск, д</v>
      </c>
      <c r="F9" s="12"/>
      <c r="G9" s="21"/>
      <c r="H9" s="121" t="s">
        <v>134</v>
      </c>
      <c r="I9" s="26"/>
      <c r="J9" s="13"/>
      <c r="K9" s="48"/>
      <c r="L9" s="48"/>
      <c r="M9" s="48"/>
      <c r="N9" s="14"/>
    </row>
    <row r="10" spans="1:14" ht="12.75" customHeight="1">
      <c r="A10" s="263"/>
      <c r="B10" s="265"/>
      <c r="C10" s="265"/>
      <c r="D10" s="271"/>
      <c r="E10" s="269"/>
      <c r="F10" s="122" t="s">
        <v>133</v>
      </c>
      <c r="G10" s="24"/>
      <c r="H10" s="15"/>
      <c r="I10" s="25"/>
      <c r="J10" s="13"/>
      <c r="K10" s="13"/>
      <c r="L10" s="13"/>
      <c r="M10" s="13"/>
      <c r="N10" s="14"/>
    </row>
    <row r="11" spans="1:14" ht="12.75" customHeight="1" thickBot="1">
      <c r="A11" s="263">
        <v>13</v>
      </c>
      <c r="B11" s="273" t="str">
        <f>VLOOKUP(A11,'пр.взв.'!B5:C36,2,FALSE)</f>
        <v> Мкртчян Рузан Арсеновна </v>
      </c>
      <c r="C11" s="273" t="str">
        <f>VLOOKUP(A11,'пр.взв.'!B5:F36,3,FALSE)</f>
        <v>05.04.96 кмс</v>
      </c>
      <c r="D11" s="277" t="str">
        <f>VLOOKUP(A11,'пр.взв.'!B3:H44,4,FALSE)</f>
        <v>ЮФО</v>
      </c>
      <c r="E11" s="275" t="str">
        <f>VLOOKUP(A11,'пр.взв.'!B5:F36,5,FALSE)</f>
        <v>Краснодарский, Краснодар</v>
      </c>
      <c r="F11" s="121" t="s">
        <v>134</v>
      </c>
      <c r="G11" s="15"/>
      <c r="H11" s="15"/>
      <c r="I11" s="25"/>
      <c r="J11" s="28"/>
      <c r="K11" s="29"/>
      <c r="L11" s="29"/>
      <c r="M11" s="13"/>
      <c r="N11" s="14"/>
    </row>
    <row r="12" spans="1:13" ht="12.75" customHeight="1" thickBot="1">
      <c r="A12" s="272"/>
      <c r="B12" s="274"/>
      <c r="C12" s="274"/>
      <c r="D12" s="278"/>
      <c r="E12" s="276"/>
      <c r="F12" s="17"/>
      <c r="G12" s="280"/>
      <c r="H12" s="280"/>
      <c r="I12" s="25"/>
      <c r="J12" s="19"/>
      <c r="K12" s="13"/>
      <c r="L12" s="13"/>
      <c r="M12" s="13"/>
    </row>
    <row r="13" spans="1:13" ht="12.75" customHeight="1" thickBot="1">
      <c r="A13" s="262">
        <v>3</v>
      </c>
      <c r="B13" s="264" t="str">
        <f>VLOOKUP(A13,'пр.взв.'!B5:C36,2,FALSE)</f>
        <v>Лизунова Надежда Александровна</v>
      </c>
      <c r="C13" s="264" t="str">
        <f>VLOOKUP(A13,'пр.взв.'!B5:F36,3,FALSE)</f>
        <v>17.04.1996 кмс</v>
      </c>
      <c r="D13" s="270" t="str">
        <f>VLOOKUP(A13,'пр.взв.'!B1:H46,4,FALSE)</f>
        <v>УФО</v>
      </c>
      <c r="E13" s="268" t="str">
        <f>VLOOKUP(A13,'пр.взв.'!B5:F36,5,FALSE)</f>
        <v>Челябинская, Троицк</v>
      </c>
      <c r="F13" s="12"/>
      <c r="G13" s="15"/>
      <c r="H13" s="15"/>
      <c r="I13" s="25"/>
      <c r="J13" s="16"/>
      <c r="K13" s="47"/>
      <c r="L13" s="26"/>
      <c r="M13" s="13"/>
    </row>
    <row r="14" spans="1:14" ht="12.75" customHeight="1">
      <c r="A14" s="263"/>
      <c r="B14" s="265"/>
      <c r="C14" s="265"/>
      <c r="D14" s="271"/>
      <c r="E14" s="269"/>
      <c r="F14" s="122" t="s">
        <v>135</v>
      </c>
      <c r="G14" s="15"/>
      <c r="H14" s="15"/>
      <c r="I14" s="25"/>
      <c r="J14" s="13"/>
      <c r="K14" s="13"/>
      <c r="L14" s="25"/>
      <c r="M14" s="13"/>
      <c r="N14" s="14"/>
    </row>
    <row r="15" spans="1:14" ht="12.75" customHeight="1" thickBot="1">
      <c r="A15" s="263">
        <v>11</v>
      </c>
      <c r="B15" s="273" t="str">
        <f>VLOOKUP(A15,'пр.взв.'!B15:C45,2,FALSE)</f>
        <v>БИКБЕРДИНА Кристина Генадьевна</v>
      </c>
      <c r="C15" s="273" t="str">
        <f>VLOOKUP(A15,'пр.взв.'!B5:F36,3,FALSE)</f>
        <v>16.03.92 мс</v>
      </c>
      <c r="D15" s="277" t="str">
        <f>VLOOKUP(A15,'пр.взв.'!B1:H48,4,FALSE)</f>
        <v>ПФО</v>
      </c>
      <c r="E15" s="275" t="str">
        <f>VLOOKUP(A15,'пр.взв.'!B5:G36,5,FALSE)</f>
        <v>Оренбургская Кувандык МО</v>
      </c>
      <c r="F15" s="121" t="s">
        <v>134</v>
      </c>
      <c r="G15" s="20"/>
      <c r="H15" s="15"/>
      <c r="I15" s="25"/>
      <c r="J15" s="13"/>
      <c r="K15" s="13"/>
      <c r="L15" s="25"/>
      <c r="M15" s="13"/>
      <c r="N15" s="14"/>
    </row>
    <row r="16" spans="1:14" ht="12.75" customHeight="1" thickBot="1">
      <c r="A16" s="272"/>
      <c r="B16" s="274"/>
      <c r="C16" s="274"/>
      <c r="D16" s="278"/>
      <c r="E16" s="276"/>
      <c r="F16" s="17"/>
      <c r="G16" s="21"/>
      <c r="H16" s="122" t="s">
        <v>136</v>
      </c>
      <c r="I16" s="27"/>
      <c r="J16" s="13"/>
      <c r="K16" s="13"/>
      <c r="L16" s="25"/>
      <c r="M16" s="13"/>
      <c r="N16" s="14"/>
    </row>
    <row r="17" spans="1:14" ht="12.75" customHeight="1" thickBot="1">
      <c r="A17" s="262">
        <v>7</v>
      </c>
      <c r="B17" s="264" t="str">
        <f>VLOOKUP(A17,'пр.взв.'!B17:C47,2,FALSE)</f>
        <v>СМИРНОВА Мария Игоревна</v>
      </c>
      <c r="C17" s="264" t="str">
        <f>VLOOKUP(A17,'пр.взв.'!B5:F36,3,FALSE)</f>
        <v>19.07.1994 кмс</v>
      </c>
      <c r="D17" s="270" t="str">
        <f>VLOOKUP(A17,'пр.взв.'!B1:H50,4,FALSE)</f>
        <v>ПФО</v>
      </c>
      <c r="E17" s="268" t="str">
        <f>VLOOKUP(A17,'пр.взв.'!B5:F36,5,FALSE)</f>
        <v>Пермский, Чайковский </v>
      </c>
      <c r="F17" s="12"/>
      <c r="G17" s="22"/>
      <c r="H17" s="121" t="s">
        <v>132</v>
      </c>
      <c r="I17" s="10"/>
      <c r="J17" s="10"/>
      <c r="K17" s="10"/>
      <c r="L17" s="46"/>
      <c r="M17" s="10"/>
      <c r="N17" s="14"/>
    </row>
    <row r="18" spans="1:14" ht="12.75" customHeight="1">
      <c r="A18" s="263"/>
      <c r="B18" s="265"/>
      <c r="C18" s="265"/>
      <c r="D18" s="271"/>
      <c r="E18" s="269"/>
      <c r="F18" s="122" t="s">
        <v>136</v>
      </c>
      <c r="G18" s="23"/>
      <c r="H18" s="17"/>
      <c r="I18" s="18"/>
      <c r="J18" s="18"/>
      <c r="K18" s="13"/>
      <c r="L18" s="25"/>
      <c r="M18" s="18"/>
      <c r="N18" s="14"/>
    </row>
    <row r="19" spans="1:14" ht="12.75" customHeight="1" thickBot="1">
      <c r="A19" s="263">
        <v>15</v>
      </c>
      <c r="B19" s="273" t="str">
        <f>VLOOKUP(A19,'пр.взв.'!B19:C49,2,FALSE)</f>
        <v>КОЗЛОВА Мария Александровна</v>
      </c>
      <c r="C19" s="273" t="str">
        <f>VLOOKUP(A19,'пр.взв.'!B5:F36,3,FALSE)</f>
        <v>10.04.92  мс</v>
      </c>
      <c r="D19" s="277" t="str">
        <f>VLOOKUP(A19,'пр.взв.'!B1:H52,4,FALSE)</f>
        <v>ЦФО</v>
      </c>
      <c r="E19" s="275" t="str">
        <f>VLOOKUP(A19,'пр.взв.'!B5:F36,5,FALSE)</f>
        <v> Рязанская Рязань МО</v>
      </c>
      <c r="F19" s="121" t="s">
        <v>134</v>
      </c>
      <c r="G19" s="17"/>
      <c r="H19" s="17"/>
      <c r="I19" s="18"/>
      <c r="J19" s="18"/>
      <c r="K19" s="13"/>
      <c r="L19" s="25"/>
      <c r="M19" s="18"/>
      <c r="N19" s="14"/>
    </row>
    <row r="20" spans="1:14" ht="12.75" customHeight="1" thickBot="1">
      <c r="A20" s="272"/>
      <c r="B20" s="274"/>
      <c r="C20" s="274"/>
      <c r="D20" s="278"/>
      <c r="E20" s="276"/>
      <c r="F20" s="17"/>
      <c r="G20" s="12"/>
      <c r="H20" s="12"/>
      <c r="I20" s="18"/>
      <c r="J20" s="18"/>
      <c r="K20" s="13"/>
      <c r="L20" s="25"/>
      <c r="M20" s="18"/>
      <c r="N20" s="13"/>
    </row>
    <row r="21" spans="1:14" ht="16.5" thickBot="1">
      <c r="A21" s="45" t="s">
        <v>1</v>
      </c>
      <c r="B21" s="116"/>
      <c r="C21" s="116"/>
      <c r="D21" s="116"/>
      <c r="E21" s="117"/>
      <c r="F21" s="4"/>
      <c r="G21" s="4"/>
      <c r="H21" s="4"/>
      <c r="K21" s="4"/>
      <c r="L21" s="19"/>
      <c r="N21" s="11"/>
    </row>
    <row r="22" spans="1:12" ht="16.5" thickBot="1">
      <c r="A22" s="262">
        <v>2</v>
      </c>
      <c r="B22" s="264" t="str">
        <f>VLOOKUP(A22,'пр.взв.'!B7:F38,2,FALSE)</f>
        <v>МОЛЧАНОВА Мария Владимировна</v>
      </c>
      <c r="C22" s="264" t="str">
        <f>VLOOKUP(A22,'пр.взв.'!B7:F38,3,FALSE)</f>
        <v>24.01.88 змс</v>
      </c>
      <c r="D22" s="270" t="str">
        <f>VLOOKUP(A22,'пр.взв.'!B2:H55,4,FALSE)</f>
        <v>ПФО</v>
      </c>
      <c r="E22" s="268" t="str">
        <f>VLOOKUP(A22,'пр.взв.'!B7:F38,5,FALSE)</f>
        <v>Пермский Краснокамск Д</v>
      </c>
      <c r="F22" s="12"/>
      <c r="G22" s="13"/>
      <c r="H22" s="13"/>
      <c r="I22" s="13"/>
      <c r="J22" s="13"/>
      <c r="K22" s="4"/>
      <c r="L22" s="16"/>
    </row>
    <row r="23" spans="1:12" ht="15.75">
      <c r="A23" s="263"/>
      <c r="B23" s="265"/>
      <c r="C23" s="265"/>
      <c r="D23" s="271"/>
      <c r="E23" s="269"/>
      <c r="F23" s="122" t="s">
        <v>137</v>
      </c>
      <c r="G23" s="15"/>
      <c r="H23" s="15"/>
      <c r="I23" s="13"/>
      <c r="J23" s="13"/>
      <c r="K23" s="4"/>
      <c r="L23" s="36"/>
    </row>
    <row r="24" spans="1:12" ht="16.5" thickBot="1">
      <c r="A24" s="263">
        <v>10</v>
      </c>
      <c r="B24" s="273" t="str">
        <f>VLOOKUP(A24,'пр.взв.'!B7:F38,2,FALSE)</f>
        <v>Ковальчук Анна Сергеевна</v>
      </c>
      <c r="C24" s="273" t="str">
        <f>VLOOKUP(A24,'пр.взв.'!B7:F38,3,FALSE)</f>
        <v>23.12.93 кмс </v>
      </c>
      <c r="D24" s="277" t="str">
        <f>VLOOKUP(A24,'пр.взв.'!B2:H57,4,FALSE)</f>
        <v>ЮФО</v>
      </c>
      <c r="E24" s="275" t="str">
        <f>VLOOKUP(A24,'пр.взв.'!B7:F38,5,FALSE)</f>
        <v>Волгоградская обл ДЮСШ</v>
      </c>
      <c r="F24" s="121" t="s">
        <v>132</v>
      </c>
      <c r="G24" s="20"/>
      <c r="H24" s="15"/>
      <c r="I24" s="13"/>
      <c r="J24" s="13"/>
      <c r="K24" s="4"/>
      <c r="L24" s="36"/>
    </row>
    <row r="25" spans="1:12" ht="16.5" thickBot="1">
      <c r="A25" s="272"/>
      <c r="B25" s="274"/>
      <c r="C25" s="274"/>
      <c r="D25" s="278"/>
      <c r="E25" s="276"/>
      <c r="F25" s="17"/>
      <c r="G25" s="21"/>
      <c r="H25" s="122" t="s">
        <v>137</v>
      </c>
      <c r="I25" s="13"/>
      <c r="J25" s="13"/>
      <c r="K25" s="4"/>
      <c r="L25" s="36"/>
    </row>
    <row r="26" spans="1:12" ht="16.5" thickBot="1">
      <c r="A26" s="262">
        <v>6</v>
      </c>
      <c r="B26" s="264" t="str">
        <f>VLOOKUP(A26,'пр.взв.'!B7:F38,2,FALSE)</f>
        <v>Гераськина Ольга Петровна</v>
      </c>
      <c r="C26" s="264" t="str">
        <f>VLOOKUP(A26,'пр.взв.'!B7:F38,3,FALSE)</f>
        <v>21.01.1990 мс</v>
      </c>
      <c r="D26" s="270" t="str">
        <f>VLOOKUP(A26,'пр.взв.'!B2:H59,4,FALSE)</f>
        <v>ПФО</v>
      </c>
      <c r="E26" s="268" t="str">
        <f>VLOOKUP(A26,'пр.взв.'!B7:F38,5,FALSE)</f>
        <v>Саратовская Балаково </v>
      </c>
      <c r="F26" s="12"/>
      <c r="G26" s="21"/>
      <c r="H26" s="121" t="s">
        <v>134</v>
      </c>
      <c r="I26" s="26"/>
      <c r="J26" s="13"/>
      <c r="K26" s="4"/>
      <c r="L26" s="36"/>
    </row>
    <row r="27" spans="1:12" ht="15.75">
      <c r="A27" s="263"/>
      <c r="B27" s="265"/>
      <c r="C27" s="265"/>
      <c r="D27" s="271"/>
      <c r="E27" s="269"/>
      <c r="F27" s="122" t="s">
        <v>138</v>
      </c>
      <c r="G27" s="24"/>
      <c r="H27" s="15"/>
      <c r="I27" s="25"/>
      <c r="J27" s="13"/>
      <c r="K27" s="4"/>
      <c r="L27" s="36"/>
    </row>
    <row r="28" spans="1:12" ht="16.5" thickBot="1">
      <c r="A28" s="263">
        <v>14</v>
      </c>
      <c r="B28" s="273" t="str">
        <f>VLOOKUP(A28,'пр.взв.'!B7:F38,2,FALSE)</f>
        <v>Гришина Марина Игоревна</v>
      </c>
      <c r="C28" s="273" t="str">
        <f>VLOOKUP(A28,'пр.взв.'!B7:F38,3,FALSE)</f>
        <v>26.12.1992 кмс</v>
      </c>
      <c r="D28" s="277" t="str">
        <f>VLOOKUP(A28,'пр.взв.'!B3:H61,4,FALSE)</f>
        <v>МОС</v>
      </c>
      <c r="E28" s="275" t="str">
        <f>VLOOKUP(A28,'пр.взв.'!B7:F38,5,FALSE)</f>
        <v>Москва МКС</v>
      </c>
      <c r="F28" s="121" t="s">
        <v>141</v>
      </c>
      <c r="G28" s="15"/>
      <c r="H28" s="15"/>
      <c r="I28" s="25"/>
      <c r="J28" s="28"/>
      <c r="K28" s="4"/>
      <c r="L28" s="36"/>
    </row>
    <row r="29" spans="1:12" ht="16.5" thickBot="1">
      <c r="A29" s="272"/>
      <c r="B29" s="274"/>
      <c r="C29" s="274"/>
      <c r="D29" s="278"/>
      <c r="E29" s="276"/>
      <c r="F29" s="17"/>
      <c r="G29" s="280"/>
      <c r="H29" s="280"/>
      <c r="I29" s="25"/>
      <c r="J29" s="19"/>
      <c r="K29" s="3"/>
      <c r="L29" s="35"/>
    </row>
    <row r="30" spans="1:10" ht="16.5" thickBot="1">
      <c r="A30" s="262">
        <v>4</v>
      </c>
      <c r="B30" s="264" t="str">
        <f>VLOOKUP(A30,'пр.взв.'!B7:F38,2,FALSE)</f>
        <v>Титова Ольга Александровна</v>
      </c>
      <c r="C30" s="264" t="str">
        <f>VLOOKUP(A30,'пр.взв.'!B7:F38,3,FALSE)</f>
        <v>13.02.1990 мс</v>
      </c>
      <c r="D30" s="270" t="str">
        <f>VLOOKUP(A30,'пр.взв.'!B3:H63,4,FALSE)</f>
        <v>УФО</v>
      </c>
      <c r="E30" s="268" t="str">
        <f>VLOOKUP(A30,'пр.взв.'!B7:F38,5,FALSE)</f>
        <v>Свердловская, Екатеринбург</v>
      </c>
      <c r="F30" s="12"/>
      <c r="G30" s="15"/>
      <c r="H30" s="15"/>
      <c r="I30" s="25"/>
      <c r="J30" s="16"/>
    </row>
    <row r="31" spans="1:10" ht="15.75">
      <c r="A31" s="263"/>
      <c r="B31" s="265"/>
      <c r="C31" s="265"/>
      <c r="D31" s="271"/>
      <c r="E31" s="269"/>
      <c r="F31" s="122" t="s">
        <v>139</v>
      </c>
      <c r="G31" s="15"/>
      <c r="H31" s="15"/>
      <c r="I31" s="25"/>
      <c r="J31" s="13"/>
    </row>
    <row r="32" spans="1:10" ht="16.5" thickBot="1">
      <c r="A32" s="263">
        <v>12</v>
      </c>
      <c r="B32" s="273" t="str">
        <f>VLOOKUP(A32,'пр.взв.'!B7:F38,2,FALSE)</f>
        <v>БОРИСОВА Зинаида Петровна</v>
      </c>
      <c r="C32" s="273" t="str">
        <f>VLOOKUP(A32,'пр.взв.'!B7:F38,3,FALSE)</f>
        <v>28.08.82 мсмк</v>
      </c>
      <c r="D32" s="277" t="str">
        <f>VLOOKUP(A32,'пр.взв.'!B3:H65,4,FALSE)</f>
        <v>ЦФО</v>
      </c>
      <c r="E32" s="275" t="str">
        <f>VLOOKUP(A32,'пр.взв.'!B7:F38,5,FALSE)</f>
        <v>Брянская Брянск ЛОК</v>
      </c>
      <c r="F32" s="121" t="s">
        <v>141</v>
      </c>
      <c r="G32" s="20"/>
      <c r="H32" s="15"/>
      <c r="I32" s="25"/>
      <c r="J32" s="13"/>
    </row>
    <row r="33" spans="1:10" ht="16.5" thickBot="1">
      <c r="A33" s="272"/>
      <c r="B33" s="274"/>
      <c r="C33" s="274"/>
      <c r="D33" s="278"/>
      <c r="E33" s="276"/>
      <c r="F33" s="17"/>
      <c r="G33" s="21"/>
      <c r="H33" s="122" t="s">
        <v>140</v>
      </c>
      <c r="I33" s="27"/>
      <c r="J33" s="13"/>
    </row>
    <row r="34" spans="1:10" ht="16.5" thickBot="1">
      <c r="A34" s="262">
        <v>8</v>
      </c>
      <c r="B34" s="264" t="str">
        <f>VLOOKUP(A34,'пр.взв.'!B7:F38,2,FALSE)</f>
        <v>АРУТЮНЯН Гаянэ Вагинаковна</v>
      </c>
      <c r="C34" s="264" t="str">
        <f>VLOOKUP(A34,'пр.взв.'!B7:F38,3,FALSE)</f>
        <v>27.06.84 МСМК</v>
      </c>
      <c r="D34" s="270" t="str">
        <f>VLOOKUP(A34,'пр.взв.'!B3:H67,4,FALSE)</f>
        <v>МОС</v>
      </c>
      <c r="E34" s="268" t="str">
        <f>VLOOKUP(A34,'пр.взв.'!B7:F38,5,FALSE)</f>
        <v>Москва МКС</v>
      </c>
      <c r="F34" s="12"/>
      <c r="G34" s="22"/>
      <c r="H34" s="121" t="s">
        <v>132</v>
      </c>
      <c r="I34" s="10"/>
      <c r="J34" s="10"/>
    </row>
    <row r="35" spans="1:10" ht="15.75">
      <c r="A35" s="263"/>
      <c r="B35" s="265"/>
      <c r="C35" s="265"/>
      <c r="D35" s="271"/>
      <c r="E35" s="269"/>
      <c r="F35" s="122" t="s">
        <v>140</v>
      </c>
      <c r="G35" s="23"/>
      <c r="H35" s="17"/>
      <c r="I35" s="18"/>
      <c r="J35" s="18"/>
    </row>
    <row r="36" spans="1:10" ht="16.5" thickBot="1">
      <c r="A36" s="263">
        <v>16</v>
      </c>
      <c r="B36" s="273" t="str">
        <f>VLOOKUP(A36,'пр.взв.'!B7:F38,2,FALSE)</f>
        <v>Пятигорец Елена Александролвна</v>
      </c>
      <c r="C36" s="273" t="str">
        <f>VLOOKUP(A36,'пр.взв.'!B7:F38,3,FALSE)</f>
        <v>07.06.1991 кмс</v>
      </c>
      <c r="D36" s="277" t="str">
        <f>VLOOKUP(A36,'пр.взв.'!B3:H69,4,FALSE)</f>
        <v>РК Крым</v>
      </c>
      <c r="E36" s="275" t="str">
        <f>VLOOKUP(A36,'пр.взв.'!B7:F38,5,FALSE)</f>
        <v>Крым</v>
      </c>
      <c r="F36" s="121" t="s">
        <v>132</v>
      </c>
      <c r="G36" s="17"/>
      <c r="H36" s="17"/>
      <c r="I36" s="18"/>
      <c r="J36" s="18"/>
    </row>
    <row r="37" spans="1:10" ht="16.5" thickBot="1">
      <c r="A37" s="272"/>
      <c r="B37" s="274"/>
      <c r="C37" s="274"/>
      <c r="D37" s="278"/>
      <c r="E37" s="276"/>
      <c r="F37" s="17"/>
      <c r="G37" s="12"/>
      <c r="H37" s="12"/>
      <c r="I37" s="18"/>
      <c r="J37" s="18"/>
    </row>
    <row r="38" ht="8.25" customHeight="1"/>
    <row r="39" spans="2:10" ht="12.75">
      <c r="B39" s="37"/>
      <c r="C39" s="38"/>
      <c r="D39" s="38"/>
      <c r="E39" s="282" t="s">
        <v>2</v>
      </c>
      <c r="F39" s="39"/>
      <c r="G39" s="39"/>
      <c r="H39" s="39"/>
      <c r="I39" s="39"/>
      <c r="J39" s="39"/>
    </row>
    <row r="40" spans="2:10" ht="12" customHeight="1">
      <c r="B40" s="65"/>
      <c r="C40" s="37"/>
      <c r="D40" s="37"/>
      <c r="E40" s="282"/>
      <c r="F40" s="39"/>
      <c r="G40" s="39"/>
      <c r="H40" s="39"/>
      <c r="I40" s="39"/>
      <c r="J40" s="39"/>
    </row>
    <row r="41" spans="2:11" ht="12" customHeight="1">
      <c r="B41" s="37"/>
      <c r="C41" s="37"/>
      <c r="D41" s="37"/>
      <c r="F41" s="123" t="s">
        <v>142</v>
      </c>
      <c r="G41" s="39"/>
      <c r="H41" s="39"/>
      <c r="I41" s="39"/>
      <c r="J41" s="39"/>
      <c r="K41" s="39"/>
    </row>
    <row r="42" spans="2:12" ht="12" customHeight="1">
      <c r="B42" s="37"/>
      <c r="C42" s="37"/>
      <c r="D42" s="37"/>
      <c r="F42" s="6"/>
      <c r="G42" s="42"/>
      <c r="H42" s="123" t="s">
        <v>131</v>
      </c>
      <c r="I42" s="123" t="s">
        <v>143</v>
      </c>
      <c r="J42" s="39"/>
      <c r="K42" s="39"/>
      <c r="L42" s="39"/>
    </row>
    <row r="43" spans="2:12" ht="12" customHeight="1">
      <c r="B43" s="37"/>
      <c r="C43" s="37"/>
      <c r="D43" s="37"/>
      <c r="F43" s="3">
        <v>9</v>
      </c>
      <c r="G43" s="41"/>
      <c r="H43" s="40"/>
      <c r="I43" s="42"/>
      <c r="J43" s="39"/>
      <c r="K43" s="39"/>
      <c r="L43" s="37"/>
    </row>
    <row r="44" spans="2:12" ht="12" customHeight="1">
      <c r="B44" s="65"/>
      <c r="C44" s="37"/>
      <c r="D44" s="37"/>
      <c r="G44" s="39"/>
      <c r="H44" s="37"/>
      <c r="I44" s="44"/>
      <c r="J44" s="39"/>
      <c r="K44" s="39"/>
      <c r="L44" s="37"/>
    </row>
    <row r="45" spans="2:12" ht="12" customHeight="1" thickBot="1">
      <c r="B45" s="37"/>
      <c r="C45" s="37"/>
      <c r="D45" s="37"/>
      <c r="F45">
        <v>7</v>
      </c>
      <c r="G45" s="123" t="s">
        <v>144</v>
      </c>
      <c r="H45" s="37"/>
      <c r="I45" s="44"/>
      <c r="J45" s="40"/>
      <c r="K45" s="42"/>
      <c r="L45" s="37"/>
    </row>
    <row r="46" spans="2:13" ht="12" customHeight="1">
      <c r="B46" s="37"/>
      <c r="C46" s="37"/>
      <c r="D46" s="37"/>
      <c r="F46" s="6"/>
      <c r="G46" s="42"/>
      <c r="H46" s="43"/>
      <c r="I46" s="41"/>
      <c r="J46" s="37"/>
      <c r="K46" s="44"/>
      <c r="L46" s="19"/>
      <c r="M46" s="4"/>
    </row>
    <row r="47" spans="2:14" ht="12" customHeight="1" thickBot="1">
      <c r="B47" s="37"/>
      <c r="C47" s="37"/>
      <c r="D47" s="37"/>
      <c r="F47" s="3">
        <v>11</v>
      </c>
      <c r="G47" s="124" t="s">
        <v>145</v>
      </c>
      <c r="H47" s="39"/>
      <c r="I47" s="39"/>
      <c r="J47" s="37"/>
      <c r="K47" s="44"/>
      <c r="L47" s="16"/>
      <c r="M47" s="4"/>
      <c r="N47" s="4"/>
    </row>
    <row r="48" spans="2:14" ht="12" customHeight="1">
      <c r="B48" s="39"/>
      <c r="C48" s="39"/>
      <c r="D48" s="39"/>
      <c r="E48" s="281" t="s">
        <v>3</v>
      </c>
      <c r="G48" s="39"/>
      <c r="H48" s="39"/>
      <c r="I48" s="39"/>
      <c r="J48" s="43"/>
      <c r="K48" s="41"/>
      <c r="L48" s="37"/>
      <c r="M48" s="4"/>
      <c r="N48" s="4"/>
    </row>
    <row r="49" spans="2:14" ht="12" customHeight="1">
      <c r="B49" s="65"/>
      <c r="C49" s="37"/>
      <c r="D49" s="37"/>
      <c r="E49" s="281"/>
      <c r="G49" s="39"/>
      <c r="H49" s="39"/>
      <c r="I49" s="39"/>
      <c r="J49" s="39"/>
      <c r="K49" s="39"/>
      <c r="L49" s="4"/>
      <c r="M49" s="4"/>
      <c r="N49" s="4"/>
    </row>
    <row r="50" spans="2:14" ht="15.75" customHeight="1">
      <c r="B50" s="37"/>
      <c r="C50" s="37"/>
      <c r="D50" s="37"/>
      <c r="E50" s="4"/>
      <c r="F50">
        <v>10</v>
      </c>
      <c r="G50" s="39"/>
      <c r="H50" s="39"/>
      <c r="I50" s="39"/>
      <c r="J50" s="39"/>
      <c r="K50" s="39"/>
      <c r="L50" s="37"/>
      <c r="M50" s="12"/>
      <c r="N50" s="4"/>
    </row>
    <row r="51" spans="2:14" ht="15.75" customHeight="1">
      <c r="B51" s="37"/>
      <c r="C51" s="37"/>
      <c r="D51" s="37"/>
      <c r="E51" s="4"/>
      <c r="F51" s="6"/>
      <c r="G51" s="42"/>
      <c r="H51" s="39"/>
      <c r="I51" s="39"/>
      <c r="J51" s="39"/>
      <c r="K51" s="39"/>
      <c r="L51" s="37"/>
      <c r="M51" s="17"/>
      <c r="N51" s="4"/>
    </row>
    <row r="52" spans="2:14" ht="12" customHeight="1">
      <c r="B52" s="37"/>
      <c r="C52" s="37"/>
      <c r="D52" s="37"/>
      <c r="E52" s="4"/>
      <c r="F52" s="3">
        <v>6</v>
      </c>
      <c r="G52" s="41"/>
      <c r="H52" s="40"/>
      <c r="I52" s="42"/>
      <c r="J52" s="39"/>
      <c r="K52" s="39"/>
      <c r="L52" s="37"/>
      <c r="M52" s="4"/>
      <c r="N52" s="4"/>
    </row>
    <row r="53" spans="2:14" ht="12" customHeight="1">
      <c r="B53" s="65"/>
      <c r="C53" s="37"/>
      <c r="D53" s="37"/>
      <c r="E53" s="37"/>
      <c r="G53" s="39"/>
      <c r="H53" s="37"/>
      <c r="I53" s="44"/>
      <c r="J53" s="39"/>
      <c r="K53" s="39"/>
      <c r="L53" s="37"/>
      <c r="M53" s="4"/>
      <c r="N53" s="4"/>
    </row>
    <row r="54" spans="2:14" ht="12" customHeight="1" thickBot="1">
      <c r="B54" s="37"/>
      <c r="C54" s="37"/>
      <c r="D54" s="37"/>
      <c r="E54" s="4"/>
      <c r="F54">
        <v>16</v>
      </c>
      <c r="G54" s="39"/>
      <c r="H54" s="37"/>
      <c r="I54" s="44"/>
      <c r="J54" s="40"/>
      <c r="K54" s="42"/>
      <c r="L54" s="37"/>
      <c r="M54" s="4"/>
      <c r="N54" s="4"/>
    </row>
    <row r="55" spans="2:14" ht="12" customHeight="1">
      <c r="B55" s="37"/>
      <c r="C55" s="37"/>
      <c r="D55" s="37"/>
      <c r="E55" s="4"/>
      <c r="F55" s="6"/>
      <c r="G55" s="42"/>
      <c r="H55" s="43"/>
      <c r="I55" s="41"/>
      <c r="J55" s="37"/>
      <c r="K55" s="44"/>
      <c r="L55" s="19"/>
      <c r="M55" s="4"/>
      <c r="N55" s="4"/>
    </row>
    <row r="56" spans="2:14" ht="12" customHeight="1" thickBot="1">
      <c r="B56" s="37"/>
      <c r="C56" s="39"/>
      <c r="D56" s="39"/>
      <c r="F56" s="3">
        <v>4</v>
      </c>
      <c r="G56" s="41"/>
      <c r="H56" s="39"/>
      <c r="I56" s="39"/>
      <c r="J56" s="37"/>
      <c r="K56" s="44"/>
      <c r="L56" s="16"/>
      <c r="M56" s="4"/>
      <c r="N56" s="4"/>
    </row>
    <row r="57" spans="2:13" ht="15.75">
      <c r="B57" s="39"/>
      <c r="C57" s="39"/>
      <c r="D57" s="39"/>
      <c r="G57" s="39"/>
      <c r="H57" s="39"/>
      <c r="I57" s="39"/>
      <c r="J57" s="43"/>
      <c r="K57" s="41"/>
      <c r="L57" s="12"/>
      <c r="M57" s="4"/>
    </row>
    <row r="58" spans="8:13" ht="15.75">
      <c r="H58" s="4"/>
      <c r="I58" s="4"/>
      <c r="J58" s="17"/>
      <c r="K58" s="4"/>
      <c r="M58" s="4"/>
    </row>
    <row r="59" spans="8:13" ht="12.75">
      <c r="H59" s="4"/>
      <c r="I59" s="4"/>
      <c r="J59" s="37"/>
      <c r="K59" s="4"/>
      <c r="M59" s="4"/>
    </row>
  </sheetData>
  <sheetProtection/>
  <mergeCells count="87">
    <mergeCell ref="D34:D35"/>
    <mergeCell ref="D36:D37"/>
    <mergeCell ref="D22:D23"/>
    <mergeCell ref="D24:D25"/>
    <mergeCell ref="D26:D27"/>
    <mergeCell ref="D28:D29"/>
    <mergeCell ref="D13:D14"/>
    <mergeCell ref="D15:D16"/>
    <mergeCell ref="D17:D18"/>
    <mergeCell ref="D19:D20"/>
    <mergeCell ref="A36:A37"/>
    <mergeCell ref="E39:E40"/>
    <mergeCell ref="B30:B31"/>
    <mergeCell ref="C30:C31"/>
    <mergeCell ref="E30:E31"/>
    <mergeCell ref="D30:D31"/>
    <mergeCell ref="E48:E49"/>
    <mergeCell ref="B36:B37"/>
    <mergeCell ref="C36:C37"/>
    <mergeCell ref="E36:E37"/>
    <mergeCell ref="G29:H29"/>
    <mergeCell ref="B32:B33"/>
    <mergeCell ref="C32:C33"/>
    <mergeCell ref="E32:E33"/>
    <mergeCell ref="B28:B29"/>
    <mergeCell ref="C28:C29"/>
    <mergeCell ref="C34:C35"/>
    <mergeCell ref="E34:E35"/>
    <mergeCell ref="B22:B23"/>
    <mergeCell ref="C22:C23"/>
    <mergeCell ref="E22:E23"/>
    <mergeCell ref="B24:B25"/>
    <mergeCell ref="C24:C25"/>
    <mergeCell ref="E24:E25"/>
    <mergeCell ref="B26:B27"/>
    <mergeCell ref="D32:D33"/>
    <mergeCell ref="C26:C27"/>
    <mergeCell ref="E26:E27"/>
    <mergeCell ref="A28:A29"/>
    <mergeCell ref="E28:E29"/>
    <mergeCell ref="A30:A31"/>
    <mergeCell ref="A32:A33"/>
    <mergeCell ref="A34:A35"/>
    <mergeCell ref="A22:A23"/>
    <mergeCell ref="A24:A25"/>
    <mergeCell ref="A26:A27"/>
    <mergeCell ref="A19:A20"/>
    <mergeCell ref="B19:B20"/>
    <mergeCell ref="B34:B35"/>
    <mergeCell ref="C19:C20"/>
    <mergeCell ref="E19:E20"/>
    <mergeCell ref="A17:A18"/>
    <mergeCell ref="B17:B18"/>
    <mergeCell ref="C17:C18"/>
    <mergeCell ref="E17:E18"/>
    <mergeCell ref="A15:A16"/>
    <mergeCell ref="B15:B16"/>
    <mergeCell ref="C15:C16"/>
    <mergeCell ref="E15:E16"/>
    <mergeCell ref="G12:H12"/>
    <mergeCell ref="A13:A14"/>
    <mergeCell ref="B13:B14"/>
    <mergeCell ref="C13:C14"/>
    <mergeCell ref="E13:E14"/>
    <mergeCell ref="A11:A12"/>
    <mergeCell ref="B11:B12"/>
    <mergeCell ref="C11:C12"/>
    <mergeCell ref="E11:E12"/>
    <mergeCell ref="D11:D12"/>
    <mergeCell ref="A9:A10"/>
    <mergeCell ref="B9:B10"/>
    <mergeCell ref="C9:C10"/>
    <mergeCell ref="E9:E10"/>
    <mergeCell ref="D9:D10"/>
    <mergeCell ref="A7:A8"/>
    <mergeCell ref="B7:B8"/>
    <mergeCell ref="C7:C8"/>
    <mergeCell ref="E7:E8"/>
    <mergeCell ref="D7:D8"/>
    <mergeCell ref="A4:B4"/>
    <mergeCell ref="A1:L1"/>
    <mergeCell ref="A2:L2"/>
    <mergeCell ref="A5:A6"/>
    <mergeCell ref="B5:B6"/>
    <mergeCell ref="C5:C6"/>
    <mergeCell ref="E5:E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A1" sqref="A1:H29"/>
    </sheetView>
  </sheetViews>
  <sheetFormatPr defaultColWidth="9.140625" defaultRowHeight="12.75"/>
  <sheetData>
    <row r="1" spans="1:8" ht="15.75" thickBot="1">
      <c r="A1" s="157" t="str">
        <f>HYPERLINK('[1]реквизиты'!$A$2)</f>
        <v>Чемпионат России по САМБО среди женщин</v>
      </c>
      <c r="B1" s="299"/>
      <c r="C1" s="299"/>
      <c r="D1" s="299"/>
      <c r="E1" s="299"/>
      <c r="F1" s="299"/>
      <c r="G1" s="299"/>
      <c r="H1" s="300"/>
    </row>
    <row r="2" spans="1:8" ht="12.75">
      <c r="A2" s="301" t="str">
        <f>HYPERLINK('[1]реквизиты'!$A$3)</f>
        <v>6-11  марта  2015г.  г. Санкт-Петербург</v>
      </c>
      <c r="B2" s="301"/>
      <c r="C2" s="301"/>
      <c r="D2" s="301"/>
      <c r="E2" s="301"/>
      <c r="F2" s="301"/>
      <c r="G2" s="301"/>
      <c r="H2" s="301"/>
    </row>
    <row r="3" spans="1:8" ht="18.75" thickBot="1">
      <c r="A3" s="302" t="s">
        <v>30</v>
      </c>
      <c r="B3" s="302"/>
      <c r="C3" s="302"/>
      <c r="D3" s="302"/>
      <c r="E3" s="302"/>
      <c r="F3" s="302"/>
      <c r="G3" s="302"/>
      <c r="H3" s="302"/>
    </row>
    <row r="4" spans="2:8" ht="18.75" thickBot="1">
      <c r="B4" s="103"/>
      <c r="C4" s="104"/>
      <c r="D4" s="303" t="str">
        <f>HYPERLINK('пр.взв.'!D4)</f>
        <v>в.к.  48      кг.</v>
      </c>
      <c r="E4" s="304"/>
      <c r="F4" s="305"/>
      <c r="G4" s="104"/>
      <c r="H4" s="104"/>
    </row>
    <row r="5" spans="1:8" ht="18.75" thickBot="1">
      <c r="A5" s="104"/>
      <c r="B5" s="104"/>
      <c r="C5" s="104"/>
      <c r="D5" s="104"/>
      <c r="E5" s="104"/>
      <c r="F5" s="104"/>
      <c r="G5" s="104"/>
      <c r="H5" s="104"/>
    </row>
    <row r="6" spans="1:10" ht="18" customHeight="1">
      <c r="A6" s="306" t="s">
        <v>31</v>
      </c>
      <c r="B6" s="292" t="str">
        <f>VLOOKUP(J6,'пр.взв.'!B7:H38,2,FALSE)</f>
        <v>МОЛЧАНОВА Мария Владимировна</v>
      </c>
      <c r="C6" s="292"/>
      <c r="D6" s="292"/>
      <c r="E6" s="292"/>
      <c r="F6" s="292"/>
      <c r="G6" s="292"/>
      <c r="H6" s="285" t="str">
        <f>VLOOKUP(J6,'пр.взв.'!B7:H38,3,FALSE)</f>
        <v>24.01.88 змс</v>
      </c>
      <c r="I6" s="104"/>
      <c r="J6" s="92">
        <f>'пр.хода'!H8</f>
        <v>2</v>
      </c>
    </row>
    <row r="7" spans="1:10" ht="18" customHeight="1">
      <c r="A7" s="307"/>
      <c r="B7" s="293"/>
      <c r="C7" s="293"/>
      <c r="D7" s="293"/>
      <c r="E7" s="293"/>
      <c r="F7" s="293"/>
      <c r="G7" s="293"/>
      <c r="H7" s="294"/>
      <c r="I7" s="104"/>
      <c r="J7" s="92"/>
    </row>
    <row r="8" spans="1:10" ht="18">
      <c r="A8" s="307"/>
      <c r="B8" s="295" t="str">
        <f>VLOOKUP(J6,'пр.взв.'!B7:H38,4,FALSE)</f>
        <v>ПФО</v>
      </c>
      <c r="C8" s="295"/>
      <c r="D8" s="295" t="str">
        <f>VLOOKUP(J6,'пр.взв.'!B7:H38,5,FALSE)</f>
        <v>Пермский Краснокамск Д</v>
      </c>
      <c r="E8" s="295"/>
      <c r="F8" s="295"/>
      <c r="G8" s="295"/>
      <c r="H8" s="294"/>
      <c r="I8" s="104"/>
      <c r="J8" s="92"/>
    </row>
    <row r="9" spans="1:10" ht="18.75" thickBot="1">
      <c r="A9" s="308"/>
      <c r="B9" s="287"/>
      <c r="C9" s="287"/>
      <c r="D9" s="287"/>
      <c r="E9" s="287"/>
      <c r="F9" s="287"/>
      <c r="G9" s="287"/>
      <c r="H9" s="288"/>
      <c r="I9" s="104"/>
      <c r="J9" s="92"/>
    </row>
    <row r="10" spans="1:10" ht="18.75" thickBot="1">
      <c r="A10" s="104"/>
      <c r="B10" s="104"/>
      <c r="C10" s="104"/>
      <c r="D10" s="104"/>
      <c r="E10" s="104"/>
      <c r="F10" s="104"/>
      <c r="G10" s="104"/>
      <c r="H10" s="104"/>
      <c r="I10" s="104"/>
      <c r="J10" s="92"/>
    </row>
    <row r="11" spans="1:10" ht="18" customHeight="1">
      <c r="A11" s="296" t="s">
        <v>32</v>
      </c>
      <c r="B11" s="292" t="str">
        <f>VLOOKUP(J11,'пр.взв.'!B2:H43,2,FALSE)</f>
        <v>КОЗЛОВА Мария Александровна</v>
      </c>
      <c r="C11" s="292"/>
      <c r="D11" s="292"/>
      <c r="E11" s="292"/>
      <c r="F11" s="292"/>
      <c r="G11" s="292"/>
      <c r="H11" s="285" t="str">
        <f>VLOOKUP(J11,'пр.взв.'!B2:H43,3,FALSE)</f>
        <v>10.04.92  мс</v>
      </c>
      <c r="I11" s="104"/>
      <c r="J11" s="92">
        <f>'пр.хода'!H20</f>
        <v>15</v>
      </c>
    </row>
    <row r="12" spans="1:10" ht="18" customHeight="1">
      <c r="A12" s="297"/>
      <c r="B12" s="293"/>
      <c r="C12" s="293"/>
      <c r="D12" s="293"/>
      <c r="E12" s="293"/>
      <c r="F12" s="293"/>
      <c r="G12" s="293"/>
      <c r="H12" s="294"/>
      <c r="I12" s="104"/>
      <c r="J12" s="92"/>
    </row>
    <row r="13" spans="1:10" ht="18">
      <c r="A13" s="297"/>
      <c r="B13" s="295" t="str">
        <f>VLOOKUP(J11,'пр.взв.'!B2:H43,4,FALSE)</f>
        <v>ЦФО</v>
      </c>
      <c r="C13" s="295"/>
      <c r="D13" s="295" t="str">
        <f>VLOOKUP(J11,'пр.взв.'!B2:H43,5,FALSE)</f>
        <v> Рязанская Рязань МО</v>
      </c>
      <c r="E13" s="295"/>
      <c r="F13" s="295"/>
      <c r="G13" s="295"/>
      <c r="H13" s="294"/>
      <c r="I13" s="104"/>
      <c r="J13" s="92"/>
    </row>
    <row r="14" spans="1:10" ht="18.75" thickBot="1">
      <c r="A14" s="298"/>
      <c r="B14" s="287"/>
      <c r="C14" s="287"/>
      <c r="D14" s="287"/>
      <c r="E14" s="287"/>
      <c r="F14" s="287"/>
      <c r="G14" s="287"/>
      <c r="H14" s="288"/>
      <c r="I14" s="104"/>
      <c r="J14" s="92"/>
    </row>
    <row r="15" spans="1:10" ht="18.75" thickBot="1">
      <c r="A15" s="104"/>
      <c r="B15" s="104"/>
      <c r="C15" s="104"/>
      <c r="D15" s="104"/>
      <c r="E15" s="104"/>
      <c r="F15" s="104"/>
      <c r="G15" s="104"/>
      <c r="H15" s="104"/>
      <c r="I15" s="104"/>
      <c r="J15" s="92"/>
    </row>
    <row r="16" spans="1:10" ht="18" customHeight="1">
      <c r="A16" s="289" t="s">
        <v>33</v>
      </c>
      <c r="B16" s="292" t="str">
        <f>'пр.взв.'!C23</f>
        <v>ЦАТУРЯН Шогик Арутюновна</v>
      </c>
      <c r="C16" s="292"/>
      <c r="D16" s="292"/>
      <c r="E16" s="292"/>
      <c r="F16" s="292"/>
      <c r="G16" s="292"/>
      <c r="H16" s="285" t="str">
        <f>'пр.взв.'!D23</f>
        <v>27.08.84 МС</v>
      </c>
      <c r="I16" s="104"/>
      <c r="J16" s="92">
        <f>'пр.хода'!E32</f>
        <v>9</v>
      </c>
    </row>
    <row r="17" spans="1:10" ht="18" customHeight="1">
      <c r="A17" s="290"/>
      <c r="B17" s="293"/>
      <c r="C17" s="293"/>
      <c r="D17" s="293"/>
      <c r="E17" s="293"/>
      <c r="F17" s="293"/>
      <c r="G17" s="293"/>
      <c r="H17" s="294"/>
      <c r="I17" s="104"/>
      <c r="J17" s="92"/>
    </row>
    <row r="18" spans="1:10" ht="18">
      <c r="A18" s="290"/>
      <c r="B18" s="295" t="str">
        <f>VLOOKUP(J16,'пр.взв.'!B7:H48,4,FALSE)</f>
        <v>МОС</v>
      </c>
      <c r="C18" s="295"/>
      <c r="D18" s="295" t="str">
        <f>VLOOKUP(J16,'пр.взв.'!B1:H48,5,FALSE)</f>
        <v>Москва МКС</v>
      </c>
      <c r="E18" s="295"/>
      <c r="F18" s="295"/>
      <c r="G18" s="295"/>
      <c r="H18" s="294"/>
      <c r="I18" s="104"/>
      <c r="J18" s="92"/>
    </row>
    <row r="19" spans="1:10" ht="18.75" thickBot="1">
      <c r="A19" s="291"/>
      <c r="B19" s="287"/>
      <c r="C19" s="287"/>
      <c r="D19" s="287"/>
      <c r="E19" s="287"/>
      <c r="F19" s="287"/>
      <c r="G19" s="287"/>
      <c r="H19" s="288"/>
      <c r="I19" s="104"/>
      <c r="J19" s="92"/>
    </row>
    <row r="20" spans="1:10" ht="18.75" thickBot="1">
      <c r="A20" s="104"/>
      <c r="B20" s="104"/>
      <c r="C20" s="104"/>
      <c r="D20" s="104"/>
      <c r="E20" s="104"/>
      <c r="F20" s="104"/>
      <c r="G20" s="104"/>
      <c r="H20" s="104"/>
      <c r="I20" s="104"/>
      <c r="J20" s="92"/>
    </row>
    <row r="21" spans="1:10" ht="18" customHeight="1">
      <c r="A21" s="289" t="s">
        <v>33</v>
      </c>
      <c r="B21" s="292" t="str">
        <f>VLOOKUP(J21,'пр.взв.'!B2:H53,2,FALSE)</f>
        <v>БОНДАРЕВА Елена Борисовна</v>
      </c>
      <c r="C21" s="292"/>
      <c r="D21" s="292"/>
      <c r="E21" s="292"/>
      <c r="F21" s="292"/>
      <c r="G21" s="292"/>
      <c r="H21" s="285" t="str">
        <f>VLOOKUP(J21,'пр.взв.'!B3:H22,3,FALSE)</f>
        <v>07.06.85 змс</v>
      </c>
      <c r="I21" s="104"/>
      <c r="J21" s="92">
        <f>'пр.хода'!Q32</f>
        <v>5</v>
      </c>
    </row>
    <row r="22" spans="1:10" ht="18" customHeight="1">
      <c r="A22" s="290"/>
      <c r="B22" s="293"/>
      <c r="C22" s="293"/>
      <c r="D22" s="293"/>
      <c r="E22" s="293"/>
      <c r="F22" s="293"/>
      <c r="G22" s="293"/>
      <c r="H22" s="294"/>
      <c r="I22" s="104"/>
      <c r="J22" s="92"/>
    </row>
    <row r="23" spans="1:9" ht="18">
      <c r="A23" s="290"/>
      <c r="B23" s="295" t="str">
        <f>VLOOKUP(J21,'пр.взв.'!B6:H53,4,FALSE)</f>
        <v>ПФО</v>
      </c>
      <c r="C23" s="295"/>
      <c r="D23" s="295" t="str">
        <f>VLOOKUP(J21,'пр.взв.'!B3:H22,5,FALSE)</f>
        <v>Нижегородская, Дзержинск, д</v>
      </c>
      <c r="E23" s="295"/>
      <c r="F23" s="295"/>
      <c r="G23" s="295"/>
      <c r="H23" s="294"/>
      <c r="I23" s="104"/>
    </row>
    <row r="24" spans="1:9" ht="18.75" thickBot="1">
      <c r="A24" s="291"/>
      <c r="B24" s="287"/>
      <c r="C24" s="287"/>
      <c r="D24" s="287"/>
      <c r="E24" s="287"/>
      <c r="F24" s="287"/>
      <c r="G24" s="287"/>
      <c r="H24" s="288"/>
      <c r="I24" s="104"/>
    </row>
    <row r="25" spans="1:8" ht="18">
      <c r="A25" s="104"/>
      <c r="B25" s="104"/>
      <c r="C25" s="104"/>
      <c r="D25" s="104"/>
      <c r="E25" s="104"/>
      <c r="F25" s="104"/>
      <c r="G25" s="104"/>
      <c r="H25" s="104"/>
    </row>
    <row r="26" spans="1:8" ht="18">
      <c r="A26" s="104" t="s">
        <v>34</v>
      </c>
      <c r="B26" s="104"/>
      <c r="C26" s="104"/>
      <c r="D26" s="104"/>
      <c r="E26" s="104"/>
      <c r="F26" s="104"/>
      <c r="G26" s="104"/>
      <c r="H26" s="104"/>
    </row>
    <row r="27" ht="13.5" thickBot="1"/>
    <row r="28" spans="1:10" ht="12.75">
      <c r="A28" s="283" t="s">
        <v>150</v>
      </c>
      <c r="B28" s="284"/>
      <c r="C28" s="284"/>
      <c r="D28" s="284"/>
      <c r="E28" s="284"/>
      <c r="F28" s="284"/>
      <c r="G28" s="284"/>
      <c r="H28" s="285"/>
      <c r="J28">
        <v>2</v>
      </c>
    </row>
    <row r="29" spans="1:8" ht="13.5" thickBot="1">
      <c r="A29" s="286"/>
      <c r="B29" s="287"/>
      <c r="C29" s="287"/>
      <c r="D29" s="287"/>
      <c r="E29" s="287"/>
      <c r="F29" s="287"/>
      <c r="G29" s="287"/>
      <c r="H29" s="288"/>
    </row>
    <row r="36" spans="1:8" ht="18">
      <c r="A36" s="104" t="s">
        <v>35</v>
      </c>
      <c r="B36" s="104"/>
      <c r="C36" s="104"/>
      <c r="D36" s="104"/>
      <c r="E36" s="104"/>
      <c r="F36" s="104"/>
      <c r="G36" s="104"/>
      <c r="H36" s="104"/>
    </row>
    <row r="37" spans="1:8" ht="18">
      <c r="A37" s="104"/>
      <c r="B37" s="104"/>
      <c r="C37" s="104"/>
      <c r="D37" s="104"/>
      <c r="E37" s="104"/>
      <c r="F37" s="104"/>
      <c r="G37" s="104"/>
      <c r="H37" s="104"/>
    </row>
    <row r="38" spans="1:8" ht="18">
      <c r="A38" s="104"/>
      <c r="B38" s="104"/>
      <c r="C38" s="104"/>
      <c r="D38" s="104"/>
      <c r="E38" s="104"/>
      <c r="F38" s="104"/>
      <c r="G38" s="104"/>
      <c r="H38" s="104"/>
    </row>
    <row r="39" spans="1:8" ht="18">
      <c r="A39" s="105"/>
      <c r="B39" s="105"/>
      <c r="C39" s="105"/>
      <c r="D39" s="105"/>
      <c r="E39" s="105"/>
      <c r="F39" s="105"/>
      <c r="G39" s="105"/>
      <c r="H39" s="105"/>
    </row>
    <row r="40" spans="1:8" ht="18">
      <c r="A40" s="106"/>
      <c r="B40" s="106"/>
      <c r="C40" s="106"/>
      <c r="D40" s="106"/>
      <c r="E40" s="106"/>
      <c r="F40" s="106"/>
      <c r="G40" s="106"/>
      <c r="H40" s="106"/>
    </row>
    <row r="41" spans="1:8" ht="18">
      <c r="A41" s="105"/>
      <c r="B41" s="105"/>
      <c r="C41" s="105"/>
      <c r="D41" s="105"/>
      <c r="E41" s="105"/>
      <c r="F41" s="105"/>
      <c r="G41" s="105"/>
      <c r="H41" s="105"/>
    </row>
    <row r="42" spans="1:8" ht="18">
      <c r="A42" s="107"/>
      <c r="B42" s="107"/>
      <c r="C42" s="107"/>
      <c r="D42" s="107"/>
      <c r="E42" s="107"/>
      <c r="F42" s="107"/>
      <c r="G42" s="107"/>
      <c r="H42" s="107"/>
    </row>
    <row r="43" spans="1:8" ht="18">
      <c r="A43" s="105"/>
      <c r="B43" s="105"/>
      <c r="C43" s="105"/>
      <c r="D43" s="105"/>
      <c r="E43" s="105"/>
      <c r="F43" s="105"/>
      <c r="G43" s="105"/>
      <c r="H43" s="105"/>
    </row>
    <row r="44" spans="1:8" ht="18">
      <c r="A44" s="107"/>
      <c r="B44" s="107"/>
      <c r="C44" s="107"/>
      <c r="D44" s="107"/>
      <c r="E44" s="107"/>
      <c r="F44" s="107"/>
      <c r="G44" s="107"/>
      <c r="H44" s="107"/>
    </row>
  </sheetData>
  <sheetProtection/>
  <mergeCells count="25">
    <mergeCell ref="A1:H1"/>
    <mergeCell ref="A2:H2"/>
    <mergeCell ref="A3:H3"/>
    <mergeCell ref="D4:F4"/>
    <mergeCell ref="A6:A9"/>
    <mergeCell ref="B6:G7"/>
    <mergeCell ref="H6:H7"/>
    <mergeCell ref="B8:C9"/>
    <mergeCell ref="D8:H9"/>
    <mergeCell ref="A11:A14"/>
    <mergeCell ref="B11:G12"/>
    <mergeCell ref="H11:H12"/>
    <mergeCell ref="B13:C14"/>
    <mergeCell ref="D13:H14"/>
    <mergeCell ref="A16:A19"/>
    <mergeCell ref="B16:G17"/>
    <mergeCell ref="H16:H17"/>
    <mergeCell ref="B18:C19"/>
    <mergeCell ref="D18:H19"/>
    <mergeCell ref="A28:H29"/>
    <mergeCell ref="A21:A24"/>
    <mergeCell ref="B21:G22"/>
    <mergeCell ref="H21:H22"/>
    <mergeCell ref="B23:C24"/>
    <mergeCell ref="D23:H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4">
      <selection activeCell="A1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60" t="s">
        <v>23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</row>
    <row r="2" spans="1:21" ht="27.75" customHeight="1" thickBot="1">
      <c r="A2" s="161" t="s">
        <v>24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</row>
    <row r="3" spans="3:18" ht="33" customHeight="1" thickBot="1">
      <c r="C3" s="351" t="str">
        <f>HYPERLINK('[1]реквизиты'!$A$2)</f>
        <v>Чемпионат России по САМБО среди женщин</v>
      </c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3"/>
    </row>
    <row r="4" spans="1:19" ht="15.75" customHeight="1" thickBot="1">
      <c r="A4" s="9"/>
      <c r="B4" s="9"/>
      <c r="C4" s="261" t="str">
        <f>HYPERLINK('[1]реквизиты'!$A$3)</f>
        <v>6-11  марта  2015г.  г. Санкт-Петербург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9"/>
    </row>
    <row r="5" spans="9:13" ht="20.25" customHeight="1" thickBot="1">
      <c r="I5" s="74"/>
      <c r="J5" s="354" t="str">
        <f>HYPERLINK('пр.взв.'!D4)</f>
        <v>в.к.  48      кг.</v>
      </c>
      <c r="K5" s="355"/>
      <c r="L5" s="356"/>
      <c r="M5" s="74"/>
    </row>
    <row r="6" spans="1:21" ht="18" customHeight="1" thickBot="1">
      <c r="A6" s="279" t="s">
        <v>0</v>
      </c>
      <c r="B6" s="279"/>
      <c r="C6" s="5"/>
      <c r="R6" s="45"/>
      <c r="S6" s="45"/>
      <c r="U6" s="45" t="s">
        <v>1</v>
      </c>
    </row>
    <row r="7" spans="1:29" ht="12.75" customHeight="1" thickBot="1">
      <c r="A7" s="262">
        <v>1</v>
      </c>
      <c r="B7" s="325" t="str">
        <f>VLOOKUP(A7,'пр.взв.'!B7:C38,2,FALSE)</f>
        <v>Михалева Елена Павловна</v>
      </c>
      <c r="C7" s="325" t="str">
        <f>VLOOKUP(A7,'пр.взв.'!B7:G38,3,FALSE)</f>
        <v>13.06.1995 мс</v>
      </c>
      <c r="D7" s="325" t="str">
        <f>VLOOKUP(A7,'пр.взв.'!B7:F38,4,FALSE)</f>
        <v>ЦФО</v>
      </c>
      <c r="E7" s="12"/>
      <c r="F7" s="13"/>
      <c r="G7" s="13"/>
      <c r="H7" s="13"/>
      <c r="I7" s="37" t="s">
        <v>28</v>
      </c>
      <c r="J7" s="13"/>
      <c r="K7" s="13"/>
      <c r="L7" s="13"/>
      <c r="M7" s="14"/>
      <c r="N7" s="14"/>
      <c r="O7" s="14"/>
      <c r="P7" s="14"/>
      <c r="R7" s="325" t="str">
        <f>VLOOKUP(U7,'пр.взв.'!B7:F38,2,FALSE)</f>
        <v>МОЛЧАНОВА Мария Владимировна</v>
      </c>
      <c r="S7" s="325" t="str">
        <f>VLOOKUP(U7,'пр.взв.'!B7:F38,3,FALSE)</f>
        <v>24.01.88 змс</v>
      </c>
      <c r="T7" s="325" t="str">
        <f>VLOOKUP(U7,'пр.взв.'!B7:F38,4,FALSE)</f>
        <v>ПФО</v>
      </c>
      <c r="U7" s="363">
        <v>2</v>
      </c>
      <c r="Y7" s="4"/>
      <c r="Z7" s="4"/>
      <c r="AA7" s="4"/>
      <c r="AB7" s="4"/>
      <c r="AC7" s="4"/>
    </row>
    <row r="8" spans="1:29" ht="12.75" customHeight="1">
      <c r="A8" s="263"/>
      <c r="B8" s="326"/>
      <c r="C8" s="326"/>
      <c r="D8" s="326"/>
      <c r="E8" s="122" t="s">
        <v>131</v>
      </c>
      <c r="F8" s="15"/>
      <c r="G8" s="15"/>
      <c r="H8" s="67">
        <v>2</v>
      </c>
      <c r="I8" s="357" t="str">
        <f>VLOOKUP(H8,'пр.взв.'!B7:F38,2,FALSE)</f>
        <v>МОЛЧАНОВА Мария Владимировна</v>
      </c>
      <c r="J8" s="358"/>
      <c r="K8" s="358"/>
      <c r="L8" s="358"/>
      <c r="M8" s="359"/>
      <c r="N8" s="14"/>
      <c r="O8" s="14"/>
      <c r="P8" s="14"/>
      <c r="Q8" s="122" t="s">
        <v>137</v>
      </c>
      <c r="R8" s="326"/>
      <c r="S8" s="326"/>
      <c r="T8" s="326"/>
      <c r="U8" s="364"/>
      <c r="Y8" s="4"/>
      <c r="Z8" s="4"/>
      <c r="AA8" s="4"/>
      <c r="AB8" s="4"/>
      <c r="AC8" s="4"/>
    </row>
    <row r="9" spans="1:29" ht="12.75" customHeight="1" thickBot="1">
      <c r="A9" s="263">
        <v>9</v>
      </c>
      <c r="B9" s="349" t="str">
        <f>VLOOKUP(A9,'пр.взв.'!B9:C40,2,FALSE)</f>
        <v>ЦАТУРЯН Шогик Арутюновна</v>
      </c>
      <c r="C9" s="349" t="str">
        <f>VLOOKUP(A9,'пр.взв.'!B7:G38,3,FALSE)</f>
        <v>27.08.84 МС</v>
      </c>
      <c r="D9" s="349" t="str">
        <f>VLOOKUP(A9,'пр.взв.'!B7:H38,4,FALSE)</f>
        <v>МОС</v>
      </c>
      <c r="E9" s="121" t="s">
        <v>132</v>
      </c>
      <c r="F9" s="20"/>
      <c r="G9" s="15"/>
      <c r="H9" s="13"/>
      <c r="I9" s="360"/>
      <c r="J9" s="361"/>
      <c r="K9" s="361"/>
      <c r="L9" s="361"/>
      <c r="M9" s="362"/>
      <c r="N9" s="14"/>
      <c r="O9" s="14"/>
      <c r="P9" s="30"/>
      <c r="Q9" s="121" t="s">
        <v>132</v>
      </c>
      <c r="R9" s="349" t="str">
        <f>VLOOKUP(U9,'пр.взв.'!B9:F40,2,FALSE)</f>
        <v>Ковальчук Анна Сергеевна</v>
      </c>
      <c r="S9" s="349" t="str">
        <f>VLOOKUP(U9,'пр.взв.'!B9:F40,3,FALSE)</f>
        <v>23.12.93 кмс </v>
      </c>
      <c r="T9" s="349" t="str">
        <f>VLOOKUP(U9,'пр.взв.'!B9:F40,4,FALSE)</f>
        <v>ЮФО</v>
      </c>
      <c r="U9" s="364">
        <v>10</v>
      </c>
      <c r="Y9" s="4"/>
      <c r="Z9" s="4"/>
      <c r="AA9" s="4"/>
      <c r="AB9" s="4"/>
      <c r="AC9" s="4"/>
    </row>
    <row r="10" spans="1:29" ht="12.75" customHeight="1" thickBot="1">
      <c r="A10" s="272"/>
      <c r="B10" s="350"/>
      <c r="C10" s="350"/>
      <c r="D10" s="350"/>
      <c r="E10" s="17"/>
      <c r="F10" s="21"/>
      <c r="G10" s="122" t="s">
        <v>133</v>
      </c>
      <c r="H10" s="13"/>
      <c r="M10" s="14"/>
      <c r="N10" s="14"/>
      <c r="O10" s="122" t="s">
        <v>137</v>
      </c>
      <c r="P10" s="31"/>
      <c r="R10" s="350"/>
      <c r="S10" s="350"/>
      <c r="T10" s="350"/>
      <c r="U10" s="365"/>
      <c r="Y10" s="4"/>
      <c r="Z10" s="4"/>
      <c r="AA10" s="4"/>
      <c r="AB10" s="4"/>
      <c r="AC10" s="4"/>
    </row>
    <row r="11" spans="1:29" ht="12.75" customHeight="1" thickBot="1">
      <c r="A11" s="262">
        <v>5</v>
      </c>
      <c r="B11" s="325" t="str">
        <f>VLOOKUP(A11,'пр.взв.'!B11:C42,2,FALSE)</f>
        <v>БОНДАРЕВА Елена Борисовна</v>
      </c>
      <c r="C11" s="325" t="str">
        <f>VLOOKUP(A11,'пр.взв.'!B7:F38,3,FALSE)</f>
        <v>07.06.85 змс</v>
      </c>
      <c r="D11" s="325" t="str">
        <f>VLOOKUP(A11,'пр.взв.'!B7:F38,4,FALSE)</f>
        <v>ПФО</v>
      </c>
      <c r="E11" s="12"/>
      <c r="F11" s="21"/>
      <c r="G11" s="121" t="s">
        <v>132</v>
      </c>
      <c r="H11" s="26"/>
      <c r="I11" s="13"/>
      <c r="M11" s="14"/>
      <c r="N11" s="30"/>
      <c r="O11" s="121" t="s">
        <v>132</v>
      </c>
      <c r="P11" s="31"/>
      <c r="R11" s="325" t="str">
        <f>VLOOKUP(U11,'пр.взв.'!B11:F42,2,FALSE)</f>
        <v>Гераськина Ольга Петровна</v>
      </c>
      <c r="S11" s="325" t="str">
        <f>VLOOKUP(U11,'пр.взв.'!B11:F42,3,FALSE)</f>
        <v>21.01.1990 мс</v>
      </c>
      <c r="T11" s="325" t="str">
        <f>VLOOKUP(U11,'пр.взв.'!B11:F42,4,FALSE)</f>
        <v>ПФО</v>
      </c>
      <c r="U11" s="366">
        <v>6</v>
      </c>
      <c r="Y11" s="4"/>
      <c r="Z11" s="4"/>
      <c r="AA11" s="4"/>
      <c r="AB11" s="4"/>
      <c r="AC11" s="4"/>
    </row>
    <row r="12" spans="1:29" ht="12.75" customHeight="1">
      <c r="A12" s="263"/>
      <c r="B12" s="326"/>
      <c r="C12" s="326"/>
      <c r="D12" s="326"/>
      <c r="E12" s="122" t="s">
        <v>133</v>
      </c>
      <c r="F12" s="24"/>
      <c r="G12" s="15"/>
      <c r="H12" s="25"/>
      <c r="I12" s="13"/>
      <c r="J12" s="311" t="s">
        <v>22</v>
      </c>
      <c r="K12" s="311"/>
      <c r="L12" s="311"/>
      <c r="M12" s="14"/>
      <c r="N12" s="31"/>
      <c r="O12" s="14"/>
      <c r="P12" s="32"/>
      <c r="Q12" s="19" t="s">
        <v>138</v>
      </c>
      <c r="R12" s="326"/>
      <c r="S12" s="326"/>
      <c r="T12" s="326"/>
      <c r="U12" s="364"/>
      <c r="Y12" s="4"/>
      <c r="Z12" s="4"/>
      <c r="AA12" s="4"/>
      <c r="AB12" s="4"/>
      <c r="AC12" s="4"/>
    </row>
    <row r="13" spans="1:29" ht="12.75" customHeight="1" thickBot="1">
      <c r="A13" s="263">
        <v>13</v>
      </c>
      <c r="B13" s="349" t="str">
        <f>VLOOKUP(A13,'пр.взв.'!B7:C38,2,FALSE)</f>
        <v> Мкртчян Рузан Арсеновна </v>
      </c>
      <c r="C13" s="349" t="str">
        <f>VLOOKUP(A13,'пр.взв.'!B7:F38,3,FALSE)</f>
        <v>05.04.96 кмс</v>
      </c>
      <c r="D13" s="349" t="str">
        <f>VLOOKUP(A13,'пр.взв.'!B7:F38,4,FALSE)</f>
        <v>ЮФО</v>
      </c>
      <c r="E13" s="121" t="s">
        <v>132</v>
      </c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 t="s">
        <v>132</v>
      </c>
      <c r="R13" s="349" t="str">
        <f>VLOOKUP(U13,'пр.взв.'!B13:F44,2,FALSE)</f>
        <v>Гришина Марина Игоревна</v>
      </c>
      <c r="S13" s="349" t="str">
        <f>VLOOKUP(U13,'пр.взв.'!B13:F44,3,FALSE)</f>
        <v>26.12.1992 кмс</v>
      </c>
      <c r="T13" s="349" t="str">
        <f>VLOOKUP(U13,'пр.взв.'!B13:F44,4,FALSE)</f>
        <v>МОС</v>
      </c>
      <c r="U13" s="364">
        <v>14</v>
      </c>
      <c r="Y13" s="4"/>
      <c r="Z13" s="4"/>
      <c r="AA13" s="4"/>
      <c r="AB13" s="4"/>
      <c r="AC13" s="4"/>
    </row>
    <row r="14" spans="1:29" ht="12.75" customHeight="1" thickBot="1">
      <c r="A14" s="272"/>
      <c r="B14" s="350"/>
      <c r="C14" s="350"/>
      <c r="D14" s="350"/>
      <c r="E14" s="17"/>
      <c r="F14" s="280"/>
      <c r="G14" s="280"/>
      <c r="H14" s="25"/>
      <c r="I14" s="122" t="s">
        <v>136</v>
      </c>
      <c r="J14" s="13"/>
      <c r="K14" s="13"/>
      <c r="L14" s="13"/>
      <c r="M14" s="122" t="s">
        <v>137</v>
      </c>
      <c r="N14" s="28"/>
      <c r="O14" s="14"/>
      <c r="P14" s="14"/>
      <c r="R14" s="350"/>
      <c r="S14" s="350"/>
      <c r="T14" s="350"/>
      <c r="U14" s="367"/>
      <c r="Y14" s="4"/>
      <c r="Z14" s="4"/>
      <c r="AA14" s="4"/>
      <c r="AB14" s="4"/>
      <c r="AC14" s="4"/>
    </row>
    <row r="15" spans="1:29" ht="12.75" customHeight="1" thickBot="1">
      <c r="A15" s="262">
        <v>3</v>
      </c>
      <c r="B15" s="325" t="str">
        <f>VLOOKUP(A15,'пр.взв.'!B7:C38,2,FALSE)</f>
        <v>Лизунова Надежда Александровна</v>
      </c>
      <c r="C15" s="325" t="str">
        <f>VLOOKUP(A15,'пр.взв.'!B7:F38,3,FALSE)</f>
        <v>17.04.1996 кмс</v>
      </c>
      <c r="D15" s="325" t="str">
        <f>VLOOKUP(A15,'пр.взв.'!B7:F38,4,FALSE)</f>
        <v>УФО</v>
      </c>
      <c r="E15" s="12"/>
      <c r="F15" s="15"/>
      <c r="G15" s="15"/>
      <c r="H15" s="25"/>
      <c r="I15" s="121" t="s">
        <v>132</v>
      </c>
      <c r="J15" s="13"/>
      <c r="K15" s="13"/>
      <c r="L15" s="13"/>
      <c r="M15" s="121" t="s">
        <v>141</v>
      </c>
      <c r="N15" s="31"/>
      <c r="O15" s="14"/>
      <c r="P15" s="14"/>
      <c r="R15" s="325" t="str">
        <f>VLOOKUP(U15,'пр.взв.'!B7:C38,2,FALSE)</f>
        <v>Титова Ольга Александровна</v>
      </c>
      <c r="S15" s="325" t="str">
        <f>VLOOKUP(U15,'пр.взв.'!B7:F38,3,FALSE)</f>
        <v>13.02.1990 мс</v>
      </c>
      <c r="T15" s="325" t="str">
        <f>VLOOKUP(U15,'пр.взв.'!B7:F38,4,FALSE)</f>
        <v>УФО</v>
      </c>
      <c r="U15" s="363">
        <v>4</v>
      </c>
      <c r="Y15" s="4"/>
      <c r="Z15" s="4"/>
      <c r="AA15" s="4"/>
      <c r="AB15" s="4"/>
      <c r="AC15" s="4"/>
    </row>
    <row r="16" spans="1:29" ht="12.75" customHeight="1">
      <c r="A16" s="263"/>
      <c r="B16" s="326"/>
      <c r="C16" s="326"/>
      <c r="D16" s="326"/>
      <c r="E16" s="19" t="s">
        <v>135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22" t="s">
        <v>139</v>
      </c>
      <c r="R16" s="326"/>
      <c r="S16" s="326"/>
      <c r="T16" s="326"/>
      <c r="U16" s="364"/>
      <c r="Y16" s="4"/>
      <c r="Z16" s="4"/>
      <c r="AA16" s="4"/>
      <c r="AB16" s="4"/>
      <c r="AC16" s="4"/>
    </row>
    <row r="17" spans="1:29" ht="12.75" customHeight="1" thickBot="1">
      <c r="A17" s="263">
        <v>11</v>
      </c>
      <c r="B17" s="349" t="str">
        <f>VLOOKUP(A17,'пр.взв.'!B17:C47,2,FALSE)</f>
        <v>БИКБЕРДИНА Кристина Генадьевна</v>
      </c>
      <c r="C17" s="349" t="str">
        <f>VLOOKUP(A17,'пр.взв.'!B7:F38,3,FALSE)</f>
        <v>16.03.92 мс</v>
      </c>
      <c r="D17" s="349" t="str">
        <f>VLOOKUP(A17,'пр.взв.'!B7:G38,4,FALSE)</f>
        <v>ПФО</v>
      </c>
      <c r="E17" s="16" t="s">
        <v>132</v>
      </c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21" t="s">
        <v>132</v>
      </c>
      <c r="R17" s="349" t="str">
        <f>VLOOKUP(U17,'пр.взв.'!B17:F47,2,FALSE)</f>
        <v>БОРИСОВА Зинаида Петровна</v>
      </c>
      <c r="S17" s="349" t="str">
        <f>VLOOKUP(U17,'пр.взв.'!B17:F47,3,FALSE)</f>
        <v>28.08.82 мсмк</v>
      </c>
      <c r="T17" s="349" t="str">
        <f>VLOOKUP(U17,'пр.взв.'!B17:F47,4,FALSE)</f>
        <v>ЦФО</v>
      </c>
      <c r="U17" s="364">
        <v>12</v>
      </c>
      <c r="Y17" s="4"/>
      <c r="Z17" s="4"/>
      <c r="AA17" s="4"/>
      <c r="AB17" s="4"/>
      <c r="AC17" s="4"/>
    </row>
    <row r="18" spans="1:21" ht="12.75" customHeight="1" thickBot="1">
      <c r="A18" s="272"/>
      <c r="B18" s="350"/>
      <c r="C18" s="350"/>
      <c r="D18" s="350"/>
      <c r="E18" s="17"/>
      <c r="F18" s="21"/>
      <c r="G18" s="19" t="s">
        <v>136</v>
      </c>
      <c r="H18" s="27"/>
      <c r="I18" s="37" t="s">
        <v>29</v>
      </c>
      <c r="J18" s="13"/>
      <c r="K18" s="13"/>
      <c r="L18" s="13"/>
      <c r="M18" s="14"/>
      <c r="N18" s="32"/>
      <c r="O18" s="122" t="s">
        <v>140</v>
      </c>
      <c r="P18" s="31"/>
      <c r="R18" s="350"/>
      <c r="S18" s="350"/>
      <c r="T18" s="350"/>
      <c r="U18" s="365"/>
    </row>
    <row r="19" spans="1:21" ht="12.75" customHeight="1" thickBot="1">
      <c r="A19" s="262">
        <v>7</v>
      </c>
      <c r="B19" s="325" t="str">
        <f>VLOOKUP(A19,'пр.взв.'!B19:C49,2,FALSE)</f>
        <v>СМИРНОВА Мария Игоревна</v>
      </c>
      <c r="C19" s="325" t="str">
        <f>VLOOKUP(A19,'пр.взв.'!B7:F38,3,FALSE)</f>
        <v>19.07.1994 кмс</v>
      </c>
      <c r="D19" s="325" t="str">
        <f>VLOOKUP(A19,'пр.взв.'!B7:F38,4,FALSE)</f>
        <v>ПФО</v>
      </c>
      <c r="E19" s="12"/>
      <c r="F19" s="22"/>
      <c r="G19" s="121" t="s">
        <v>132</v>
      </c>
      <c r="H19" s="67"/>
      <c r="N19" s="14"/>
      <c r="O19" s="121" t="s">
        <v>132</v>
      </c>
      <c r="P19" s="31"/>
      <c r="R19" s="325" t="str">
        <f>VLOOKUP(U19,'пр.взв.'!B19:F49,2,FALSE)</f>
        <v>АРУТЮНЯН Гаянэ Вагинаковна</v>
      </c>
      <c r="S19" s="325" t="str">
        <f>VLOOKUP(U19,'пр.взв.'!B19:F49,3,FALSE)</f>
        <v>27.06.84 МСМК</v>
      </c>
      <c r="T19" s="325" t="str">
        <f>VLOOKUP(U19,'пр.взв.'!B19:F49,4,FALSE)</f>
        <v>МОС</v>
      </c>
      <c r="U19" s="366">
        <v>8</v>
      </c>
    </row>
    <row r="20" spans="1:21" ht="12.75" customHeight="1">
      <c r="A20" s="263"/>
      <c r="B20" s="326"/>
      <c r="C20" s="326"/>
      <c r="D20" s="326"/>
      <c r="E20" s="19" t="s">
        <v>136</v>
      </c>
      <c r="F20" s="23"/>
      <c r="G20" s="17"/>
      <c r="H20" s="67">
        <v>15</v>
      </c>
      <c r="I20" s="327" t="str">
        <f>VLOOKUP(H20,'пр.взв.'!B18:F49,2,FALSE)</f>
        <v>КОЗЛОВА Мария Александровна</v>
      </c>
      <c r="J20" s="328"/>
      <c r="K20" s="328"/>
      <c r="L20" s="328"/>
      <c r="M20" s="329"/>
      <c r="N20" s="14"/>
      <c r="O20" s="14"/>
      <c r="P20" s="102"/>
      <c r="Q20" s="122" t="s">
        <v>140</v>
      </c>
      <c r="R20" s="326"/>
      <c r="S20" s="326"/>
      <c r="T20" s="326"/>
      <c r="U20" s="364"/>
    </row>
    <row r="21" spans="1:21" ht="12.75" customHeight="1" thickBot="1">
      <c r="A21" s="263">
        <v>15</v>
      </c>
      <c r="B21" s="349" t="str">
        <f>VLOOKUP(A21,'пр.взв.'!B21:C51,2,FALSE)</f>
        <v>КОЗЛОВА Мария Александровна</v>
      </c>
      <c r="C21" s="349" t="str">
        <f>VLOOKUP(A21,'пр.взв.'!B7:F38,3,FALSE)</f>
        <v>10.04.92  мс</v>
      </c>
      <c r="D21" s="349" t="str">
        <f>VLOOKUP(A21,'пр.взв.'!B7:F38,4,FALSE)</f>
        <v>ЦФО</v>
      </c>
      <c r="E21" s="121" t="s">
        <v>132</v>
      </c>
      <c r="F21" s="17"/>
      <c r="G21" s="17"/>
      <c r="H21" s="18"/>
      <c r="I21" s="330"/>
      <c r="J21" s="331"/>
      <c r="K21" s="331"/>
      <c r="L21" s="331"/>
      <c r="M21" s="332"/>
      <c r="N21" s="14"/>
      <c r="O21" s="14"/>
      <c r="P21" s="14"/>
      <c r="Q21" s="121" t="s">
        <v>134</v>
      </c>
      <c r="R21" s="349" t="str">
        <f>VLOOKUP(U21,'пр.взв.'!B21:F51,2,FALSE)</f>
        <v>Пятигорец Елена Александролвна</v>
      </c>
      <c r="S21" s="349" t="str">
        <f>VLOOKUP(U21,'пр.взв.'!B21:F51,3,FALSE)</f>
        <v>07.06.1991 кмс</v>
      </c>
      <c r="T21" s="349" t="str">
        <f>VLOOKUP(U21,'пр.взв.'!B7:F38,4,FALSE)</f>
        <v>РК Крым</v>
      </c>
      <c r="U21" s="364">
        <v>16</v>
      </c>
    </row>
    <row r="22" spans="1:21" ht="12.75" customHeight="1" thickBot="1">
      <c r="A22" s="272"/>
      <c r="B22" s="350"/>
      <c r="C22" s="350"/>
      <c r="D22" s="350"/>
      <c r="E22" s="17"/>
      <c r="F22" s="12"/>
      <c r="G22" s="12"/>
      <c r="O22" s="13"/>
      <c r="P22" s="13"/>
      <c r="R22" s="350"/>
      <c r="S22" s="350"/>
      <c r="T22" s="350"/>
      <c r="U22" s="365"/>
    </row>
    <row r="23" spans="1:20" ht="12.75" customHeight="1">
      <c r="A23" s="1"/>
      <c r="B23" s="1"/>
      <c r="C23" s="7"/>
      <c r="D23" s="4"/>
      <c r="E23" s="4"/>
      <c r="F23" s="4"/>
      <c r="G23" s="4"/>
      <c r="H23" s="312" t="s">
        <v>27</v>
      </c>
      <c r="I23" s="312"/>
      <c r="J23" s="312"/>
      <c r="K23" s="312"/>
      <c r="L23" s="312"/>
      <c r="M23" s="312"/>
      <c r="N23" s="312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89">
        <v>13</v>
      </c>
      <c r="B25" s="339" t="str">
        <f>VLOOKUP(A25,'пр.взв.'!B7:F38,2,FALSE)</f>
        <v> Мкртчян Рузан Арсеновна </v>
      </c>
      <c r="I25" s="92">
        <v>10</v>
      </c>
      <c r="J25" s="319" t="str">
        <f>VLOOKUP(I25,'пр.взв.'!B5:D38,2,FALSE)</f>
        <v>Ковальчук Анна Сергеевна</v>
      </c>
      <c r="K25" s="320"/>
      <c r="L25" s="321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89"/>
      <c r="B26" s="341"/>
      <c r="C26" s="130" t="s">
        <v>131</v>
      </c>
      <c r="D26" s="37"/>
      <c r="E26" s="39"/>
      <c r="F26" s="39"/>
      <c r="G26" s="39"/>
      <c r="H26" s="39"/>
      <c r="I26" s="93"/>
      <c r="J26" s="322"/>
      <c r="K26" s="323"/>
      <c r="L26" s="324"/>
      <c r="M26" s="65" t="s">
        <v>138</v>
      </c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90">
        <v>9</v>
      </c>
      <c r="B27" s="342" t="str">
        <f>VLOOKUP(A27,'пр.взв.'!B7:D38,2,FALSE)</f>
        <v>ЦАТУРЯН Шогик Арутюновна</v>
      </c>
      <c r="C27" s="125" t="s">
        <v>134</v>
      </c>
      <c r="D27" s="37"/>
      <c r="E27" s="69"/>
      <c r="F27" s="69"/>
      <c r="G27" s="69"/>
      <c r="H27" s="69"/>
      <c r="I27" s="94">
        <v>6</v>
      </c>
      <c r="J27" s="313" t="str">
        <f>VLOOKUP(I27,'пр.взв.'!B7:D38,2,FALSE)</f>
        <v>Гераськина Ольга Петровна</v>
      </c>
      <c r="K27" s="314"/>
      <c r="L27" s="315"/>
      <c r="M27" s="125" t="s">
        <v>141</v>
      </c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 thickBot="1">
      <c r="A28" s="90"/>
      <c r="B28" s="340"/>
      <c r="C28" s="44"/>
      <c r="D28" s="37"/>
      <c r="E28" s="68"/>
      <c r="F28" s="68"/>
      <c r="G28" s="69"/>
      <c r="H28" s="69"/>
      <c r="I28" s="94"/>
      <c r="J28" s="316"/>
      <c r="K28" s="317"/>
      <c r="L28" s="318"/>
      <c r="M28" s="44"/>
      <c r="N28" s="68"/>
      <c r="O28" s="68"/>
      <c r="P28" s="68"/>
      <c r="Q28" s="68"/>
      <c r="R28" s="37"/>
      <c r="S28" s="37"/>
      <c r="T28" s="37"/>
      <c r="U28" s="4"/>
      <c r="V28" s="4"/>
    </row>
    <row r="29" spans="1:22" ht="12.75" customHeight="1">
      <c r="A29" s="4"/>
      <c r="B29" s="118"/>
      <c r="C29" s="44"/>
      <c r="D29" s="131">
        <v>9</v>
      </c>
      <c r="E29" s="68"/>
      <c r="F29" s="68"/>
      <c r="G29" s="69"/>
      <c r="H29" s="69"/>
      <c r="I29" s="94"/>
      <c r="J29" s="87"/>
      <c r="K29" s="13"/>
      <c r="L29" s="8"/>
      <c r="M29" s="44"/>
      <c r="N29" s="84"/>
      <c r="O29" s="108">
        <v>4</v>
      </c>
      <c r="P29" s="68"/>
      <c r="Q29" s="68"/>
      <c r="R29" s="37"/>
      <c r="S29" s="37"/>
      <c r="T29" s="37"/>
      <c r="U29" s="4"/>
      <c r="V29" s="4"/>
    </row>
    <row r="30" spans="1:22" ht="12.75" customHeight="1" thickBot="1">
      <c r="A30" s="4"/>
      <c r="B30" s="119"/>
      <c r="C30" s="44"/>
      <c r="D30" s="127" t="s">
        <v>134</v>
      </c>
      <c r="E30" s="68"/>
      <c r="F30" s="68"/>
      <c r="G30" s="69"/>
      <c r="H30" s="69"/>
      <c r="I30" s="94"/>
      <c r="J30" s="87"/>
      <c r="K30" s="88"/>
      <c r="L30" s="8"/>
      <c r="M30" s="44"/>
      <c r="N30" s="68"/>
      <c r="O30" s="134" t="s">
        <v>132</v>
      </c>
      <c r="P30" s="42"/>
      <c r="Q30" s="68"/>
      <c r="R30" s="37"/>
      <c r="S30" s="37"/>
      <c r="T30" s="37"/>
      <c r="U30" s="4"/>
      <c r="V30" s="4"/>
    </row>
    <row r="31" spans="1:22" ht="13.5" thickBot="1">
      <c r="A31" s="91">
        <v>7</v>
      </c>
      <c r="B31" s="339" t="str">
        <f>VLOOKUP(A31,'пр.взв.'!B7:D38,2,FALSE)</f>
        <v>СМИРНОВА Мария Игоревна</v>
      </c>
      <c r="C31" s="85"/>
      <c r="D31" s="25"/>
      <c r="E31" s="67"/>
      <c r="F31" s="68"/>
      <c r="G31" s="68"/>
      <c r="H31" s="68"/>
      <c r="I31" s="67">
        <v>16</v>
      </c>
      <c r="J31" s="319" t="str">
        <f>VLOOKUP(I31,'пр.взв.'!B7:D38,2,FALSE)</f>
        <v>Пятигорец Елена Александролвна</v>
      </c>
      <c r="K31" s="320"/>
      <c r="L31" s="321"/>
      <c r="M31" s="85"/>
      <c r="N31" s="68"/>
      <c r="O31" s="68"/>
      <c r="P31" s="44"/>
      <c r="Q31" s="68"/>
      <c r="R31" s="37"/>
      <c r="S31" s="37"/>
      <c r="T31" s="37"/>
      <c r="U31" s="4"/>
      <c r="V31" s="4"/>
    </row>
    <row r="32" spans="1:22" ht="13.5" customHeight="1">
      <c r="A32" s="91"/>
      <c r="B32" s="341"/>
      <c r="C32" s="129" t="s">
        <v>135</v>
      </c>
      <c r="D32" s="25"/>
      <c r="E32" s="132">
        <v>9</v>
      </c>
      <c r="F32" s="343" t="str">
        <f>VLOOKUP(E32,'пр.взв.'!B7:D38,2,FALSE)</f>
        <v>ЦАТУРЯН Шогик Арутюновна</v>
      </c>
      <c r="G32" s="344"/>
      <c r="H32" s="345"/>
      <c r="I32" s="95"/>
      <c r="J32" s="322"/>
      <c r="K32" s="323"/>
      <c r="L32" s="324"/>
      <c r="M32" s="129" t="s">
        <v>139</v>
      </c>
      <c r="N32" s="86"/>
      <c r="O32" s="86"/>
      <c r="P32" s="44"/>
      <c r="Q32" s="83">
        <v>5</v>
      </c>
      <c r="R32" s="309" t="str">
        <f>VLOOKUP(Q32,'пр.взв.'!B7:D38,2,FALSE)</f>
        <v>БОНДАРЕВА Елена Борисовна</v>
      </c>
      <c r="S32" s="86"/>
      <c r="T32" s="86"/>
      <c r="U32" s="86"/>
      <c r="V32" s="4"/>
    </row>
    <row r="33" spans="1:22" ht="13.5" customHeight="1" thickBot="1">
      <c r="A33" s="91">
        <v>11</v>
      </c>
      <c r="B33" s="342" t="str">
        <f>VLOOKUP(A33,'пр.взв.'!B7:F38,2,FALSE)</f>
        <v>БИКБЕРДИНА Кристина Генадьевна</v>
      </c>
      <c r="C33" s="126" t="s">
        <v>132</v>
      </c>
      <c r="D33" s="25"/>
      <c r="E33" s="133" t="s">
        <v>134</v>
      </c>
      <c r="F33" s="346"/>
      <c r="G33" s="347"/>
      <c r="H33" s="348"/>
      <c r="I33" s="96">
        <v>4</v>
      </c>
      <c r="J33" s="313" t="str">
        <f>VLOOKUP(I33,'пр.взв.'!B7:D38,2,FALSE)</f>
        <v>Титова Ольга Александровна</v>
      </c>
      <c r="K33" s="314"/>
      <c r="L33" s="315"/>
      <c r="M33" s="128" t="s">
        <v>134</v>
      </c>
      <c r="N33" s="86"/>
      <c r="O33" s="86"/>
      <c r="P33" s="44"/>
      <c r="Q33" s="134" t="s">
        <v>147</v>
      </c>
      <c r="R33" s="310"/>
      <c r="S33" s="86"/>
      <c r="T33" s="86"/>
      <c r="U33" s="86"/>
      <c r="V33" s="4"/>
    </row>
    <row r="34" spans="1:22" ht="13.5" customHeight="1" thickBot="1">
      <c r="A34" s="91"/>
      <c r="B34" s="340"/>
      <c r="C34" s="37"/>
      <c r="D34" s="25"/>
      <c r="E34" s="68"/>
      <c r="F34" s="68"/>
      <c r="G34" s="68"/>
      <c r="H34" s="68"/>
      <c r="I34" s="97"/>
      <c r="J34" s="316"/>
      <c r="K34" s="317"/>
      <c r="L34" s="318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37"/>
      <c r="C35" s="67">
        <v>8</v>
      </c>
      <c r="D35" s="339" t="str">
        <f>VLOOKUP(C35,'пр.взв.'!B7:D38,2,FALSE)</f>
        <v>АРУТЮНЯН Гаянэ Вагинаковна</v>
      </c>
      <c r="E35" s="68"/>
      <c r="F35" s="68"/>
      <c r="G35" s="68"/>
      <c r="H35" s="68"/>
      <c r="I35" s="67"/>
      <c r="J35" s="69"/>
      <c r="K35" s="68"/>
      <c r="L35" s="68"/>
      <c r="M35" s="67">
        <v>5</v>
      </c>
      <c r="N35" s="319" t="str">
        <f>VLOOKUP(M35,'пр.взв.'!B7:D38,2,FALSE)</f>
        <v>БОНДАРЕВА Елена Борисовна</v>
      </c>
      <c r="O35" s="334"/>
      <c r="P35" s="335"/>
      <c r="Q35" s="68"/>
      <c r="R35" s="37"/>
      <c r="S35" s="37"/>
      <c r="T35" s="37"/>
      <c r="U35" s="4"/>
      <c r="V35" s="4"/>
    </row>
    <row r="36" spans="2:22" ht="13.5" thickBot="1">
      <c r="B36" s="37"/>
      <c r="C36" s="37"/>
      <c r="D36" s="340"/>
      <c r="E36" s="68"/>
      <c r="F36" s="68"/>
      <c r="G36" s="68"/>
      <c r="H36" s="68"/>
      <c r="I36" s="68"/>
      <c r="J36" s="69"/>
      <c r="K36" s="68"/>
      <c r="L36" s="68"/>
      <c r="M36" s="68"/>
      <c r="N36" s="336"/>
      <c r="O36" s="337"/>
      <c r="P36" s="338"/>
      <c r="Q36" s="68"/>
      <c r="R36" s="37"/>
      <c r="S36" s="37"/>
      <c r="T36" s="37"/>
      <c r="U36" s="4"/>
      <c r="V36" s="4"/>
    </row>
    <row r="37" spans="1:22" ht="12.75">
      <c r="A37" s="33"/>
      <c r="B37" s="66"/>
      <c r="C37" s="66"/>
      <c r="D37" s="98"/>
      <c r="E37" s="70"/>
      <c r="F37" s="70"/>
      <c r="G37" s="70"/>
      <c r="H37" s="71"/>
      <c r="I37" s="71"/>
      <c r="J37" s="71"/>
      <c r="K37" s="70"/>
      <c r="L37" s="70"/>
      <c r="M37" s="70"/>
      <c r="N37" s="70"/>
      <c r="O37" s="70"/>
      <c r="P37" s="70"/>
      <c r="Q37" s="70"/>
      <c r="R37" s="66"/>
      <c r="S37" s="66"/>
      <c r="T37" s="66"/>
      <c r="U37" s="66"/>
      <c r="V37" s="66"/>
    </row>
    <row r="38" spans="1:22" ht="15.75">
      <c r="A38" s="333" t="str">
        <f>HYPERLINK('[1]реквизиты'!$A$6)</f>
        <v>Гл. судья, судья МК</v>
      </c>
      <c r="B38" s="333"/>
      <c r="C38" s="333"/>
      <c r="E38" s="76"/>
      <c r="F38" s="77"/>
      <c r="J38" s="78" t="str">
        <f>HYPERLINK('[1]реквизиты'!$G$6)</f>
        <v>Б.Л.Сова</v>
      </c>
      <c r="K38" s="5"/>
      <c r="N38" s="72"/>
      <c r="O38" s="79" t="str">
        <f>HYPERLINK('[1]реквизиты'!$G$7)</f>
        <v>/ г. Рязань /</v>
      </c>
      <c r="P38" s="72"/>
      <c r="Q38" s="72"/>
      <c r="R38" s="4"/>
      <c r="S38" s="4"/>
      <c r="T38" s="4"/>
      <c r="U38" s="4"/>
      <c r="V38" s="4"/>
    </row>
    <row r="39" spans="1:17" ht="12.75">
      <c r="A39" s="34"/>
      <c r="B39" s="34"/>
      <c r="C39" s="34"/>
      <c r="D39" s="4"/>
      <c r="E39" s="72"/>
      <c r="F39" s="72"/>
      <c r="G39" s="72"/>
      <c r="H39" s="72"/>
      <c r="I39" s="72"/>
      <c r="J39" s="73"/>
      <c r="K39" s="73"/>
      <c r="L39" s="73"/>
      <c r="M39" s="73"/>
      <c r="N39" s="73"/>
      <c r="O39" s="73"/>
      <c r="P39" s="73"/>
      <c r="Q39" s="73"/>
    </row>
    <row r="40" spans="1:16" ht="15.75">
      <c r="A40" s="99" t="str">
        <f>HYPERLINK('[1]реквизиты'!$A$8)</f>
        <v>Гл. секретарь, судья МК</v>
      </c>
      <c r="B40" s="100"/>
      <c r="C40" s="101"/>
      <c r="D40" s="80"/>
      <c r="E40" s="80"/>
      <c r="F40" s="4"/>
      <c r="G40" s="4"/>
      <c r="H40" s="4"/>
      <c r="I40" s="4"/>
      <c r="J40" s="78" t="str">
        <f>HYPERLINK('[1]реквизиты'!$G$8)</f>
        <v>Р.М. Закиров</v>
      </c>
      <c r="K40" s="72"/>
      <c r="L40" s="72"/>
      <c r="M40" s="72"/>
      <c r="O40" s="79" t="str">
        <f>HYPERLINK('[1]реквизиты'!$G$9)</f>
        <v>/  г. Пермь /</v>
      </c>
      <c r="P40" s="73"/>
    </row>
    <row r="41" spans="4:20" ht="15">
      <c r="D41" s="77"/>
      <c r="E41" s="77"/>
      <c r="F41" s="77"/>
      <c r="G41" s="80"/>
      <c r="H41" s="80"/>
      <c r="I41" s="4"/>
      <c r="J41" s="4"/>
      <c r="K41" s="4"/>
      <c r="L41" s="4"/>
      <c r="M41" s="72"/>
      <c r="N41" s="72"/>
      <c r="O41" s="72"/>
      <c r="P41" s="72"/>
      <c r="Q41" s="4"/>
      <c r="R41" s="5"/>
      <c r="S41" s="73"/>
      <c r="T41" s="73"/>
    </row>
    <row r="42" spans="4:20" ht="15">
      <c r="D42" s="76"/>
      <c r="E42" s="76"/>
      <c r="F42" s="77"/>
      <c r="G42" s="80"/>
      <c r="H42" s="80"/>
      <c r="I42" s="4"/>
      <c r="J42" s="4"/>
      <c r="K42" s="4"/>
      <c r="L42" s="4"/>
      <c r="M42" s="72"/>
      <c r="N42" s="72"/>
      <c r="O42" s="72"/>
      <c r="P42" s="72"/>
      <c r="Q42" s="80"/>
      <c r="R42" s="5"/>
      <c r="S42" s="73"/>
      <c r="T42" s="73"/>
    </row>
    <row r="43" spans="10:20" ht="12.75">
      <c r="J43" s="4"/>
      <c r="K43" s="4"/>
      <c r="L43" s="4"/>
      <c r="M43" s="4"/>
      <c r="N43" s="4"/>
      <c r="O43" s="4"/>
      <c r="P43" s="4"/>
      <c r="Q43" s="4"/>
      <c r="S43" s="73"/>
      <c r="T43" s="73"/>
    </row>
    <row r="44" spans="2:18" ht="15">
      <c r="B44" s="55">
        <f>HYPERLINK('[1]реквизиты'!$A$22)</f>
      </c>
      <c r="C44" s="54"/>
      <c r="D44" s="76"/>
      <c r="E44" s="76"/>
      <c r="F44" s="76"/>
      <c r="G44" s="5"/>
      <c r="H44" s="5"/>
      <c r="M44" s="57">
        <f>HYPERLINK('[1]реквизиты'!$G$23)</f>
      </c>
      <c r="O44" s="73"/>
      <c r="P44" s="73"/>
      <c r="R44" s="5"/>
    </row>
    <row r="45" spans="5:17" ht="12.75"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C3:R3"/>
    <mergeCell ref="C4:R4"/>
    <mergeCell ref="S7:S8"/>
    <mergeCell ref="D11:D12"/>
    <mergeCell ref="R7:R8"/>
    <mergeCell ref="D7:D8"/>
    <mergeCell ref="D9:D10"/>
    <mergeCell ref="J5:L5"/>
    <mergeCell ref="T21:T22"/>
    <mergeCell ref="T19:T20"/>
    <mergeCell ref="S21:S22"/>
    <mergeCell ref="S19:S20"/>
    <mergeCell ref="S17:S18"/>
    <mergeCell ref="S15:S16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Спорт1</cp:lastModifiedBy>
  <cp:lastPrinted>2015-03-09T05:12:18Z</cp:lastPrinted>
  <dcterms:created xsi:type="dcterms:W3CDTF">1996-10-08T23:32:33Z</dcterms:created>
  <dcterms:modified xsi:type="dcterms:W3CDTF">2015-03-10T06:08:30Z</dcterms:modified>
  <cp:category/>
  <cp:version/>
  <cp:contentType/>
  <cp:contentStatus/>
</cp:coreProperties>
</file>