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5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<sst xmlns="http://schemas.openxmlformats.org/spreadsheetml/2006/main" count="285" uniqueCount="111">
  <si>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</si>
  <si>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</si>
  <si>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</si>
  <si>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</si>
  <si>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</si>
  <si>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</si>
  <si>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</si>
  <si>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</si>
  <si>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</si>
  <si>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</si>
  <si>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</si>
  <si>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</si>
  <si>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</si>
  <si>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</si>
  <si>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</si>
  <si>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</si>
  <si>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</si>
  <si>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</si>
  <si>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</si>
  <si>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</si>
  <si>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</si>
  <si>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</si>
  <si>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</si>
  <si>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</si>
  <si>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</si>
  <si>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</si>
  <si>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</si>
  <si>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</si>
  <si>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</si>
  <si>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</si>
  <si>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</si>
  <si>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</si>
  <si>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</si>
  <si>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</si>
  <si>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</si>
  <si>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</si>
  <si>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</si>
  <si>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</si>
  <si>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</si>
  <si>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</si>
  <si>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</si>
  <si>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</si>
  <si>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</si>
  <si>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</si>
  <si>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</si>
  <si>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</si>
  <si>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</si>
  <si>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</si>
  <si>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</si>
  <si>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</si>
  <si>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</si>
  <si>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</si>
  <si>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ФЕДОТОВ Денис Валерьевич</t>
  </si>
  <si>
    <t>06.06.1993, КМС</t>
  </si>
  <si>
    <t>ПФО</t>
  </si>
  <si>
    <t>Пермское РО</t>
  </si>
  <si>
    <t>Лузин С.В.</t>
  </si>
  <si>
    <t>КУДАРОВ Сактаган Сапаралыевич</t>
  </si>
  <si>
    <t>15.12.90, МС</t>
  </si>
  <si>
    <t>Оренбургское РО</t>
  </si>
  <si>
    <t>Мамонтов А.В.</t>
  </si>
  <si>
    <t>КЕЙТУКОВ Кемран Арсеньевич</t>
  </si>
  <si>
    <t>19.11.94, КМС</t>
  </si>
  <si>
    <t>ЮФО</t>
  </si>
  <si>
    <t>Адыгейское РО</t>
  </si>
  <si>
    <t>Хасанов З.М.</t>
  </si>
  <si>
    <t>ЛАЗУТИН павел алексеевич</t>
  </si>
  <si>
    <t>01.01.94, МС</t>
  </si>
  <si>
    <t>ЦФО</t>
  </si>
  <si>
    <t>Ивановское РО</t>
  </si>
  <si>
    <t>Донник В.И.</t>
  </si>
  <si>
    <t>КУАНИШЕВ Нурлан Нурлыбекович</t>
  </si>
  <si>
    <t>05.03.88, КМС</t>
  </si>
  <si>
    <t>МЕЛЬНИКОВ Александр Дмитриевич</t>
  </si>
  <si>
    <t>31.07.86, МС</t>
  </si>
  <si>
    <t>ДВФО</t>
  </si>
  <si>
    <t>Приморское РО</t>
  </si>
  <si>
    <t>Иванов А.Н.</t>
  </si>
  <si>
    <t>БИСЕКОВ Жалтан Султанович</t>
  </si>
  <si>
    <t>17.11.1990, КМС</t>
  </si>
  <si>
    <t>Саратовское РО</t>
  </si>
  <si>
    <t>Терехов А.В.</t>
  </si>
  <si>
    <t>САВИН Андрей Сергеевич</t>
  </si>
  <si>
    <t>14.02.1990, МС</t>
  </si>
  <si>
    <t>М</t>
  </si>
  <si>
    <t>Московское РО</t>
  </si>
  <si>
    <t>Щелкушкин А.А.</t>
  </si>
  <si>
    <t>ЗИЯДИНОВ Заир Исметович</t>
  </si>
  <si>
    <t>20.07.1993, МС</t>
  </si>
  <si>
    <t>Крым</t>
  </si>
  <si>
    <t>Крымское РО</t>
  </si>
  <si>
    <t>Сулейманов Н.Р. Решетник Ю.В.</t>
  </si>
  <si>
    <t>ВОЛОДИН Александр Андреевич</t>
  </si>
  <si>
    <t>23.11.1994, МС</t>
  </si>
  <si>
    <t>СП</t>
  </si>
  <si>
    <t>СП-Ленинградское РО</t>
  </si>
  <si>
    <t>Гасымов Р.М.</t>
  </si>
  <si>
    <t>САМОФАЛ Александр Иванович</t>
  </si>
  <si>
    <t>10.09.1979, КМС</t>
  </si>
  <si>
    <t>Краснодарское РО</t>
  </si>
  <si>
    <t>Середа М.В.</t>
  </si>
  <si>
    <t>в.к. 52 кг.</t>
  </si>
  <si>
    <t>4/0</t>
  </si>
  <si>
    <t>3/1</t>
  </si>
  <si>
    <t>3/0</t>
  </si>
  <si>
    <t>5</t>
  </si>
  <si>
    <t>11</t>
  </si>
  <si>
    <t>2/0</t>
  </si>
  <si>
    <t>8</t>
  </si>
  <si>
    <t>9-11</t>
  </si>
  <si>
    <t>Гл. секретарь, судья ВК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</si>
</sst>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7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68" fillId="0" borderId="0" xfId="0" applyNumberFormat="1" applyFont="1" applyBorder="1" applyAlignment="1">
      <alignment horizontal="right" vertical="center"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Alignment="1">
      <alignment horizontal="right"/>
    </xf>
    <xf numFmtId="49" fontId="68" fillId="0" borderId="0" xfId="0" applyNumberFormat="1" applyFont="1" applyAlignment="1">
      <alignment horizontal="right" vertical="center"/>
    </xf>
    <xf numFmtId="0" fontId="68" fillId="0" borderId="0" xfId="0" applyNumberFormat="1" applyFont="1" applyAlignment="1">
      <alignment horizontal="right" vertical="center"/>
    </xf>
    <xf numFmtId="0" fontId="69" fillId="0" borderId="0" xfId="0" applyNumberFormat="1" applyFont="1" applyBorder="1" applyAlignment="1">
      <alignment horizontal="right" vertical="center" wrapText="1"/>
    </xf>
    <xf numFmtId="0" fontId="70" fillId="0" borderId="0" xfId="0" applyNumberFormat="1" applyFont="1" applyBorder="1" applyAlignment="1">
      <alignment horizontal="right" vertical="center" wrapText="1"/>
    </xf>
    <xf numFmtId="0" fontId="11" fillId="0" borderId="0" xfId="42" applyFont="1" applyAlignment="1" applyProtection="1">
      <alignment/>
      <protection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71" fillId="0" borderId="32" xfId="0" applyNumberFormat="1" applyFont="1" applyBorder="1" applyAlignment="1">
      <alignment horizontal="center" vertical="center" wrapText="1"/>
    </xf>
    <xf numFmtId="0" fontId="71" fillId="0" borderId="3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1" fillId="0" borderId="36" xfId="0" applyNumberFormat="1" applyFont="1" applyBorder="1" applyAlignment="1">
      <alignment horizontal="center" vertical="center" wrapText="1"/>
    </xf>
    <xf numFmtId="0" fontId="6" fillId="0" borderId="37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49" fontId="6" fillId="0" borderId="49" xfId="0" applyNumberFormat="1" applyFont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12" fillId="0" borderId="50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14" fontId="6" fillId="0" borderId="32" xfId="42" applyNumberFormat="1" applyFont="1" applyFill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6" fillId="0" borderId="49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14" fontId="6" fillId="0" borderId="49" xfId="0" applyNumberFormat="1" applyFont="1" applyBorder="1" applyAlignment="1">
      <alignment horizontal="center" vertical="center" wrapText="1"/>
    </xf>
    <xf numFmtId="0" fontId="26" fillId="0" borderId="49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left" vertical="center"/>
    </xf>
    <xf numFmtId="0" fontId="0" fillId="0" borderId="49" xfId="0" applyBorder="1" applyAlignment="1">
      <alignment/>
    </xf>
    <xf numFmtId="0" fontId="6" fillId="0" borderId="39" xfId="0" applyNumberFormat="1" applyFont="1" applyBorder="1" applyAlignment="1">
      <alignment vertical="center" wrapText="1"/>
    </xf>
    <xf numFmtId="14" fontId="6" fillId="0" borderId="51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23" fillId="0" borderId="49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2" fillId="0" borderId="35" xfId="0" applyNumberFormat="1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left" vertical="center" wrapText="1"/>
    </xf>
    <xf numFmtId="14" fontId="0" fillId="0" borderId="33" xfId="42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7" fillId="0" borderId="52" xfId="0" applyFont="1" applyBorder="1" applyAlignment="1">
      <alignment horizontal="left" vertical="center" wrapText="1"/>
    </xf>
    <xf numFmtId="14" fontId="0" fillId="0" borderId="49" xfId="42" applyNumberFormat="1" applyFont="1" applyBorder="1" applyAlignment="1" applyProtection="1">
      <alignment horizontal="center" vertical="center" wrapText="1"/>
      <protection/>
    </xf>
    <xf numFmtId="0" fontId="24" fillId="0" borderId="53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49" fontId="24" fillId="0" borderId="35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49" fontId="24" fillId="0" borderId="55" xfId="0" applyNumberFormat="1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5" fillId="0" borderId="54" xfId="0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3" fillId="0" borderId="33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49" fontId="7" fillId="0" borderId="49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2" fillId="0" borderId="32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5" xfId="42" applyFont="1" applyBorder="1" applyAlignment="1" applyProtection="1">
      <alignment horizontal="left" vertical="center" wrapText="1"/>
      <protection/>
    </xf>
    <xf numFmtId="0" fontId="6" fillId="0" borderId="61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62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48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9" xfId="42" applyFont="1" applyFill="1" applyBorder="1" applyAlignment="1" applyProtection="1">
      <alignment horizontal="center" vertical="center"/>
      <protection/>
    </xf>
    <xf numFmtId="0" fontId="19" fillId="34" borderId="30" xfId="42" applyFont="1" applyFill="1" applyBorder="1" applyAlignment="1" applyProtection="1">
      <alignment horizontal="center" vertical="center"/>
      <protection/>
    </xf>
    <xf numFmtId="0" fontId="19" fillId="34" borderId="31" xfId="42" applyFont="1" applyFill="1" applyBorder="1" applyAlignment="1" applyProtection="1">
      <alignment horizontal="center" vertical="center"/>
      <protection/>
    </xf>
    <xf numFmtId="0" fontId="20" fillId="34" borderId="64" xfId="0" applyFont="1" applyFill="1" applyBorder="1" applyAlignment="1">
      <alignment horizontal="center" vertical="center"/>
    </xf>
    <xf numFmtId="0" fontId="20" fillId="34" borderId="50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1" fillId="0" borderId="4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20" fillId="35" borderId="64" xfId="0" applyFont="1" applyFill="1" applyBorder="1" applyAlignment="1">
      <alignment horizontal="center" vertical="center"/>
    </xf>
    <xf numFmtId="0" fontId="20" fillId="35" borderId="50" xfId="0" applyFont="1" applyFill="1" applyBorder="1" applyAlignment="1">
      <alignment horizontal="center" vertical="center"/>
    </xf>
    <xf numFmtId="0" fontId="20" fillId="35" borderId="65" xfId="0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20" fillId="36" borderId="64" xfId="0" applyFont="1" applyFill="1" applyBorder="1" applyAlignment="1">
      <alignment horizontal="center" vertical="center"/>
    </xf>
    <xf numFmtId="0" fontId="20" fillId="36" borderId="50" xfId="0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28" fillId="0" borderId="45" xfId="42" applyFont="1" applyBorder="1" applyAlignment="1" applyProtection="1">
      <alignment horizontal="left" vertical="center" wrapText="1"/>
      <protection/>
    </xf>
    <xf numFmtId="0" fontId="28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69" xfId="0" applyNumberFormat="1" applyFont="1" applyBorder="1" applyAlignment="1">
      <alignment horizontal="center" vertical="center" wrapText="1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9" fillId="0" borderId="74" xfId="0" applyNumberFormat="1" applyFont="1" applyBorder="1" applyAlignment="1">
      <alignment horizontal="center" vertical="center" wrapText="1"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5" fillId="33" borderId="31" xfId="42" applyFont="1" applyFill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8" xfId="0" applyBorder="1" applyAlignment="1">
      <alignment horizontal="center"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42" applyFont="1" applyBorder="1" applyAlignment="1" applyProtection="1">
      <alignment horizontal="center" vertical="center" wrapText="1"/>
      <protection/>
    </xf>
    <xf numFmtId="0" fontId="29" fillId="0" borderId="62" xfId="42" applyFont="1" applyBorder="1" applyAlignment="1" applyProtection="1">
      <alignment horizontal="center" vertical="center" wrapText="1"/>
      <protection/>
    </xf>
    <xf numFmtId="0" fontId="29" fillId="0" borderId="43" xfId="0" applyFont="1" applyBorder="1" applyAlignment="1">
      <alignment horizontal="center" vertical="center" wrapText="1"/>
    </xf>
    <xf numFmtId="0" fontId="71" fillId="0" borderId="45" xfId="42" applyFont="1" applyBorder="1" applyAlignment="1" applyProtection="1">
      <alignment horizontal="center" vertical="center" wrapText="1"/>
      <protection/>
    </xf>
    <xf numFmtId="0" fontId="71" fillId="0" borderId="61" xfId="0" applyFont="1" applyBorder="1" applyAlignment="1">
      <alignment horizontal="center" vertical="center" wrapText="1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30" fillId="0" borderId="77" xfId="0" applyNumberFormat="1" applyFont="1" applyBorder="1" applyAlignment="1">
      <alignment horizontal="center" vertical="center" wrapText="1"/>
    </xf>
    <xf numFmtId="0" fontId="30" fillId="0" borderId="78" xfId="0" applyNumberFormat="1" applyFont="1" applyBorder="1" applyAlignment="1">
      <alignment horizontal="center" vertical="center" wrapText="1"/>
    </xf>
    <xf numFmtId="0" fontId="30" fillId="0" borderId="79" xfId="0" applyNumberFormat="1" applyFont="1" applyBorder="1" applyAlignment="1">
      <alignment horizontal="center" vertical="center" wrapText="1"/>
    </xf>
    <xf numFmtId="0" fontId="30" fillId="0" borderId="80" xfId="0" applyNumberFormat="1" applyFont="1" applyBorder="1" applyAlignment="1">
      <alignment horizontal="center" vertical="center" wrapText="1"/>
    </xf>
    <xf numFmtId="0" fontId="30" fillId="0" borderId="81" xfId="0" applyNumberFormat="1" applyFont="1" applyBorder="1" applyAlignment="1">
      <alignment horizontal="center" vertical="center" wrapText="1"/>
    </xf>
    <xf numFmtId="0" fontId="30" fillId="0" borderId="82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1" fillId="0" borderId="85" xfId="42" applyFont="1" applyBorder="1" applyAlignment="1" applyProtection="1">
      <alignment horizontal="center" vertical="center" wrapText="1"/>
      <protection/>
    </xf>
    <xf numFmtId="0" fontId="71" fillId="0" borderId="11" xfId="42" applyFont="1" applyBorder="1" applyAlignment="1" applyProtection="1">
      <alignment horizontal="center" vertical="center" wrapText="1"/>
      <protection/>
    </xf>
    <xf numFmtId="0" fontId="71" fillId="0" borderId="86" xfId="42" applyFont="1" applyBorder="1" applyAlignment="1" applyProtection="1">
      <alignment horizontal="center" vertical="center" wrapText="1"/>
      <protection/>
    </xf>
    <xf numFmtId="0" fontId="71" fillId="0" borderId="65" xfId="42" applyFont="1" applyBorder="1" applyAlignment="1" applyProtection="1">
      <alignment horizontal="center" vertical="center" wrapText="1"/>
      <protection/>
    </xf>
    <xf numFmtId="0" fontId="71" fillId="0" borderId="18" xfId="42" applyFont="1" applyBorder="1" applyAlignment="1" applyProtection="1">
      <alignment horizontal="center" vertical="center" wrapText="1"/>
      <protection/>
    </xf>
    <xf numFmtId="0" fontId="71" fillId="0" borderId="68" xfId="42" applyFont="1" applyBorder="1" applyAlignment="1" applyProtection="1">
      <alignment horizontal="center" vertical="center" wrapText="1"/>
      <protection/>
    </xf>
    <xf numFmtId="0" fontId="15" fillId="0" borderId="87" xfId="0" applyNumberFormat="1" applyFont="1" applyBorder="1" applyAlignment="1">
      <alignment horizontal="center" vertical="center" wrapText="1"/>
    </xf>
    <xf numFmtId="0" fontId="15" fillId="0" borderId="88" xfId="0" applyNumberFormat="1" applyFont="1" applyBorder="1" applyAlignment="1">
      <alignment horizontal="center" vertical="center" wrapText="1"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  <xf numFmtId="0" fontId="15" fillId="0" borderId="92" xfId="0" applyNumberFormat="1" applyFont="1" applyBorder="1" applyAlignment="1">
      <alignment horizontal="center" vertical="center" wrapText="1"/>
    </xf>
    <xf numFmtId="14" fontId="17" fillId="0" borderId="6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ЦС "Динамо"</v>
          </cell>
        </row>
        <row r="3">
          <cell r="A3" t="str">
            <v>14-18 февраля 2015 г.</v>
          </cell>
        </row>
        <row r="6">
          <cell r="A6" t="str">
            <v>Гл. судья, судья МК</v>
          </cell>
        </row>
        <row r="7">
          <cell r="G7" t="str">
            <v>Рычёв С.В.</v>
          </cell>
        </row>
        <row r="8">
          <cell r="A8" t="str">
            <v>Гл. секретарь, судья ВК</v>
          </cell>
          <cell r="G8" t="str">
            <v>Александров</v>
          </cell>
        </row>
        <row r="9">
          <cell r="G9" t="str">
            <v>Кашутин А.В.</v>
          </cell>
        </row>
        <row r="10">
          <cell r="G10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    кг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36"/>
  <sheetViews>
    <sheetView zoomScalePageLayoutView="0" workbookViewId="0" topLeftCell="A1">
      <selection activeCell="A1" sqref="A1:H3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3" t="s">
        <v>24</v>
      </c>
      <c r="B1" s="153"/>
      <c r="C1" s="153"/>
      <c r="D1" s="153"/>
      <c r="E1" s="153"/>
      <c r="F1" s="153"/>
      <c r="G1" s="153"/>
      <c r="H1" s="153"/>
    </row>
    <row r="2" spans="1:8" ht="25.5" customHeight="1" thickBot="1">
      <c r="A2" s="154" t="s">
        <v>26</v>
      </c>
      <c r="B2" s="154"/>
      <c r="C2" s="154"/>
      <c r="D2" s="154"/>
      <c r="E2" s="154"/>
      <c r="F2" s="154"/>
      <c r="G2" s="154"/>
      <c r="H2" s="154"/>
    </row>
    <row r="3" spans="1:8" ht="32.25" customHeight="1" thickBot="1">
      <c r="A3" s="155" t="str">
        <f>HYPERLINK('[1]реквизиты'!$A$2)</f>
        <v>Чемпионат ЦС "Динамо"</v>
      </c>
      <c r="B3" s="156"/>
      <c r="C3" s="156"/>
      <c r="D3" s="156"/>
      <c r="E3" s="156"/>
      <c r="F3" s="156"/>
      <c r="G3" s="156"/>
      <c r="H3" s="157"/>
    </row>
    <row r="4" spans="1:8" ht="15" customHeight="1">
      <c r="A4" s="158" t="str">
        <f>HYPERLINK('[1]реквизиты'!$A$3)</f>
        <v>14-18 февраля 2015 г.</v>
      </c>
      <c r="B4" s="158"/>
      <c r="C4" s="158"/>
      <c r="D4" s="158"/>
      <c r="E4" s="158"/>
      <c r="F4" s="158"/>
      <c r="G4" s="158"/>
      <c r="H4" s="158"/>
    </row>
    <row r="5" spans="4:6" ht="24" customHeight="1" thickBot="1">
      <c r="D5" s="159" t="str">
        <f>HYPERLINK('пр.взв.'!D4)</f>
        <v>в.к. 52 кг.</v>
      </c>
      <c r="E5" s="159"/>
      <c r="F5" s="159"/>
    </row>
    <row r="6" spans="1:8" ht="12.75" customHeight="1">
      <c r="A6" s="184" t="s">
        <v>50</v>
      </c>
      <c r="B6" s="186" t="s">
        <v>4</v>
      </c>
      <c r="C6" s="188" t="s">
        <v>5</v>
      </c>
      <c r="D6" s="173" t="s">
        <v>6</v>
      </c>
      <c r="E6" s="172" t="s">
        <v>7</v>
      </c>
      <c r="F6" s="173"/>
      <c r="G6" s="162" t="s">
        <v>10</v>
      </c>
      <c r="H6" s="150" t="s">
        <v>8</v>
      </c>
    </row>
    <row r="7" spans="1:8" ht="13.5" thickBot="1">
      <c r="A7" s="185"/>
      <c r="B7" s="187"/>
      <c r="C7" s="189"/>
      <c r="D7" s="175"/>
      <c r="E7" s="174"/>
      <c r="F7" s="175"/>
      <c r="G7" s="163"/>
      <c r="H7" s="151"/>
    </row>
    <row r="8" spans="1:8" ht="12.75" customHeight="1">
      <c r="A8" s="190">
        <v>1</v>
      </c>
      <c r="B8" s="191">
        <f>'пр.хода'!H8</f>
        <v>6</v>
      </c>
      <c r="C8" s="178" t="str">
        <f>VLOOKUP(B8,'пр.взв.'!B7:H28,2,FALSE)</f>
        <v>МЕЛЬНИКОВ Александр Дмитриевич</v>
      </c>
      <c r="D8" s="192" t="str">
        <f>VLOOKUP(B8,'пр.взв.'!B7:H121,3,FALSE)</f>
        <v>31.07.86, МС</v>
      </c>
      <c r="E8" s="165" t="str">
        <f>VLOOKUP(B8,'пр.взв.'!B7:H28,4,FALSE)</f>
        <v>ДВФО</v>
      </c>
      <c r="F8" s="167" t="str">
        <f>VLOOKUP(B8,'пр.взв.'!B7:H28,5,FALSE)</f>
        <v>Приморское РО</v>
      </c>
      <c r="G8" s="164">
        <f>VLOOKUP(B8,'пр.взв.'!B7:H28,6,FALSE)</f>
        <v>0</v>
      </c>
      <c r="H8" s="152" t="str">
        <f>VLOOKUP(B8,'пр.взв.'!B7:H123,7,FALSE)</f>
        <v>Иванов А.Н.</v>
      </c>
    </row>
    <row r="9" spans="1:8" ht="12.75">
      <c r="A9" s="182"/>
      <c r="B9" s="177"/>
      <c r="C9" s="179"/>
      <c r="D9" s="192"/>
      <c r="E9" s="166"/>
      <c r="F9" s="168"/>
      <c r="G9" s="164"/>
      <c r="H9" s="152"/>
    </row>
    <row r="10" spans="1:8" ht="12.75" customHeight="1">
      <c r="A10" s="182">
        <v>2</v>
      </c>
      <c r="B10" s="177">
        <f>'пр.хода'!H20</f>
        <v>7</v>
      </c>
      <c r="C10" s="178" t="str">
        <f>VLOOKUP(B10,'пр.взв.'!B1:H30,2,FALSE)</f>
        <v>БИСЕКОВ Жалтан Султанович</v>
      </c>
      <c r="D10" s="180" t="str">
        <f>VLOOKUP(B10,'пр.взв.'!B1:H123,3,FALSE)</f>
        <v>17.11.1990, КМС</v>
      </c>
      <c r="E10" s="169" t="str">
        <f>VLOOKUP(B10,'пр.взв.'!B1:H30,4,FALSE)</f>
        <v>ПФО</v>
      </c>
      <c r="F10" s="171" t="str">
        <f>VLOOKUP(B10,'пр.взв.'!B1:H30,5,FALSE)</f>
        <v>Саратовское РО</v>
      </c>
      <c r="G10" s="160">
        <f>VLOOKUP(B10,'пр.взв.'!B1:H30,6,FALSE)</f>
        <v>0</v>
      </c>
      <c r="H10" s="148" t="str">
        <f>VLOOKUP(B10,'пр.взв.'!B1:H125,7,FALSE)</f>
        <v>Терехов А.В.</v>
      </c>
    </row>
    <row r="11" spans="1:8" ht="12.75">
      <c r="A11" s="182"/>
      <c r="B11" s="177"/>
      <c r="C11" s="179"/>
      <c r="D11" s="181"/>
      <c r="E11" s="170"/>
      <c r="F11" s="171"/>
      <c r="G11" s="161"/>
      <c r="H11" s="149"/>
    </row>
    <row r="12" spans="1:8" ht="12.75" customHeight="1">
      <c r="A12" s="182">
        <v>3</v>
      </c>
      <c r="B12" s="177">
        <f>'пр.хода'!E32</f>
        <v>11</v>
      </c>
      <c r="C12" s="183" t="str">
        <f>VLOOKUP(B12,'пр.взв.'!B1:H32,2,FALSE)</f>
        <v>САМОФАЛ Александр Иванович</v>
      </c>
      <c r="D12" s="180" t="str">
        <f>VLOOKUP(B12,'пр.взв.'!B1:H125,3,FALSE)</f>
        <v>10.09.1979, КМС</v>
      </c>
      <c r="E12" s="169" t="str">
        <f>VLOOKUP(B12,'пр.взв.'!B1:H32,4,FALSE)</f>
        <v>ЮФО</v>
      </c>
      <c r="F12" s="171" t="str">
        <f>VLOOKUP(B12,'пр.взв.'!B1:H32,5,FALSE)</f>
        <v>Краснодарское РО</v>
      </c>
      <c r="G12" s="160">
        <f>VLOOKUP(B12,'пр.взв.'!B1:H32,6,FALSE)</f>
        <v>0</v>
      </c>
      <c r="H12" s="148" t="str">
        <f>VLOOKUP(B12,'пр.взв.'!B1:H127,7,FALSE)</f>
        <v>Середа М.В.</v>
      </c>
    </row>
    <row r="13" spans="1:8" ht="12.75">
      <c r="A13" s="182"/>
      <c r="B13" s="177"/>
      <c r="C13" s="179"/>
      <c r="D13" s="181"/>
      <c r="E13" s="170"/>
      <c r="F13" s="171"/>
      <c r="G13" s="161"/>
      <c r="H13" s="149"/>
    </row>
    <row r="14" spans="1:8" ht="12.75" customHeight="1">
      <c r="A14" s="182">
        <v>3</v>
      </c>
      <c r="B14" s="177">
        <f>'пр.хода'!Q32</f>
        <v>4</v>
      </c>
      <c r="C14" s="178" t="str">
        <f>VLOOKUP(B14,'пр.взв.'!B1:H34,2,FALSE)</f>
        <v>ЛАЗУТИН павел алексеевич</v>
      </c>
      <c r="D14" s="180" t="str">
        <f>VLOOKUP(B14,'пр.взв.'!B1:H127,3,FALSE)</f>
        <v>01.01.94, МС</v>
      </c>
      <c r="E14" s="169" t="str">
        <f>VLOOKUP(B14,'пр.взв.'!B1:H34,4,FALSE)</f>
        <v>ЦФО</v>
      </c>
      <c r="F14" s="171" t="str">
        <f>VLOOKUP(B14,'пр.взв.'!B1:H34,5,FALSE)</f>
        <v>Ивановское РО</v>
      </c>
      <c r="G14" s="160">
        <f>VLOOKUP(B14,'пр.взв.'!B1:H34,6,FALSE)</f>
        <v>0</v>
      </c>
      <c r="H14" s="148" t="str">
        <f>VLOOKUP(B14,'пр.взв.'!B1:H129,7,FALSE)</f>
        <v>Донник В.И.</v>
      </c>
    </row>
    <row r="15" spans="1:8" ht="12.75">
      <c r="A15" s="182"/>
      <c r="B15" s="177"/>
      <c r="C15" s="179"/>
      <c r="D15" s="181"/>
      <c r="E15" s="170"/>
      <c r="F15" s="171"/>
      <c r="G15" s="161"/>
      <c r="H15" s="149"/>
    </row>
    <row r="16" spans="1:8" ht="12.75" customHeight="1">
      <c r="A16" s="182">
        <v>5</v>
      </c>
      <c r="B16" s="177">
        <v>1</v>
      </c>
      <c r="C16" s="178" t="str">
        <f>VLOOKUP(B16,'пр.взв.'!B1:H36,2,FALSE)</f>
        <v>ФЕДОТОВ Денис Валерьевич</v>
      </c>
      <c r="D16" s="180" t="str">
        <f>VLOOKUP(B16,'пр.взв.'!B1:H129,3,FALSE)</f>
        <v>06.06.1993, КМС</v>
      </c>
      <c r="E16" s="169" t="str">
        <f>VLOOKUP(B16,'пр.взв.'!B1:H36,4,FALSE)</f>
        <v>ПФО</v>
      </c>
      <c r="F16" s="171" t="str">
        <f>VLOOKUP(B16,'пр.взв.'!B1:H36,5,FALSE)</f>
        <v>Пермское РО</v>
      </c>
      <c r="G16" s="160">
        <f>VLOOKUP(B16,'пр.взв.'!B1:H36,6,FALSE)</f>
        <v>0</v>
      </c>
      <c r="H16" s="148" t="str">
        <f>VLOOKUP(B16,'пр.взв.'!B1:H131,7,FALSE)</f>
        <v>Лузин С.В.</v>
      </c>
    </row>
    <row r="17" spans="1:8" ht="12.75">
      <c r="A17" s="182"/>
      <c r="B17" s="177"/>
      <c r="C17" s="179"/>
      <c r="D17" s="181"/>
      <c r="E17" s="170"/>
      <c r="F17" s="171"/>
      <c r="G17" s="161"/>
      <c r="H17" s="149"/>
    </row>
    <row r="18" spans="1:8" ht="12.75" customHeight="1">
      <c r="A18" s="182">
        <v>5</v>
      </c>
      <c r="B18" s="177">
        <v>8</v>
      </c>
      <c r="C18" s="178" t="str">
        <f>VLOOKUP(B18,'пр.взв.'!B1:H38,2,FALSE)</f>
        <v>САВИН Андрей Сергеевич</v>
      </c>
      <c r="D18" s="180" t="str">
        <f>VLOOKUP(B18,'пр.взв.'!B1:H131,3,FALSE)</f>
        <v>14.02.1990, МС</v>
      </c>
      <c r="E18" s="169" t="str">
        <f>VLOOKUP(B18,'пр.взв.'!B1:H38,4,FALSE)</f>
        <v>М</v>
      </c>
      <c r="F18" s="171" t="str">
        <f>VLOOKUP(B18,'пр.взв.'!B1:H38,5,FALSE)</f>
        <v>Московское РО</v>
      </c>
      <c r="G18" s="160">
        <f>VLOOKUP(B18,'пр.взв.'!B1:H38,6,FALSE)</f>
        <v>0</v>
      </c>
      <c r="H18" s="148" t="str">
        <f>VLOOKUP(B18,'пр.взв.'!B1:H133,7,FALSE)</f>
        <v>Щелкушкин А.А.</v>
      </c>
    </row>
    <row r="19" spans="1:8" ht="12.75">
      <c r="A19" s="182"/>
      <c r="B19" s="177"/>
      <c r="C19" s="179"/>
      <c r="D19" s="181"/>
      <c r="E19" s="170"/>
      <c r="F19" s="171"/>
      <c r="G19" s="161"/>
      <c r="H19" s="149"/>
    </row>
    <row r="20" spans="1:8" ht="12.75" customHeight="1">
      <c r="A20" s="176" t="s">
        <v>49</v>
      </c>
      <c r="B20" s="177">
        <v>5</v>
      </c>
      <c r="C20" s="178" t="str">
        <f>VLOOKUP(B20,'пр.взв.'!B1:H40,2,FALSE)</f>
        <v>КУАНИШЕВ Нурлан Нурлыбекович</v>
      </c>
      <c r="D20" s="180" t="str">
        <f>VLOOKUP(B20,'пр.взв.'!B1:H133,3,FALSE)</f>
        <v>05.03.88, КМС</v>
      </c>
      <c r="E20" s="169" t="str">
        <f>VLOOKUP(B20,'пр.взв.'!B1:H40,4,FALSE)</f>
        <v>ПФО</v>
      </c>
      <c r="F20" s="171" t="str">
        <f>VLOOKUP(B20,'пр.взв.'!B1:H40,5,FALSE)</f>
        <v>Оренбургское РО</v>
      </c>
      <c r="G20" s="160">
        <f>VLOOKUP(B20,'пр.взв.'!B1:H40,6,FALSE)</f>
        <v>0</v>
      </c>
      <c r="H20" s="148" t="str">
        <f>VLOOKUP(B20,'пр.взв.'!B1:H135,7,FALSE)</f>
        <v>Мамонтов А.В.</v>
      </c>
    </row>
    <row r="21" spans="1:8" ht="12.75">
      <c r="A21" s="176"/>
      <c r="B21" s="177"/>
      <c r="C21" s="179"/>
      <c r="D21" s="181"/>
      <c r="E21" s="170"/>
      <c r="F21" s="171"/>
      <c r="G21" s="161"/>
      <c r="H21" s="149"/>
    </row>
    <row r="22" spans="1:8" ht="12.75" customHeight="1">
      <c r="A22" s="176" t="s">
        <v>49</v>
      </c>
      <c r="B22" s="177">
        <v>10</v>
      </c>
      <c r="C22" s="178" t="str">
        <f>VLOOKUP(B22,'пр.взв.'!B2:H42,2,FALSE)</f>
        <v>ВОЛОДИН Александр Андреевич</v>
      </c>
      <c r="D22" s="180" t="str">
        <f>VLOOKUP(B22,'пр.взв.'!B2:H135,3,FALSE)</f>
        <v>23.11.1994, МС</v>
      </c>
      <c r="E22" s="169" t="str">
        <f>VLOOKUP(B22,'пр.взв.'!B2:H42,4,FALSE)</f>
        <v>СП</v>
      </c>
      <c r="F22" s="171" t="str">
        <f>VLOOKUP(B22,'пр.взв.'!B2:H42,5,FALSE)</f>
        <v>СП-Ленинградское РО</v>
      </c>
      <c r="G22" s="160">
        <f>VLOOKUP(B22,'пр.взв.'!B2:H42,6,FALSE)</f>
        <v>0</v>
      </c>
      <c r="H22" s="148" t="str">
        <f>VLOOKUP(B22,'пр.взв.'!B2:H137,7,FALSE)</f>
        <v>Гасымов Р.М.</v>
      </c>
    </row>
    <row r="23" spans="1:8" ht="12.75">
      <c r="A23" s="176"/>
      <c r="B23" s="177"/>
      <c r="C23" s="179"/>
      <c r="D23" s="181"/>
      <c r="E23" s="170"/>
      <c r="F23" s="171"/>
      <c r="G23" s="161"/>
      <c r="H23" s="149"/>
    </row>
    <row r="24" spans="1:8" ht="12.75" customHeight="1">
      <c r="A24" s="176" t="s">
        <v>109</v>
      </c>
      <c r="B24" s="177">
        <v>9</v>
      </c>
      <c r="C24" s="178" t="str">
        <f>VLOOKUP(B24,'пр.взв.'!B2:H44,2,FALSE)</f>
        <v>ЗИЯДИНОВ Заир Исметович</v>
      </c>
      <c r="D24" s="180" t="str">
        <f>VLOOKUP(B24,'пр.взв.'!B2:H137,3,FALSE)</f>
        <v>20.07.1993, МС</v>
      </c>
      <c r="E24" s="169" t="str">
        <f>VLOOKUP(B24,'пр.взв.'!B2:H44,4,FALSE)</f>
        <v>Крым</v>
      </c>
      <c r="F24" s="171" t="str">
        <f>VLOOKUP(B24,'пр.взв.'!B2:H44,5,FALSE)</f>
        <v>Крымское РО</v>
      </c>
      <c r="G24" s="160">
        <f>VLOOKUP(B24,'пр.взв.'!B2:H44,6,FALSE)</f>
        <v>0</v>
      </c>
      <c r="H24" s="148" t="str">
        <f>VLOOKUP(B24,'пр.взв.'!B2:H139,7,FALSE)</f>
        <v>Сулейманов Н.Р. Решетник Ю.В.</v>
      </c>
    </row>
    <row r="25" spans="1:8" ht="12.75">
      <c r="A25" s="176"/>
      <c r="B25" s="177"/>
      <c r="C25" s="179"/>
      <c r="D25" s="181"/>
      <c r="E25" s="170"/>
      <c r="F25" s="171"/>
      <c r="G25" s="161"/>
      <c r="H25" s="149"/>
    </row>
    <row r="26" spans="1:8" ht="12.75" customHeight="1">
      <c r="A26" s="176" t="s">
        <v>109</v>
      </c>
      <c r="B26" s="177">
        <v>3</v>
      </c>
      <c r="C26" s="178" t="str">
        <f>VLOOKUP(B26,'пр.взв.'!B2:H46,2,FALSE)</f>
        <v>КЕЙТУКОВ Кемран Арсеньевич</v>
      </c>
      <c r="D26" s="180" t="str">
        <f>VLOOKUP(B26,'пр.взв.'!B2:H139,3,FALSE)</f>
        <v>19.11.94, КМС</v>
      </c>
      <c r="E26" s="169" t="str">
        <f>VLOOKUP(B26,'пр.взв.'!B2:H46,4,FALSE)</f>
        <v>ЮФО</v>
      </c>
      <c r="F26" s="171" t="str">
        <f>VLOOKUP(B26,'пр.взв.'!B2:H46,5,FALSE)</f>
        <v>Адыгейское РО</v>
      </c>
      <c r="G26" s="160">
        <f>VLOOKUP(B26,'пр.взв.'!B2:H46,6,FALSE)</f>
        <v>0</v>
      </c>
      <c r="H26" s="148" t="str">
        <f>VLOOKUP(B26,'пр.взв.'!B2:H141,7,FALSE)</f>
        <v>Хасанов З.М.</v>
      </c>
    </row>
    <row r="27" spans="1:8" ht="12.75">
      <c r="A27" s="176"/>
      <c r="B27" s="177"/>
      <c r="C27" s="179"/>
      <c r="D27" s="181"/>
      <c r="E27" s="170"/>
      <c r="F27" s="171"/>
      <c r="G27" s="161"/>
      <c r="H27" s="149"/>
    </row>
    <row r="28" spans="1:8" ht="12.75" customHeight="1">
      <c r="A28" s="176" t="s">
        <v>109</v>
      </c>
      <c r="B28" s="177">
        <v>2</v>
      </c>
      <c r="C28" s="178" t="str">
        <f>VLOOKUP(B28,'пр.взв.'!B2:H48,2,FALSE)</f>
        <v>КУДАРОВ Сактаган Сапаралыевич</v>
      </c>
      <c r="D28" s="180" t="str">
        <f>VLOOKUP(B28,'пр.взв.'!B2:H141,3,FALSE)</f>
        <v>15.12.90, МС</v>
      </c>
      <c r="E28" s="169" t="str">
        <f>VLOOKUP(B28,'пр.взв.'!B2:H48,4,FALSE)</f>
        <v>ПФО</v>
      </c>
      <c r="F28" s="171" t="str">
        <f>VLOOKUP(B28,'пр.взв.'!B2:H48,5,FALSE)</f>
        <v>Оренбургское РО</v>
      </c>
      <c r="G28" s="160">
        <f>VLOOKUP(B28,'пр.взв.'!B2:H48,6,FALSE)</f>
        <v>0</v>
      </c>
      <c r="H28" s="148" t="str">
        <f>VLOOKUP(B28,'пр.взв.'!B2:H143,7,FALSE)</f>
        <v>Мамонтов А.В.</v>
      </c>
    </row>
    <row r="29" spans="1:8" ht="12.75">
      <c r="A29" s="176"/>
      <c r="B29" s="177"/>
      <c r="C29" s="179"/>
      <c r="D29" s="181"/>
      <c r="E29" s="170"/>
      <c r="F29" s="171"/>
      <c r="G29" s="161"/>
      <c r="H29" s="149"/>
    </row>
    <row r="32" spans="1:7" ht="15">
      <c r="A32" s="74" t="str">
        <f>HYPERLINK('[3]реквизиты'!$A$6)</f>
        <v>Гл. судья, судья МК</v>
      </c>
      <c r="B32" s="75"/>
      <c r="C32" s="76"/>
      <c r="D32" s="77"/>
      <c r="E32" s="77"/>
      <c r="F32" s="77"/>
      <c r="G32" s="78" t="str">
        <f>'[1]реквизиты'!$G$7</f>
        <v>Рычёв С.В.</v>
      </c>
    </row>
    <row r="33" spans="1:7" ht="15">
      <c r="A33" s="75"/>
      <c r="B33" s="75"/>
      <c r="C33" s="76"/>
      <c r="D33" s="5"/>
      <c r="E33" s="5"/>
      <c r="F33" s="5"/>
      <c r="G33" s="79" t="str">
        <f>'[1]реквизиты'!$G$8</f>
        <v>Александров</v>
      </c>
    </row>
    <row r="34" spans="1:7" ht="15">
      <c r="A34" s="75"/>
      <c r="B34" s="75"/>
      <c r="C34" s="76"/>
      <c r="D34" s="5"/>
      <c r="E34" s="5"/>
      <c r="F34" s="5"/>
      <c r="G34" s="5"/>
    </row>
    <row r="35" spans="1:7" ht="15">
      <c r="A35" s="147" t="s">
        <v>110</v>
      </c>
      <c r="B35" s="75"/>
      <c r="C35" s="76"/>
      <c r="D35" s="77"/>
      <c r="E35" s="77"/>
      <c r="F35" s="77"/>
      <c r="G35" s="78" t="str">
        <f>'[1]реквизиты'!$G$9</f>
        <v>Кашутин А.В.</v>
      </c>
    </row>
    <row r="36" spans="1:8" ht="15">
      <c r="A36" s="75"/>
      <c r="B36" s="75"/>
      <c r="C36" s="75"/>
      <c r="D36" s="5"/>
      <c r="E36" s="5"/>
      <c r="F36" s="5"/>
      <c r="G36" s="79" t="str">
        <f>'[1]реквизиты'!$G$10</f>
        <v>Владимир</v>
      </c>
      <c r="H36" s="5"/>
    </row>
  </sheetData>
  <sheetProtection/>
  <mergeCells count="100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8:C19"/>
    <mergeCell ref="D18:D19"/>
    <mergeCell ref="E16:E17"/>
    <mergeCell ref="F16:F17"/>
    <mergeCell ref="E18:E19"/>
    <mergeCell ref="F18:F19"/>
    <mergeCell ref="B28:B29"/>
    <mergeCell ref="C28:C29"/>
    <mergeCell ref="D28:D29"/>
    <mergeCell ref="A24:A25"/>
    <mergeCell ref="A18:A19"/>
    <mergeCell ref="B18:B19"/>
    <mergeCell ref="A20:A21"/>
    <mergeCell ref="B20:B21"/>
    <mergeCell ref="C20:C21"/>
    <mergeCell ref="D20:D21"/>
    <mergeCell ref="E28:E29"/>
    <mergeCell ref="D24:D25"/>
    <mergeCell ref="E24:E25"/>
    <mergeCell ref="E26:E27"/>
    <mergeCell ref="A22:A23"/>
    <mergeCell ref="B22:B23"/>
    <mergeCell ref="C22:C23"/>
    <mergeCell ref="D22:D23"/>
    <mergeCell ref="D26:D27"/>
    <mergeCell ref="A28:A29"/>
    <mergeCell ref="A26:A27"/>
    <mergeCell ref="B26:B27"/>
    <mergeCell ref="C26:C27"/>
    <mergeCell ref="E22:E23"/>
    <mergeCell ref="F22:F23"/>
    <mergeCell ref="F24:F25"/>
    <mergeCell ref="B24:B25"/>
    <mergeCell ref="C24:C25"/>
    <mergeCell ref="G18:G19"/>
    <mergeCell ref="G20:G21"/>
    <mergeCell ref="G22:G23"/>
    <mergeCell ref="G24:G25"/>
    <mergeCell ref="G26:G27"/>
    <mergeCell ref="F28:F29"/>
    <mergeCell ref="F26:F27"/>
    <mergeCell ref="G14:G15"/>
    <mergeCell ref="E14:E15"/>
    <mergeCell ref="F14:F15"/>
    <mergeCell ref="E12:E13"/>
    <mergeCell ref="F12:F13"/>
    <mergeCell ref="G16:G17"/>
    <mergeCell ref="G28:G29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28:H29"/>
    <mergeCell ref="H14:H15"/>
    <mergeCell ref="H16:H17"/>
    <mergeCell ref="H18:H19"/>
    <mergeCell ref="H20:H21"/>
    <mergeCell ref="H24:H25"/>
    <mergeCell ref="H26:H2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2">
      <selection activeCell="A29" sqref="A29:I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04" t="str">
        <f>HYPERLINK('[1]реквизиты'!$A$2)</f>
        <v>Чемпионат ЦС "Динамо"</v>
      </c>
      <c r="B1" s="205"/>
      <c r="C1" s="205"/>
      <c r="D1" s="205"/>
      <c r="E1" s="205"/>
      <c r="F1" s="205"/>
      <c r="G1" s="205"/>
      <c r="H1" s="205"/>
      <c r="I1" s="205"/>
    </row>
    <row r="2" spans="4:5" ht="27" customHeight="1">
      <c r="D2" s="55" t="s">
        <v>11</v>
      </c>
      <c r="E2" s="82" t="str">
        <f>HYPERLINK('пр.взв.'!D4)</f>
        <v>в.к. 52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193" t="s">
        <v>13</v>
      </c>
      <c r="B5" s="193" t="s">
        <v>4</v>
      </c>
      <c r="C5" s="210" t="s">
        <v>5</v>
      </c>
      <c r="D5" s="193" t="s">
        <v>14</v>
      </c>
      <c r="E5" s="206" t="s">
        <v>15</v>
      </c>
      <c r="F5" s="207"/>
      <c r="G5" s="193" t="s">
        <v>16</v>
      </c>
      <c r="H5" s="193" t="s">
        <v>17</v>
      </c>
      <c r="I5" s="193" t="s">
        <v>18</v>
      </c>
    </row>
    <row r="6" spans="1:9" ht="12.75">
      <c r="A6" s="194"/>
      <c r="B6" s="194"/>
      <c r="C6" s="194"/>
      <c r="D6" s="194"/>
      <c r="E6" s="208"/>
      <c r="F6" s="209"/>
      <c r="G6" s="194"/>
      <c r="H6" s="194"/>
      <c r="I6" s="194"/>
    </row>
    <row r="7" spans="1:9" ht="12.75">
      <c r="A7" s="203"/>
      <c r="B7" s="199">
        <v>11</v>
      </c>
      <c r="C7" s="200" t="str">
        <f>'пр.взв.'!C27</f>
        <v>САМОФАЛ Александр Иванович</v>
      </c>
      <c r="D7" s="212" t="str">
        <f>'пр.взв.'!D27</f>
        <v>10.09.1979, КМС</v>
      </c>
      <c r="E7" s="169" t="str">
        <f>'пр.взв.'!E27</f>
        <v>ЮФО</v>
      </c>
      <c r="F7" s="195" t="str">
        <f>'пр.взв.'!F27</f>
        <v>Краснодарское РО</v>
      </c>
      <c r="G7" s="197"/>
      <c r="H7" s="202"/>
      <c r="I7" s="193"/>
    </row>
    <row r="8" spans="1:9" ht="12.75">
      <c r="A8" s="203"/>
      <c r="B8" s="193"/>
      <c r="C8" s="201"/>
      <c r="D8" s="201"/>
      <c r="E8" s="166"/>
      <c r="F8" s="211"/>
      <c r="G8" s="197"/>
      <c r="H8" s="202"/>
      <c r="I8" s="193"/>
    </row>
    <row r="9" spans="1:9" ht="12.75">
      <c r="A9" s="198"/>
      <c r="B9" s="199">
        <v>8</v>
      </c>
      <c r="C9" s="200" t="str">
        <f>VLOOKUP(B9,'пр.взв.'!B7:D24,2,FALSE)</f>
        <v>САВИН Андрей Сергеевич</v>
      </c>
      <c r="D9" s="200" t="str">
        <f>VLOOKUP(B9,'пр.взв.'!B7:F24,3,FALSE)</f>
        <v>14.02.1990, МС</v>
      </c>
      <c r="E9" s="169" t="str">
        <f>VLOOKUP(B9,'пр.взв.'!B9:F24,4,FALSE)</f>
        <v>М</v>
      </c>
      <c r="F9" s="195" t="str">
        <f>VLOOKUP(B9,'пр.взв.'!B7:G24,5,FALSE)</f>
        <v>Московское РО</v>
      </c>
      <c r="G9" s="197"/>
      <c r="H9" s="193"/>
      <c r="I9" s="193"/>
    </row>
    <row r="10" spans="1:9" ht="12.75">
      <c r="A10" s="198"/>
      <c r="B10" s="193"/>
      <c r="C10" s="201"/>
      <c r="D10" s="201"/>
      <c r="E10" s="170"/>
      <c r="F10" s="196"/>
      <c r="G10" s="197"/>
      <c r="H10" s="193"/>
      <c r="I10" s="193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3" t="s">
        <v>23</v>
      </c>
    </row>
    <row r="16" spans="3:5" ht="24.75" customHeight="1">
      <c r="C16" s="57" t="s">
        <v>20</v>
      </c>
      <c r="E16" s="82" t="str">
        <f>HYPERLINK('пр.взв.'!D4)</f>
        <v>в.к. 52 кг.</v>
      </c>
    </row>
    <row r="17" spans="1:9" ht="12.75" customHeight="1">
      <c r="A17" s="193" t="s">
        <v>13</v>
      </c>
      <c r="B17" s="193" t="s">
        <v>4</v>
      </c>
      <c r="C17" s="210" t="s">
        <v>5</v>
      </c>
      <c r="D17" s="193" t="s">
        <v>14</v>
      </c>
      <c r="E17" s="206" t="s">
        <v>15</v>
      </c>
      <c r="F17" s="207"/>
      <c r="G17" s="193" t="s">
        <v>16</v>
      </c>
      <c r="H17" s="193" t="s">
        <v>17</v>
      </c>
      <c r="I17" s="193" t="s">
        <v>18</v>
      </c>
    </row>
    <row r="18" spans="1:9" ht="12.75">
      <c r="A18" s="194"/>
      <c r="B18" s="194"/>
      <c r="C18" s="194"/>
      <c r="D18" s="194"/>
      <c r="E18" s="208"/>
      <c r="F18" s="209"/>
      <c r="G18" s="194"/>
      <c r="H18" s="194"/>
      <c r="I18" s="194"/>
    </row>
    <row r="19" spans="1:9" ht="12.75">
      <c r="A19" s="203"/>
      <c r="B19" s="199">
        <v>4</v>
      </c>
      <c r="C19" s="200" t="str">
        <f>VLOOKUP(B19,'пр.взв.'!B1:D28,2,FALSE)</f>
        <v>ЛАЗУТИН павел алексеевич</v>
      </c>
      <c r="D19" s="200" t="str">
        <f>VLOOKUP(B19,'пр.взв.'!B1:F28,3,FALSE)</f>
        <v>01.01.94, МС</v>
      </c>
      <c r="E19" s="169" t="str">
        <f>VLOOKUP(B19,'пр.взв.'!B1:F28,4,FALSE)</f>
        <v>ЦФО</v>
      </c>
      <c r="F19" s="195" t="str">
        <f>VLOOKUP(B19,'пр.взв.'!B1:G28,5,FALSE)</f>
        <v>Ивановское РО</v>
      </c>
      <c r="G19" s="197"/>
      <c r="H19" s="202"/>
      <c r="I19" s="193"/>
    </row>
    <row r="20" spans="1:9" ht="12.75">
      <c r="A20" s="203"/>
      <c r="B20" s="193"/>
      <c r="C20" s="201"/>
      <c r="D20" s="201"/>
      <c r="E20" s="166"/>
      <c r="F20" s="211"/>
      <c r="G20" s="197"/>
      <c r="H20" s="202"/>
      <c r="I20" s="193"/>
    </row>
    <row r="21" spans="1:9" ht="12.75">
      <c r="A21" s="198"/>
      <c r="B21" s="199">
        <v>1</v>
      </c>
      <c r="C21" s="200" t="str">
        <f>VLOOKUP(B21,'пр.взв.'!B1:D28,2,FALSE)</f>
        <v>ФЕДОТОВ Денис Валерьевич</v>
      </c>
      <c r="D21" s="200" t="str">
        <f>VLOOKUP(B21,'пр.взв.'!B1:F28,3,FALSE)</f>
        <v>06.06.1993, КМС</v>
      </c>
      <c r="E21" s="169" t="str">
        <f>VLOOKUP(B21,'пр.взв.'!B2:F28,4,FALSE)</f>
        <v>ПФО</v>
      </c>
      <c r="F21" s="195" t="str">
        <f>VLOOKUP(B21,'пр.взв.'!B1:G28,5,FALSE)</f>
        <v>Пермское РО</v>
      </c>
      <c r="G21" s="197"/>
      <c r="H21" s="193"/>
      <c r="I21" s="193"/>
    </row>
    <row r="22" spans="1:9" ht="12.75">
      <c r="A22" s="198"/>
      <c r="B22" s="193"/>
      <c r="C22" s="201"/>
      <c r="D22" s="201"/>
      <c r="E22" s="170"/>
      <c r="F22" s="196"/>
      <c r="G22" s="197"/>
      <c r="H22" s="193"/>
      <c r="I22" s="193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2" t="str">
        <f>HYPERLINK('пр.взв.'!D4)</f>
        <v>в.к. 52 кг.</v>
      </c>
    </row>
    <row r="30" spans="1:9" ht="12.75" customHeight="1">
      <c r="A30" s="193" t="s">
        <v>13</v>
      </c>
      <c r="B30" s="193" t="s">
        <v>4</v>
      </c>
      <c r="C30" s="210" t="s">
        <v>5</v>
      </c>
      <c r="D30" s="193" t="s">
        <v>14</v>
      </c>
      <c r="E30" s="206" t="s">
        <v>15</v>
      </c>
      <c r="F30" s="207"/>
      <c r="G30" s="193" t="s">
        <v>16</v>
      </c>
      <c r="H30" s="193" t="s">
        <v>17</v>
      </c>
      <c r="I30" s="193" t="s">
        <v>18</v>
      </c>
    </row>
    <row r="31" spans="1:9" ht="12.75">
      <c r="A31" s="194"/>
      <c r="B31" s="194"/>
      <c r="C31" s="194"/>
      <c r="D31" s="194"/>
      <c r="E31" s="208"/>
      <c r="F31" s="209"/>
      <c r="G31" s="194"/>
      <c r="H31" s="194"/>
      <c r="I31" s="194"/>
    </row>
    <row r="32" spans="1:9" ht="12.75">
      <c r="A32" s="203"/>
      <c r="B32" s="199">
        <v>7</v>
      </c>
      <c r="C32" s="200" t="str">
        <f>VLOOKUP(B32,'пр.взв.'!B3:D37,2,FALSE)</f>
        <v>БИСЕКОВ Жалтан Султанович</v>
      </c>
      <c r="D32" s="200" t="str">
        <f>VLOOKUP(B32,'пр.взв.'!B3:F37,3,FALSE)</f>
        <v>17.11.1990, КМС</v>
      </c>
      <c r="E32" s="169" t="str">
        <f>VLOOKUP(B32,'пр.взв.'!B3:F37,4,FALSE)</f>
        <v>ПФО</v>
      </c>
      <c r="F32" s="195" t="str">
        <f>VLOOKUP(B32,'пр.взв.'!B3:G37,5,FALSE)</f>
        <v>Саратовское РО</v>
      </c>
      <c r="G32" s="197"/>
      <c r="H32" s="202"/>
      <c r="I32" s="193"/>
    </row>
    <row r="33" spans="1:9" ht="12.75">
      <c r="A33" s="203"/>
      <c r="B33" s="193"/>
      <c r="C33" s="201"/>
      <c r="D33" s="201"/>
      <c r="E33" s="166"/>
      <c r="F33" s="211"/>
      <c r="G33" s="197"/>
      <c r="H33" s="202"/>
      <c r="I33" s="193"/>
    </row>
    <row r="34" spans="1:9" ht="12.75">
      <c r="A34" s="198"/>
      <c r="B34" s="199">
        <v>6</v>
      </c>
      <c r="C34" s="200" t="str">
        <f>VLOOKUP(B34,'пр.взв.'!B3:D39,2,FALSE)</f>
        <v>МЕЛЬНИКОВ Александр Дмитриевич</v>
      </c>
      <c r="D34" s="200" t="str">
        <f>VLOOKUP(B34,'пр.взв.'!B3:F39,3,FALSE)</f>
        <v>31.07.86, МС</v>
      </c>
      <c r="E34" s="169" t="str">
        <f>VLOOKUP(B34,'пр.взв.'!B3:F39,4,FALSE)</f>
        <v>ДВФО</v>
      </c>
      <c r="F34" s="195" t="str">
        <f>VLOOKUP(B34,'пр.взв.'!B3:G39,5,FALSE)</f>
        <v>Приморское РО</v>
      </c>
      <c r="G34" s="197"/>
      <c r="H34" s="193"/>
      <c r="I34" s="193"/>
    </row>
    <row r="35" spans="1:9" ht="12.75">
      <c r="A35" s="198"/>
      <c r="B35" s="193"/>
      <c r="C35" s="201"/>
      <c r="D35" s="201"/>
      <c r="E35" s="170"/>
      <c r="F35" s="196"/>
      <c r="G35" s="197"/>
      <c r="H35" s="193"/>
      <c r="I35" s="193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A17:A18"/>
    <mergeCell ref="B17:B18"/>
    <mergeCell ref="C17:C18"/>
    <mergeCell ref="D17:D18"/>
    <mergeCell ref="G7:G8"/>
    <mergeCell ref="H7:H8"/>
    <mergeCell ref="A9:A10"/>
    <mergeCell ref="B9:B10"/>
    <mergeCell ref="C9:C10"/>
    <mergeCell ref="D9:D10"/>
    <mergeCell ref="D19:D20"/>
    <mergeCell ref="E19:E20"/>
    <mergeCell ref="F19:F20"/>
    <mergeCell ref="G17:G18"/>
    <mergeCell ref="H17:H18"/>
    <mergeCell ref="E17:F18"/>
    <mergeCell ref="G19:G20"/>
    <mergeCell ref="H19:H20"/>
    <mergeCell ref="H21:H22"/>
    <mergeCell ref="A21:A22"/>
    <mergeCell ref="B21:B22"/>
    <mergeCell ref="C21:C22"/>
    <mergeCell ref="D21:D22"/>
    <mergeCell ref="A19:A20"/>
    <mergeCell ref="B19:B20"/>
    <mergeCell ref="C19:C20"/>
    <mergeCell ref="A1:I1"/>
    <mergeCell ref="E32:E33"/>
    <mergeCell ref="E30:F31"/>
    <mergeCell ref="I30:I31"/>
    <mergeCell ref="I5:I6"/>
    <mergeCell ref="A30:A31"/>
    <mergeCell ref="B30:B31"/>
    <mergeCell ref="C30:C31"/>
    <mergeCell ref="D30:D31"/>
    <mergeCell ref="F32:F33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G32:G33"/>
    <mergeCell ref="G30:G31"/>
    <mergeCell ref="H30:H31"/>
    <mergeCell ref="E21:E22"/>
    <mergeCell ref="F21:F22"/>
    <mergeCell ref="G21:G22"/>
    <mergeCell ref="E34:E35"/>
    <mergeCell ref="F34:F35"/>
    <mergeCell ref="G34:G35"/>
    <mergeCell ref="H34:H35"/>
    <mergeCell ref="I32:I33"/>
    <mergeCell ref="I34:I35"/>
    <mergeCell ref="I17:I18"/>
    <mergeCell ref="I19:I20"/>
    <mergeCell ref="I21:I22"/>
    <mergeCell ref="I7:I8"/>
    <mergeCell ref="I9:I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34"/>
  <sheetViews>
    <sheetView zoomScalePageLayoutView="0" workbookViewId="0" topLeftCell="A4">
      <selection activeCell="C27" sqref="C27:C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54" t="s">
        <v>27</v>
      </c>
      <c r="B1" s="154"/>
      <c r="C1" s="154"/>
      <c r="D1" s="154"/>
      <c r="E1" s="154"/>
      <c r="F1" s="154"/>
      <c r="G1" s="154"/>
      <c r="H1" s="154"/>
    </row>
    <row r="2" spans="1:8" ht="29.25" customHeight="1">
      <c r="A2" s="204" t="str">
        <f>HYPERLINK('[1]реквизиты'!$A$2)</f>
        <v>Чемпионат ЦС "Динамо"</v>
      </c>
      <c r="B2" s="205"/>
      <c r="C2" s="205"/>
      <c r="D2" s="205"/>
      <c r="E2" s="205"/>
      <c r="F2" s="205"/>
      <c r="G2" s="205"/>
      <c r="H2" s="205"/>
    </row>
    <row r="3" spans="1:7" ht="12.75" customHeight="1">
      <c r="A3" s="158" t="str">
        <f>HYPERLINK('[1]реквизиты'!$A$3)</f>
        <v>14-18 февраля 2015 г.</v>
      </c>
      <c r="B3" s="158"/>
      <c r="C3" s="158"/>
      <c r="D3" s="158"/>
      <c r="E3" s="158"/>
      <c r="F3" s="158"/>
      <c r="G3" s="158"/>
    </row>
    <row r="4" spans="4:5" ht="12.75" customHeight="1">
      <c r="D4" s="216" t="s">
        <v>101</v>
      </c>
      <c r="E4" s="216"/>
    </row>
    <row r="5" spans="1:8" ht="12.75" customHeight="1">
      <c r="A5" s="194" t="s">
        <v>9</v>
      </c>
      <c r="B5" s="229" t="s">
        <v>4</v>
      </c>
      <c r="C5" s="194" t="s">
        <v>5</v>
      </c>
      <c r="D5" s="194" t="s">
        <v>6</v>
      </c>
      <c r="E5" s="217" t="s">
        <v>7</v>
      </c>
      <c r="F5" s="168"/>
      <c r="G5" s="194" t="s">
        <v>10</v>
      </c>
      <c r="H5" s="194" t="s">
        <v>8</v>
      </c>
    </row>
    <row r="6" spans="1:8" ht="12.75">
      <c r="A6" s="210"/>
      <c r="B6" s="230"/>
      <c r="C6" s="210"/>
      <c r="D6" s="210"/>
      <c r="E6" s="218"/>
      <c r="F6" s="219"/>
      <c r="G6" s="210"/>
      <c r="H6" s="210"/>
    </row>
    <row r="7" spans="1:8" ht="12.75">
      <c r="A7" s="193">
        <v>1</v>
      </c>
      <c r="B7" s="221">
        <v>1</v>
      </c>
      <c r="C7" s="215" t="s">
        <v>52</v>
      </c>
      <c r="D7" s="220" t="s">
        <v>53</v>
      </c>
      <c r="E7" s="217" t="s">
        <v>54</v>
      </c>
      <c r="F7" s="171" t="s">
        <v>55</v>
      </c>
      <c r="G7" s="220"/>
      <c r="H7" s="215" t="s">
        <v>56</v>
      </c>
    </row>
    <row r="8" spans="1:8" ht="12.75" customHeight="1">
      <c r="A8" s="193"/>
      <c r="B8" s="221"/>
      <c r="C8" s="215"/>
      <c r="D8" s="220"/>
      <c r="E8" s="218"/>
      <c r="F8" s="171"/>
      <c r="G8" s="220"/>
      <c r="H8" s="215"/>
    </row>
    <row r="9" spans="1:8" ht="12.75">
      <c r="A9" s="193">
        <v>2</v>
      </c>
      <c r="B9" s="221">
        <v>2</v>
      </c>
      <c r="C9" s="213" t="s">
        <v>57</v>
      </c>
      <c r="D9" s="227" t="s">
        <v>58</v>
      </c>
      <c r="E9" s="217" t="s">
        <v>54</v>
      </c>
      <c r="F9" s="171" t="s">
        <v>59</v>
      </c>
      <c r="G9" s="202"/>
      <c r="H9" s="213" t="s">
        <v>60</v>
      </c>
    </row>
    <row r="10" spans="1:8" ht="15" customHeight="1">
      <c r="A10" s="193"/>
      <c r="B10" s="221"/>
      <c r="C10" s="213"/>
      <c r="D10" s="228"/>
      <c r="E10" s="218"/>
      <c r="F10" s="171"/>
      <c r="G10" s="202"/>
      <c r="H10" s="214"/>
    </row>
    <row r="11" spans="1:8" ht="12.75">
      <c r="A11" s="193">
        <v>3</v>
      </c>
      <c r="B11" s="221">
        <v>3</v>
      </c>
      <c r="C11" s="213" t="s">
        <v>61</v>
      </c>
      <c r="D11" s="222" t="s">
        <v>62</v>
      </c>
      <c r="E11" s="217" t="s">
        <v>63</v>
      </c>
      <c r="F11" s="226" t="s">
        <v>64</v>
      </c>
      <c r="G11" s="202"/>
      <c r="H11" s="213" t="s">
        <v>65</v>
      </c>
    </row>
    <row r="12" spans="1:8" ht="15" customHeight="1">
      <c r="A12" s="193"/>
      <c r="B12" s="221"/>
      <c r="C12" s="213"/>
      <c r="D12" s="225"/>
      <c r="E12" s="218"/>
      <c r="F12" s="226"/>
      <c r="G12" s="202"/>
      <c r="H12" s="214"/>
    </row>
    <row r="13" spans="1:8" ht="15" customHeight="1">
      <c r="A13" s="193">
        <v>4</v>
      </c>
      <c r="B13" s="221">
        <v>4</v>
      </c>
      <c r="C13" s="213" t="s">
        <v>66</v>
      </c>
      <c r="D13" s="222" t="s">
        <v>67</v>
      </c>
      <c r="E13" s="217" t="s">
        <v>68</v>
      </c>
      <c r="F13" s="171" t="s">
        <v>69</v>
      </c>
      <c r="G13" s="202"/>
      <c r="H13" s="213" t="s">
        <v>70</v>
      </c>
    </row>
    <row r="14" spans="1:8" ht="15.75" customHeight="1">
      <c r="A14" s="193"/>
      <c r="B14" s="221"/>
      <c r="C14" s="213"/>
      <c r="D14" s="214"/>
      <c r="E14" s="218"/>
      <c r="F14" s="171"/>
      <c r="G14" s="202"/>
      <c r="H14" s="214"/>
    </row>
    <row r="15" spans="1:8" ht="12.75">
      <c r="A15" s="193">
        <v>5</v>
      </c>
      <c r="B15" s="223">
        <v>5</v>
      </c>
      <c r="C15" s="213" t="s">
        <v>71</v>
      </c>
      <c r="D15" s="222" t="s">
        <v>72</v>
      </c>
      <c r="E15" s="217" t="s">
        <v>54</v>
      </c>
      <c r="F15" s="171" t="s">
        <v>59</v>
      </c>
      <c r="G15" s="202"/>
      <c r="H15" s="213" t="s">
        <v>60</v>
      </c>
    </row>
    <row r="16" spans="1:8" ht="15" customHeight="1">
      <c r="A16" s="193"/>
      <c r="B16" s="223"/>
      <c r="C16" s="213"/>
      <c r="D16" s="214"/>
      <c r="E16" s="218"/>
      <c r="F16" s="171"/>
      <c r="G16" s="202"/>
      <c r="H16" s="214"/>
    </row>
    <row r="17" spans="1:8" ht="12.75">
      <c r="A17" s="193">
        <v>6</v>
      </c>
      <c r="B17" s="223">
        <v>6</v>
      </c>
      <c r="C17" s="213" t="s">
        <v>73</v>
      </c>
      <c r="D17" s="222" t="s">
        <v>74</v>
      </c>
      <c r="E17" s="217" t="s">
        <v>75</v>
      </c>
      <c r="F17" s="171" t="s">
        <v>76</v>
      </c>
      <c r="G17" s="202"/>
      <c r="H17" s="213" t="s">
        <v>77</v>
      </c>
    </row>
    <row r="18" spans="1:8" ht="15" customHeight="1">
      <c r="A18" s="193"/>
      <c r="B18" s="223"/>
      <c r="C18" s="213"/>
      <c r="D18" s="214"/>
      <c r="E18" s="218"/>
      <c r="F18" s="171"/>
      <c r="G18" s="202"/>
      <c r="H18" s="214"/>
    </row>
    <row r="19" spans="1:8" ht="12.75">
      <c r="A19" s="193">
        <v>7</v>
      </c>
      <c r="B19" s="223">
        <v>7</v>
      </c>
      <c r="C19" s="213" t="s">
        <v>78</v>
      </c>
      <c r="D19" s="222" t="s">
        <v>79</v>
      </c>
      <c r="E19" s="217" t="s">
        <v>54</v>
      </c>
      <c r="F19" s="171" t="s">
        <v>80</v>
      </c>
      <c r="G19" s="202"/>
      <c r="H19" s="213" t="s">
        <v>81</v>
      </c>
    </row>
    <row r="20" spans="1:8" ht="15" customHeight="1">
      <c r="A20" s="193"/>
      <c r="B20" s="223"/>
      <c r="C20" s="213"/>
      <c r="D20" s="214"/>
      <c r="E20" s="218"/>
      <c r="F20" s="171"/>
      <c r="G20" s="202"/>
      <c r="H20" s="214"/>
    </row>
    <row r="21" spans="1:8" ht="12.75">
      <c r="A21" s="193">
        <v>8</v>
      </c>
      <c r="B21" s="221">
        <v>8</v>
      </c>
      <c r="C21" s="213" t="s">
        <v>82</v>
      </c>
      <c r="D21" s="222" t="s">
        <v>83</v>
      </c>
      <c r="E21" s="217" t="s">
        <v>84</v>
      </c>
      <c r="F21" s="226" t="s">
        <v>85</v>
      </c>
      <c r="G21" s="202"/>
      <c r="H21" s="213" t="s">
        <v>86</v>
      </c>
    </row>
    <row r="22" spans="1:8" ht="15" customHeight="1">
      <c r="A22" s="193"/>
      <c r="B22" s="221"/>
      <c r="C22" s="213"/>
      <c r="D22" s="225"/>
      <c r="E22" s="218"/>
      <c r="F22" s="226"/>
      <c r="G22" s="202"/>
      <c r="H22" s="214"/>
    </row>
    <row r="23" spans="1:8" ht="12.75">
      <c r="A23" s="193">
        <v>9</v>
      </c>
      <c r="B23" s="223">
        <v>9</v>
      </c>
      <c r="C23" s="215" t="s">
        <v>87</v>
      </c>
      <c r="D23" s="220" t="s">
        <v>88</v>
      </c>
      <c r="E23" s="217" t="s">
        <v>89</v>
      </c>
      <c r="F23" s="171" t="s">
        <v>90</v>
      </c>
      <c r="G23" s="220"/>
      <c r="H23" s="215" t="s">
        <v>91</v>
      </c>
    </row>
    <row r="24" spans="1:8" ht="15" customHeight="1">
      <c r="A24" s="193"/>
      <c r="B24" s="223"/>
      <c r="C24" s="215"/>
      <c r="D24" s="220"/>
      <c r="E24" s="218"/>
      <c r="F24" s="171"/>
      <c r="G24" s="220"/>
      <c r="H24" s="215"/>
    </row>
    <row r="25" spans="1:8" ht="12.75">
      <c r="A25" s="193">
        <v>10</v>
      </c>
      <c r="B25" s="223">
        <v>10</v>
      </c>
      <c r="C25" s="224" t="s">
        <v>92</v>
      </c>
      <c r="D25" s="222" t="s">
        <v>93</v>
      </c>
      <c r="E25" s="217" t="s">
        <v>94</v>
      </c>
      <c r="F25" s="226" t="s">
        <v>95</v>
      </c>
      <c r="G25" s="202"/>
      <c r="H25" s="213" t="s">
        <v>96</v>
      </c>
    </row>
    <row r="26" spans="1:8" ht="15" customHeight="1">
      <c r="A26" s="193"/>
      <c r="B26" s="223"/>
      <c r="C26" s="224"/>
      <c r="D26" s="225"/>
      <c r="E26" s="218"/>
      <c r="F26" s="226"/>
      <c r="G26" s="202"/>
      <c r="H26" s="214"/>
    </row>
    <row r="27" spans="1:8" ht="12.75">
      <c r="A27" s="193">
        <v>11</v>
      </c>
      <c r="B27" s="221">
        <v>11</v>
      </c>
      <c r="C27" s="213" t="s">
        <v>97</v>
      </c>
      <c r="D27" s="222" t="s">
        <v>98</v>
      </c>
      <c r="E27" s="217" t="s">
        <v>63</v>
      </c>
      <c r="F27" s="171" t="s">
        <v>99</v>
      </c>
      <c r="G27" s="202"/>
      <c r="H27" s="213" t="s">
        <v>100</v>
      </c>
    </row>
    <row r="28" spans="1:8" ht="15" customHeight="1">
      <c r="A28" s="193"/>
      <c r="B28" s="221"/>
      <c r="C28" s="213"/>
      <c r="D28" s="214"/>
      <c r="E28" s="218"/>
      <c r="F28" s="171"/>
      <c r="G28" s="202"/>
      <c r="H28" s="214"/>
    </row>
    <row r="29" ht="15.75" customHeight="1"/>
    <row r="31" spans="1:6" ht="12.75">
      <c r="A31" s="50">
        <f>HYPERLINK('[1]реквизиты'!$A$20)</f>
      </c>
      <c r="B31" s="51"/>
      <c r="C31" s="51"/>
      <c r="D31" s="51"/>
      <c r="E31" s="52">
        <f>HYPERLINK('[1]реквизиты'!$G$20)</f>
      </c>
      <c r="F31" s="53">
        <f>HYPERLINK('[1]реквизиты'!$G$21)</f>
      </c>
    </row>
    <row r="32" spans="1:5" ht="12.75">
      <c r="A32" s="51"/>
      <c r="B32" s="51"/>
      <c r="C32" s="51"/>
      <c r="D32" s="51"/>
      <c r="E32" s="4"/>
    </row>
    <row r="33" spans="1:6" ht="12.75">
      <c r="A33" s="52">
        <f>HYPERLINK('[1]реквизиты'!$A$22)</f>
      </c>
      <c r="B33" s="51"/>
      <c r="C33" s="51"/>
      <c r="D33" s="51"/>
      <c r="E33" s="52">
        <f>HYPERLINK('[1]реквизиты'!$G$22)</f>
      </c>
      <c r="F33" s="54">
        <f>HYPERLINK('[1]реквизиты'!$G$23)</f>
      </c>
    </row>
    <row r="34" spans="1:5" ht="12.75">
      <c r="A34" s="2"/>
      <c r="B34" s="2"/>
      <c r="C34" s="51"/>
      <c r="D34" s="51"/>
      <c r="E34" s="4"/>
    </row>
  </sheetData>
  <sheetProtection/>
  <mergeCells count="99"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E11:E12"/>
    <mergeCell ref="F11:F12"/>
    <mergeCell ref="A11:A12"/>
    <mergeCell ref="B11:B12"/>
    <mergeCell ref="C11:C12"/>
    <mergeCell ref="D11:D12"/>
    <mergeCell ref="G21:G22"/>
    <mergeCell ref="G23:G24"/>
    <mergeCell ref="G25:G26"/>
    <mergeCell ref="G11:G12"/>
    <mergeCell ref="A7:A8"/>
    <mergeCell ref="B7:B8"/>
    <mergeCell ref="F7:F8"/>
    <mergeCell ref="E7:E8"/>
    <mergeCell ref="A9:A10"/>
    <mergeCell ref="B9:B10"/>
    <mergeCell ref="A5:A6"/>
    <mergeCell ref="B5:B6"/>
    <mergeCell ref="C5:C6"/>
    <mergeCell ref="D5:D6"/>
    <mergeCell ref="C7:C8"/>
    <mergeCell ref="D7:D8"/>
    <mergeCell ref="C9:C10"/>
    <mergeCell ref="D9:D10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E23:E24"/>
    <mergeCell ref="F23:F24"/>
    <mergeCell ref="A25:A26"/>
    <mergeCell ref="B25:B26"/>
    <mergeCell ref="C25:C26"/>
    <mergeCell ref="D25:D26"/>
    <mergeCell ref="E25:E26"/>
    <mergeCell ref="F25:F26"/>
    <mergeCell ref="G7:G8"/>
    <mergeCell ref="E9:E10"/>
    <mergeCell ref="F9:F10"/>
    <mergeCell ref="A27:A28"/>
    <mergeCell ref="B27:B28"/>
    <mergeCell ref="C27:C28"/>
    <mergeCell ref="D27:D28"/>
    <mergeCell ref="E27:E28"/>
    <mergeCell ref="F27:F28"/>
    <mergeCell ref="G19:G20"/>
    <mergeCell ref="H13:H14"/>
    <mergeCell ref="H15:H16"/>
    <mergeCell ref="H17:H18"/>
    <mergeCell ref="G27:G28"/>
    <mergeCell ref="D4:E4"/>
    <mergeCell ref="A3:G3"/>
    <mergeCell ref="E5:F6"/>
    <mergeCell ref="H5:H6"/>
    <mergeCell ref="H7:H8"/>
    <mergeCell ref="H9:H10"/>
    <mergeCell ref="A2:H2"/>
    <mergeCell ref="A1:H1"/>
    <mergeCell ref="H27:H28"/>
    <mergeCell ref="H19:H20"/>
    <mergeCell ref="H21:H22"/>
    <mergeCell ref="G9:G10"/>
    <mergeCell ref="G5:G6"/>
    <mergeCell ref="H23:H24"/>
    <mergeCell ref="H25:H26"/>
    <mergeCell ref="H11:H1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62"/>
  <sheetViews>
    <sheetView zoomScalePageLayoutView="0" workbookViewId="0" topLeftCell="D28">
      <selection activeCell="J44" sqref="J44:R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76" t="s">
        <v>40</v>
      </c>
      <c r="C1" s="276"/>
      <c r="D1" s="276"/>
      <c r="E1" s="276"/>
      <c r="F1" s="276"/>
      <c r="G1" s="276"/>
      <c r="H1" s="276"/>
      <c r="I1" s="276"/>
      <c r="K1" s="276" t="s">
        <v>40</v>
      </c>
      <c r="L1" s="276"/>
      <c r="M1" s="276"/>
      <c r="N1" s="276"/>
      <c r="O1" s="276"/>
      <c r="P1" s="276"/>
      <c r="Q1" s="276"/>
      <c r="R1" s="276"/>
    </row>
    <row r="2" spans="2:18" ht="15.75" customHeight="1">
      <c r="B2" s="277" t="str">
        <f>'[2]пр.взв.'!D4</f>
        <v>в.к.     кг</v>
      </c>
      <c r="C2" s="278"/>
      <c r="D2" s="278"/>
      <c r="E2" s="278"/>
      <c r="F2" s="278"/>
      <c r="G2" s="278"/>
      <c r="H2" s="278"/>
      <c r="I2" s="278"/>
      <c r="K2" s="277" t="str">
        <f>'[2]пр.взв.'!D4</f>
        <v>в.к.     кг</v>
      </c>
      <c r="L2" s="278"/>
      <c r="M2" s="278"/>
      <c r="N2" s="278"/>
      <c r="O2" s="278"/>
      <c r="P2" s="278"/>
      <c r="Q2" s="278"/>
      <c r="R2" s="278"/>
    </row>
    <row r="4" spans="2:18" ht="16.5" thickBot="1">
      <c r="B4" s="101" t="s">
        <v>35</v>
      </c>
      <c r="C4" s="103" t="s">
        <v>41</v>
      </c>
      <c r="D4" s="102" t="s">
        <v>38</v>
      </c>
      <c r="E4" s="103"/>
      <c r="F4" s="101"/>
      <c r="G4" s="103"/>
      <c r="H4" s="103"/>
      <c r="I4" s="103"/>
      <c r="J4" s="103"/>
      <c r="K4" s="101" t="s">
        <v>1</v>
      </c>
      <c r="L4" s="103" t="s">
        <v>41</v>
      </c>
      <c r="M4" s="102" t="s">
        <v>38</v>
      </c>
      <c r="N4" s="103"/>
      <c r="O4" s="101"/>
      <c r="P4" s="103"/>
      <c r="Q4" s="103"/>
      <c r="R4" s="103"/>
    </row>
    <row r="5" spans="1:18" ht="12.75" customHeight="1">
      <c r="A5" s="270" t="s">
        <v>42</v>
      </c>
      <c r="B5" s="274" t="s">
        <v>4</v>
      </c>
      <c r="C5" s="262" t="s">
        <v>5</v>
      </c>
      <c r="D5" s="262" t="s">
        <v>14</v>
      </c>
      <c r="E5" s="262" t="s">
        <v>15</v>
      </c>
      <c r="F5" s="262" t="s">
        <v>16</v>
      </c>
      <c r="G5" s="264" t="s">
        <v>43</v>
      </c>
      <c r="H5" s="266" t="s">
        <v>44</v>
      </c>
      <c r="I5" s="268" t="s">
        <v>18</v>
      </c>
      <c r="J5" s="270" t="s">
        <v>42</v>
      </c>
      <c r="K5" s="274" t="s">
        <v>4</v>
      </c>
      <c r="L5" s="262" t="s">
        <v>5</v>
      </c>
      <c r="M5" s="262" t="s">
        <v>14</v>
      </c>
      <c r="N5" s="262" t="s">
        <v>15</v>
      </c>
      <c r="O5" s="262" t="s">
        <v>16</v>
      </c>
      <c r="P5" s="264" t="s">
        <v>43</v>
      </c>
      <c r="Q5" s="266" t="s">
        <v>44</v>
      </c>
      <c r="R5" s="268" t="s">
        <v>18</v>
      </c>
    </row>
    <row r="6" spans="1:18" ht="13.5" customHeight="1" thickBot="1">
      <c r="A6" s="271"/>
      <c r="B6" s="279" t="s">
        <v>36</v>
      </c>
      <c r="C6" s="263"/>
      <c r="D6" s="263"/>
      <c r="E6" s="263"/>
      <c r="F6" s="263"/>
      <c r="G6" s="265"/>
      <c r="H6" s="267"/>
      <c r="I6" s="269" t="s">
        <v>37</v>
      </c>
      <c r="J6" s="271"/>
      <c r="K6" s="279" t="s">
        <v>36</v>
      </c>
      <c r="L6" s="263"/>
      <c r="M6" s="263"/>
      <c r="N6" s="263"/>
      <c r="O6" s="263"/>
      <c r="P6" s="265"/>
      <c r="Q6" s="267"/>
      <c r="R6" s="269" t="s">
        <v>37</v>
      </c>
    </row>
    <row r="7" spans="1:18" ht="12.75" customHeight="1">
      <c r="A7" s="280">
        <v>1</v>
      </c>
      <c r="B7" s="283">
        <v>1</v>
      </c>
      <c r="C7" s="255" t="str">
        <f>VLOOKUP(B7,'пр.взв.'!B7:E60,2,FALSE)</f>
        <v>ФЕДОТОВ Денис Валерьевич</v>
      </c>
      <c r="D7" s="234" t="str">
        <f>VLOOKUP(B7,'пр.взв.'!B7:F96,3,FALSE)</f>
        <v>06.06.1993, КМС</v>
      </c>
      <c r="E7" s="234" t="str">
        <f>VLOOKUP(B7,'пр.взв.'!B7:G96,4,FALSE)</f>
        <v>ПФО</v>
      </c>
      <c r="F7" s="236"/>
      <c r="G7" s="237"/>
      <c r="H7" s="238"/>
      <c r="I7" s="210"/>
      <c r="J7" s="280">
        <v>5</v>
      </c>
      <c r="K7" s="283">
        <v>2</v>
      </c>
      <c r="L7" s="247" t="str">
        <f>VLOOKUP(K7,'пр.взв.'!B7:E60,2,FALSE)</f>
        <v>КУДАРОВ Сактаган Сапаралыевич</v>
      </c>
      <c r="M7" s="234" t="str">
        <f>VLOOKUP(K7,'пр.взв.'!B7:F96,3,FALSE)</f>
        <v>15.12.90, МС</v>
      </c>
      <c r="N7" s="234" t="str">
        <f>VLOOKUP(K7,'пр.взв.'!B7:G96,4,FALSE)</f>
        <v>ПФО</v>
      </c>
      <c r="O7" s="236"/>
      <c r="P7" s="237"/>
      <c r="Q7" s="238"/>
      <c r="R7" s="210"/>
    </row>
    <row r="8" spans="1:18" ht="12.75" customHeight="1">
      <c r="A8" s="281"/>
      <c r="B8" s="283"/>
      <c r="C8" s="256"/>
      <c r="D8" s="235"/>
      <c r="E8" s="235"/>
      <c r="F8" s="235"/>
      <c r="G8" s="235"/>
      <c r="H8" s="202"/>
      <c r="I8" s="193"/>
      <c r="J8" s="281"/>
      <c r="K8" s="283"/>
      <c r="L8" s="248"/>
      <c r="M8" s="235"/>
      <c r="N8" s="235"/>
      <c r="O8" s="235"/>
      <c r="P8" s="235"/>
      <c r="Q8" s="202"/>
      <c r="R8" s="193"/>
    </row>
    <row r="9" spans="1:18" ht="12.75" customHeight="1">
      <c r="A9" s="281"/>
      <c r="B9" s="283">
        <v>9</v>
      </c>
      <c r="C9" s="259" t="str">
        <f>VLOOKUP(B9,'пр.взв.'!B7:E60,2,FALSE)</f>
        <v>ЗИЯДИНОВ Заир Исметович</v>
      </c>
      <c r="D9" s="199" t="str">
        <f>VLOOKUP(B9,'пр.взв.'!B7:F98,3,FALSE)</f>
        <v>20.07.1993, МС</v>
      </c>
      <c r="E9" s="199" t="str">
        <f>VLOOKUP(B9,'пр.взв.'!B7:G98,4,FALSE)</f>
        <v>Крым</v>
      </c>
      <c r="F9" s="231"/>
      <c r="G9" s="231"/>
      <c r="H9" s="194"/>
      <c r="I9" s="194"/>
      <c r="J9" s="281"/>
      <c r="K9" s="283">
        <v>10</v>
      </c>
      <c r="L9" s="251" t="str">
        <f>VLOOKUP(K9,'пр.взв.'!B7:E60,2,FALSE)</f>
        <v>ВОЛОДИН Александр Андреевич</v>
      </c>
      <c r="M9" s="199" t="str">
        <f>VLOOKUP(K9,'пр.взв.'!B7:F98,3,FALSE)</f>
        <v>23.11.1994, МС</v>
      </c>
      <c r="N9" s="199" t="str">
        <f>VLOOKUP(K9,'пр.взв.'!B7:G98,4,FALSE)</f>
        <v>СП</v>
      </c>
      <c r="O9" s="231"/>
      <c r="P9" s="231"/>
      <c r="Q9" s="194"/>
      <c r="R9" s="194"/>
    </row>
    <row r="10" spans="1:18" ht="13.5" customHeight="1" thickBot="1">
      <c r="A10" s="282"/>
      <c r="B10" s="284"/>
      <c r="C10" s="260"/>
      <c r="D10" s="233"/>
      <c r="E10" s="233"/>
      <c r="F10" s="232"/>
      <c r="G10" s="232"/>
      <c r="H10" s="163"/>
      <c r="I10" s="163"/>
      <c r="J10" s="282"/>
      <c r="K10" s="284"/>
      <c r="L10" s="252"/>
      <c r="M10" s="233"/>
      <c r="N10" s="233"/>
      <c r="O10" s="232"/>
      <c r="P10" s="232"/>
      <c r="Q10" s="163"/>
      <c r="R10" s="163"/>
    </row>
    <row r="11" spans="1:18" ht="12.75" customHeight="1">
      <c r="A11" s="280">
        <v>2</v>
      </c>
      <c r="B11" s="286">
        <v>5</v>
      </c>
      <c r="C11" s="287" t="str">
        <f>VLOOKUP(B11,'пр.взв.'!B7:E60,2,FALSE)</f>
        <v>КУАНИШЕВ Нурлан Нурлыбекович</v>
      </c>
      <c r="D11" s="288" t="str">
        <f>VLOOKUP(B11,'пр.взв.'!B7:F100,3,FALSE)</f>
        <v>05.03.88, КМС</v>
      </c>
      <c r="E11" s="288" t="str">
        <f>VLOOKUP(B11,'пр.взв.'!B7:G100,4,FALSE)</f>
        <v>ПФО</v>
      </c>
      <c r="F11" s="258"/>
      <c r="G11" s="239"/>
      <c r="H11" s="240"/>
      <c r="I11" s="288"/>
      <c r="J11" s="280">
        <v>6</v>
      </c>
      <c r="K11" s="289">
        <v>6</v>
      </c>
      <c r="L11" s="290" t="str">
        <f>VLOOKUP(K11,'пр.взв.'!B7:E60,2,FALSE)</f>
        <v>МЕЛЬНИКОВ Александр Дмитриевич</v>
      </c>
      <c r="M11" s="288" t="str">
        <f>VLOOKUP(K11,'пр.взв.'!B7:F100,3,FALSE)</f>
        <v>31.07.86, МС</v>
      </c>
      <c r="N11" s="288" t="str">
        <f>VLOOKUP(K11,'пр.взв.'!B7:G100,4,FALSE)</f>
        <v>ДВФО</v>
      </c>
      <c r="O11" s="258"/>
      <c r="P11" s="239"/>
      <c r="Q11" s="240"/>
      <c r="R11" s="288"/>
    </row>
    <row r="12" spans="1:18" ht="12.75" customHeight="1">
      <c r="A12" s="281"/>
      <c r="B12" s="283"/>
      <c r="C12" s="256"/>
      <c r="D12" s="235"/>
      <c r="E12" s="235"/>
      <c r="F12" s="235"/>
      <c r="G12" s="235"/>
      <c r="H12" s="202"/>
      <c r="I12" s="193"/>
      <c r="J12" s="281"/>
      <c r="K12" s="283"/>
      <c r="L12" s="248"/>
      <c r="M12" s="235"/>
      <c r="N12" s="235"/>
      <c r="O12" s="235"/>
      <c r="P12" s="235"/>
      <c r="Q12" s="202"/>
      <c r="R12" s="193"/>
    </row>
    <row r="13" spans="1:18" ht="12.75" customHeight="1">
      <c r="A13" s="281"/>
      <c r="B13" s="283">
        <v>13</v>
      </c>
      <c r="C13" s="259" t="e">
        <f>VLOOKUP(B13,'пр.взв.'!B7:E60,2,FALSE)</f>
        <v>#N/A</v>
      </c>
      <c r="D13" s="199" t="e">
        <f>VLOOKUP(B13,'пр.взв.'!B7:F102,3,FALSE)</f>
        <v>#N/A</v>
      </c>
      <c r="E13" s="199" t="e">
        <f>VLOOKUP(B13,'пр.взв.'!B7:G102,4,FALSE)</f>
        <v>#N/A</v>
      </c>
      <c r="F13" s="231"/>
      <c r="G13" s="231"/>
      <c r="H13" s="194"/>
      <c r="I13" s="194"/>
      <c r="J13" s="281"/>
      <c r="K13" s="283">
        <v>14</v>
      </c>
      <c r="L13" s="251" t="e">
        <f>VLOOKUP(K13,'пр.взв.'!B7:E60,2,FALSE)</f>
        <v>#N/A</v>
      </c>
      <c r="M13" s="199" t="e">
        <f>VLOOKUP(K13,'пр.взв.'!B7:F102,3,FALSE)</f>
        <v>#N/A</v>
      </c>
      <c r="N13" s="199" t="e">
        <f>VLOOKUP(K13,'пр.взв.'!B7:G102,4,FALSE)</f>
        <v>#N/A</v>
      </c>
      <c r="O13" s="231"/>
      <c r="P13" s="231"/>
      <c r="Q13" s="194"/>
      <c r="R13" s="194"/>
    </row>
    <row r="14" spans="1:18" ht="13.5" customHeight="1" thickBot="1">
      <c r="A14" s="282"/>
      <c r="B14" s="284"/>
      <c r="C14" s="260"/>
      <c r="D14" s="233"/>
      <c r="E14" s="233"/>
      <c r="F14" s="232"/>
      <c r="G14" s="232"/>
      <c r="H14" s="163"/>
      <c r="I14" s="163"/>
      <c r="J14" s="282"/>
      <c r="K14" s="285"/>
      <c r="L14" s="252"/>
      <c r="M14" s="233"/>
      <c r="N14" s="233"/>
      <c r="O14" s="232"/>
      <c r="P14" s="232"/>
      <c r="Q14" s="163"/>
      <c r="R14" s="163"/>
    </row>
    <row r="15" spans="1:18" ht="12.75" customHeight="1">
      <c r="A15" s="280">
        <v>3</v>
      </c>
      <c r="B15" s="286">
        <v>3</v>
      </c>
      <c r="C15" s="255" t="str">
        <f>VLOOKUP(B15,'пр.взв.'!B7:E60,2,FALSE)</f>
        <v>КЕЙТУКОВ Кемран Арсеньевич</v>
      </c>
      <c r="D15" s="234" t="str">
        <f>VLOOKUP(B15,'пр.взв.'!B7:F104,3,FALSE)</f>
        <v>19.11.94, КМС</v>
      </c>
      <c r="E15" s="234" t="str">
        <f>VLOOKUP(B15,'пр.взв.'!B7:G104,4,FALSE)</f>
        <v>ЮФО</v>
      </c>
      <c r="F15" s="236"/>
      <c r="G15" s="237"/>
      <c r="H15" s="238"/>
      <c r="I15" s="210"/>
      <c r="J15" s="280">
        <v>7</v>
      </c>
      <c r="K15" s="286">
        <v>4</v>
      </c>
      <c r="L15" s="247" t="str">
        <f>VLOOKUP(K15,'пр.взв.'!B7:E60,2,FALSE)</f>
        <v>ЛАЗУТИН павел алексеевич</v>
      </c>
      <c r="M15" s="234" t="str">
        <f>VLOOKUP(K15,'пр.взв.'!B7:F104,3,FALSE)</f>
        <v>01.01.94, МС</v>
      </c>
      <c r="N15" s="234" t="str">
        <f>VLOOKUP(K15,'пр.взв.'!B7:G104,4,FALSE)</f>
        <v>ЦФО</v>
      </c>
      <c r="O15" s="236"/>
      <c r="P15" s="237"/>
      <c r="Q15" s="238"/>
      <c r="R15" s="210"/>
    </row>
    <row r="16" spans="1:18" ht="12.75" customHeight="1">
      <c r="A16" s="281"/>
      <c r="B16" s="283"/>
      <c r="C16" s="256"/>
      <c r="D16" s="235"/>
      <c r="E16" s="235"/>
      <c r="F16" s="235"/>
      <c r="G16" s="235"/>
      <c r="H16" s="202"/>
      <c r="I16" s="193"/>
      <c r="J16" s="281"/>
      <c r="K16" s="283"/>
      <c r="L16" s="248"/>
      <c r="M16" s="235"/>
      <c r="N16" s="235"/>
      <c r="O16" s="235"/>
      <c r="P16" s="235"/>
      <c r="Q16" s="202"/>
      <c r="R16" s="193"/>
    </row>
    <row r="17" spans="1:18" ht="12.75" customHeight="1">
      <c r="A17" s="281"/>
      <c r="B17" s="283">
        <v>11</v>
      </c>
      <c r="C17" s="259" t="str">
        <f>VLOOKUP(B17,'пр.взв.'!B7:E60,2,FALSE)</f>
        <v>САМОФАЛ Александр Иванович</v>
      </c>
      <c r="D17" s="199" t="str">
        <f>VLOOKUP(B17,'пр.взв.'!B7:F106,3,FALSE)</f>
        <v>10.09.1979, КМС</v>
      </c>
      <c r="E17" s="199" t="str">
        <f>VLOOKUP(B17,'пр.взв.'!B7:G106,4,FALSE)</f>
        <v>ЮФО</v>
      </c>
      <c r="F17" s="231"/>
      <c r="G17" s="231"/>
      <c r="H17" s="194"/>
      <c r="I17" s="194"/>
      <c r="J17" s="281"/>
      <c r="K17" s="283">
        <v>12</v>
      </c>
      <c r="L17" s="251" t="e">
        <f>VLOOKUP(K17,'пр.взв.'!B7:E60,2,FALSE)</f>
        <v>#N/A</v>
      </c>
      <c r="M17" s="199" t="e">
        <f>VLOOKUP(K17,'пр.взв.'!B7:F106,3,FALSE)</f>
        <v>#N/A</v>
      </c>
      <c r="N17" s="199" t="e">
        <f>VLOOKUP(K17,'пр.взв.'!B7:G106,4,FALSE)</f>
        <v>#N/A</v>
      </c>
      <c r="O17" s="231"/>
      <c r="P17" s="231"/>
      <c r="Q17" s="194"/>
      <c r="R17" s="194"/>
    </row>
    <row r="18" spans="1:18" ht="13.5" customHeight="1" thickBot="1">
      <c r="A18" s="282"/>
      <c r="B18" s="284"/>
      <c r="C18" s="260"/>
      <c r="D18" s="233"/>
      <c r="E18" s="233"/>
      <c r="F18" s="232"/>
      <c r="G18" s="232"/>
      <c r="H18" s="163"/>
      <c r="I18" s="163"/>
      <c r="J18" s="282"/>
      <c r="K18" s="284"/>
      <c r="L18" s="252"/>
      <c r="M18" s="233"/>
      <c r="N18" s="233"/>
      <c r="O18" s="232"/>
      <c r="P18" s="232"/>
      <c r="Q18" s="163"/>
      <c r="R18" s="163"/>
    </row>
    <row r="19" spans="1:18" ht="12.75" customHeight="1">
      <c r="A19" s="280">
        <v>4</v>
      </c>
      <c r="B19" s="286">
        <v>7</v>
      </c>
      <c r="C19" s="287" t="str">
        <f>VLOOKUP(B19,'пр.взв.'!B7:E60,2,FALSE)</f>
        <v>БИСЕКОВ Жалтан Султанович</v>
      </c>
      <c r="D19" s="234" t="str">
        <f>VLOOKUP(B19,'пр.взв.'!B7:F108,3,FALSE)</f>
        <v>17.11.1990, КМС</v>
      </c>
      <c r="E19" s="234" t="str">
        <f>VLOOKUP(B19,'пр.взв.'!B7:G108,4,FALSE)</f>
        <v>ПФО</v>
      </c>
      <c r="F19" s="235"/>
      <c r="G19" s="291"/>
      <c r="H19" s="202"/>
      <c r="I19" s="199"/>
      <c r="J19" s="280">
        <v>8</v>
      </c>
      <c r="K19" s="289">
        <v>8</v>
      </c>
      <c r="L19" s="290" t="str">
        <f>VLOOKUP(K19,'пр.взв.'!B7:E60,2,FALSE)</f>
        <v>САВИН Андрей Сергеевич</v>
      </c>
      <c r="M19" s="234" t="str">
        <f>VLOOKUP(K19,'пр.взв.'!B7:F108,3,FALSE)</f>
        <v>14.02.1990, МС</v>
      </c>
      <c r="N19" s="234" t="str">
        <f>VLOOKUP(K19,'пр.взв.'!B7:G108,4,FALSE)</f>
        <v>М</v>
      </c>
      <c r="O19" s="235"/>
      <c r="P19" s="291"/>
      <c r="Q19" s="202"/>
      <c r="R19" s="199"/>
    </row>
    <row r="20" spans="1:18" ht="12.75" customHeight="1">
      <c r="A20" s="281"/>
      <c r="B20" s="283"/>
      <c r="C20" s="256"/>
      <c r="D20" s="235"/>
      <c r="E20" s="235"/>
      <c r="F20" s="235"/>
      <c r="G20" s="235"/>
      <c r="H20" s="202"/>
      <c r="I20" s="193"/>
      <c r="J20" s="281"/>
      <c r="K20" s="283"/>
      <c r="L20" s="248"/>
      <c r="M20" s="235"/>
      <c r="N20" s="235"/>
      <c r="O20" s="235"/>
      <c r="P20" s="235"/>
      <c r="Q20" s="202"/>
      <c r="R20" s="193"/>
    </row>
    <row r="21" spans="1:18" ht="12.75" customHeight="1">
      <c r="A21" s="281"/>
      <c r="B21" s="283">
        <v>15</v>
      </c>
      <c r="C21" s="259" t="e">
        <f>VLOOKUP(B21,'пр.взв.'!B7:E60,2,FALSE)</f>
        <v>#N/A</v>
      </c>
      <c r="D21" s="199" t="e">
        <f>VLOOKUP(B21,'пр.взв.'!B7:F110,3,FALSE)</f>
        <v>#N/A</v>
      </c>
      <c r="E21" s="199" t="e">
        <f>VLOOKUP(B21,'пр.взв.'!B7:G110,4,FALSE)</f>
        <v>#N/A</v>
      </c>
      <c r="F21" s="231"/>
      <c r="G21" s="231"/>
      <c r="H21" s="194"/>
      <c r="I21" s="194"/>
      <c r="J21" s="281"/>
      <c r="K21" s="283">
        <v>16</v>
      </c>
      <c r="L21" s="251" t="e">
        <f>VLOOKUP(K21,'пр.взв.'!B7:E60,2,FALSE)</f>
        <v>#N/A</v>
      </c>
      <c r="M21" s="199" t="e">
        <f>VLOOKUP(K21,'пр.взв.'!B7:F110,3,FALSE)</f>
        <v>#N/A</v>
      </c>
      <c r="N21" s="199" t="e">
        <f>VLOOKUP(K21,'пр.взв.'!B7:G110,4,FALSE)</f>
        <v>#N/A</v>
      </c>
      <c r="O21" s="231"/>
      <c r="P21" s="231"/>
      <c r="Q21" s="194"/>
      <c r="R21" s="194"/>
    </row>
    <row r="22" spans="1:18" ht="12.75" customHeight="1">
      <c r="A22" s="292"/>
      <c r="B22" s="283"/>
      <c r="C22" s="256"/>
      <c r="D22" s="235"/>
      <c r="E22" s="235"/>
      <c r="F22" s="236"/>
      <c r="G22" s="236"/>
      <c r="H22" s="210"/>
      <c r="I22" s="210"/>
      <c r="J22" s="292"/>
      <c r="K22" s="283"/>
      <c r="L22" s="248"/>
      <c r="M22" s="235"/>
      <c r="N22" s="235"/>
      <c r="O22" s="236"/>
      <c r="P22" s="236"/>
      <c r="Q22" s="210"/>
      <c r="R22" s="210"/>
    </row>
    <row r="24" spans="2:18" ht="16.5" thickBot="1">
      <c r="B24" s="101" t="s">
        <v>35</v>
      </c>
      <c r="C24" s="103" t="s">
        <v>41</v>
      </c>
      <c r="D24" s="102" t="s">
        <v>39</v>
      </c>
      <c r="E24" s="103"/>
      <c r="F24" s="101" t="str">
        <f>B2</f>
        <v>в.к.     кг</v>
      </c>
      <c r="G24" s="103"/>
      <c r="H24" s="103"/>
      <c r="I24" s="103"/>
      <c r="J24" s="103"/>
      <c r="K24" s="101" t="s">
        <v>1</v>
      </c>
      <c r="L24" s="103" t="s">
        <v>41</v>
      </c>
      <c r="M24" s="102" t="s">
        <v>39</v>
      </c>
      <c r="N24" s="103"/>
      <c r="O24" s="101" t="str">
        <f>K2</f>
        <v>в.к.     кг</v>
      </c>
      <c r="P24" s="103"/>
      <c r="Q24" s="103"/>
      <c r="R24" s="103"/>
    </row>
    <row r="25" spans="1:18" ht="12.75" customHeight="1">
      <c r="A25" s="270" t="s">
        <v>42</v>
      </c>
      <c r="B25" s="274" t="s">
        <v>4</v>
      </c>
      <c r="C25" s="262" t="s">
        <v>5</v>
      </c>
      <c r="D25" s="262" t="s">
        <v>14</v>
      </c>
      <c r="E25" s="262" t="s">
        <v>15</v>
      </c>
      <c r="F25" s="262" t="s">
        <v>16</v>
      </c>
      <c r="G25" s="264" t="s">
        <v>43</v>
      </c>
      <c r="H25" s="266" t="s">
        <v>44</v>
      </c>
      <c r="I25" s="268" t="s">
        <v>18</v>
      </c>
      <c r="J25" s="270" t="s">
        <v>42</v>
      </c>
      <c r="K25" s="274" t="s">
        <v>4</v>
      </c>
      <c r="L25" s="262" t="s">
        <v>5</v>
      </c>
      <c r="M25" s="262" t="s">
        <v>14</v>
      </c>
      <c r="N25" s="262" t="s">
        <v>15</v>
      </c>
      <c r="O25" s="262" t="s">
        <v>16</v>
      </c>
      <c r="P25" s="264" t="s">
        <v>43</v>
      </c>
      <c r="Q25" s="266" t="s">
        <v>44</v>
      </c>
      <c r="R25" s="268" t="s">
        <v>18</v>
      </c>
    </row>
    <row r="26" spans="1:18" ht="13.5" customHeight="1" thickBot="1">
      <c r="A26" s="271"/>
      <c r="B26" s="275" t="s">
        <v>36</v>
      </c>
      <c r="C26" s="263"/>
      <c r="D26" s="263"/>
      <c r="E26" s="263"/>
      <c r="F26" s="263"/>
      <c r="G26" s="265"/>
      <c r="H26" s="267"/>
      <c r="I26" s="269" t="s">
        <v>37</v>
      </c>
      <c r="J26" s="271"/>
      <c r="K26" s="275" t="s">
        <v>36</v>
      </c>
      <c r="L26" s="263"/>
      <c r="M26" s="263"/>
      <c r="N26" s="263"/>
      <c r="O26" s="263"/>
      <c r="P26" s="265"/>
      <c r="Q26" s="267"/>
      <c r="R26" s="269" t="s">
        <v>37</v>
      </c>
    </row>
    <row r="27" spans="1:18" ht="12.75">
      <c r="A27" s="280">
        <v>1</v>
      </c>
      <c r="B27" s="294">
        <f>'пр.хода'!E8</f>
        <v>1</v>
      </c>
      <c r="C27" s="255" t="str">
        <f>VLOOKUP(B27,'пр.взв.'!B1:E72,2,FALSE)</f>
        <v>ФЕДОТОВ Денис Валерьевич</v>
      </c>
      <c r="D27" s="234" t="str">
        <f>VLOOKUP(B27,'пр.взв.'!B1:F116,3,FALSE)</f>
        <v>06.06.1993, КМС</v>
      </c>
      <c r="E27" s="234" t="str">
        <f>VLOOKUP(B27,'пр.взв.'!B1:G116,4,FALSE)</f>
        <v>ПФО</v>
      </c>
      <c r="F27" s="258"/>
      <c r="G27" s="239"/>
      <c r="H27" s="240"/>
      <c r="I27" s="241"/>
      <c r="J27" s="242">
        <v>5</v>
      </c>
      <c r="K27" s="294">
        <f>'пр.хода'!Q8</f>
        <v>10</v>
      </c>
      <c r="L27" s="247" t="str">
        <f>VLOOKUP(K27,'пр.взв.'!B1:E72,2,FALSE)</f>
        <v>ВОЛОДИН Александр Андреевич</v>
      </c>
      <c r="M27" s="234" t="str">
        <f>VLOOKUP(K27,'пр.взв.'!B1:F116,3,FALSE)</f>
        <v>23.11.1994, МС</v>
      </c>
      <c r="N27" s="234" t="str">
        <f>VLOOKUP(K27,'пр.взв.'!B1:G116,4,FALSE)</f>
        <v>СП</v>
      </c>
      <c r="O27" s="258"/>
      <c r="P27" s="239"/>
      <c r="Q27" s="240"/>
      <c r="R27" s="241"/>
    </row>
    <row r="28" spans="1:18" ht="12.75">
      <c r="A28" s="281"/>
      <c r="B28" s="283"/>
      <c r="C28" s="256"/>
      <c r="D28" s="235"/>
      <c r="E28" s="235"/>
      <c r="F28" s="235"/>
      <c r="G28" s="235"/>
      <c r="H28" s="202"/>
      <c r="I28" s="193"/>
      <c r="J28" s="243"/>
      <c r="K28" s="283"/>
      <c r="L28" s="248"/>
      <c r="M28" s="235"/>
      <c r="N28" s="235"/>
      <c r="O28" s="235"/>
      <c r="P28" s="235"/>
      <c r="Q28" s="202"/>
      <c r="R28" s="193"/>
    </row>
    <row r="29" spans="1:18" ht="12.75">
      <c r="A29" s="281"/>
      <c r="B29" s="293">
        <f>'пр.хода'!E12</f>
        <v>5</v>
      </c>
      <c r="C29" s="259" t="str">
        <f>VLOOKUP(B29,'пр.взв.'!B1:E72,2,FALSE)</f>
        <v>КУАНИШЕВ Нурлан Нурлыбекович</v>
      </c>
      <c r="D29" s="199" t="str">
        <f>VLOOKUP(B29,'пр.взв.'!B1:F118,3,FALSE)</f>
        <v>05.03.88, КМС</v>
      </c>
      <c r="E29" s="199" t="str">
        <f>VLOOKUP(B29,'пр.взв.'!B1:G118,4,FALSE)</f>
        <v>ПФО</v>
      </c>
      <c r="F29" s="231"/>
      <c r="G29" s="231"/>
      <c r="H29" s="194"/>
      <c r="I29" s="194"/>
      <c r="J29" s="243"/>
      <c r="K29" s="293">
        <f>'пр.хода'!Q12</f>
        <v>6</v>
      </c>
      <c r="L29" s="251" t="str">
        <f>VLOOKUP(K29,'пр.взв.'!B1:E72,2,FALSE)</f>
        <v>МЕЛЬНИКОВ Александр Дмитриевич</v>
      </c>
      <c r="M29" s="199" t="str">
        <f>VLOOKUP(K29,'пр.взв.'!B1:F118,3,FALSE)</f>
        <v>31.07.86, МС</v>
      </c>
      <c r="N29" s="199" t="str">
        <f>VLOOKUP(K29,'пр.взв.'!B1:G118,4,FALSE)</f>
        <v>ДВФО</v>
      </c>
      <c r="O29" s="231"/>
      <c r="P29" s="231"/>
      <c r="Q29" s="194"/>
      <c r="R29" s="194"/>
    </row>
    <row r="30" spans="1:18" ht="13.5" thickBot="1">
      <c r="A30" s="282"/>
      <c r="B30" s="284"/>
      <c r="C30" s="260"/>
      <c r="D30" s="233"/>
      <c r="E30" s="233"/>
      <c r="F30" s="232"/>
      <c r="G30" s="232"/>
      <c r="H30" s="163"/>
      <c r="I30" s="163"/>
      <c r="J30" s="244"/>
      <c r="K30" s="284"/>
      <c r="L30" s="252"/>
      <c r="M30" s="233"/>
      <c r="N30" s="233"/>
      <c r="O30" s="232"/>
      <c r="P30" s="232"/>
      <c r="Q30" s="163"/>
      <c r="R30" s="163"/>
    </row>
    <row r="31" spans="1:18" ht="12.75">
      <c r="A31" s="280">
        <v>2</v>
      </c>
      <c r="B31" s="294">
        <f>'пр.хода'!E16</f>
        <v>11</v>
      </c>
      <c r="C31" s="287" t="str">
        <f>VLOOKUP(B31,'пр.взв.'!B1:E72,2,FALSE)</f>
        <v>САМОФАЛ Александр Иванович</v>
      </c>
      <c r="D31" s="234" t="str">
        <f>VLOOKUP(B31,'пр.взв.'!B1:F120,3,FALSE)</f>
        <v>10.09.1979, КМС</v>
      </c>
      <c r="E31" s="234" t="str">
        <f>VLOOKUP(B31,'пр.взв.'!B1:G120,4,FALSE)</f>
        <v>ЮФО</v>
      </c>
      <c r="F31" s="258"/>
      <c r="G31" s="239"/>
      <c r="H31" s="240"/>
      <c r="I31" s="288"/>
      <c r="J31" s="242">
        <v>6</v>
      </c>
      <c r="K31" s="294">
        <f>'пр.хода'!Q16</f>
        <v>4</v>
      </c>
      <c r="L31" s="290" t="str">
        <f>VLOOKUP(K31,'пр.взв.'!B1:E72,2,FALSE)</f>
        <v>ЛАЗУТИН павел алексеевич</v>
      </c>
      <c r="M31" s="234" t="str">
        <f>VLOOKUP(K31,'пр.взв.'!B1:F120,3,FALSE)</f>
        <v>01.01.94, МС</v>
      </c>
      <c r="N31" s="234" t="str">
        <f>VLOOKUP(K31,'пр.взв.'!B1:G120,4,FALSE)</f>
        <v>ЦФО</v>
      </c>
      <c r="O31" s="258"/>
      <c r="P31" s="239"/>
      <c r="Q31" s="240"/>
      <c r="R31" s="288"/>
    </row>
    <row r="32" spans="1:18" ht="12.75">
      <c r="A32" s="281"/>
      <c r="B32" s="283"/>
      <c r="C32" s="256"/>
      <c r="D32" s="235"/>
      <c r="E32" s="235"/>
      <c r="F32" s="235"/>
      <c r="G32" s="235"/>
      <c r="H32" s="202"/>
      <c r="I32" s="193"/>
      <c r="J32" s="243"/>
      <c r="K32" s="283"/>
      <c r="L32" s="248"/>
      <c r="M32" s="235"/>
      <c r="N32" s="235"/>
      <c r="O32" s="235"/>
      <c r="P32" s="235"/>
      <c r="Q32" s="202"/>
      <c r="R32" s="193"/>
    </row>
    <row r="33" spans="1:18" ht="12.75">
      <c r="A33" s="281"/>
      <c r="B33" s="293">
        <f>'пр.хода'!E20</f>
        <v>7</v>
      </c>
      <c r="C33" s="259" t="str">
        <f>VLOOKUP(B33,'пр.взв.'!B1:E72,2,FALSE)</f>
        <v>БИСЕКОВ Жалтан Султанович</v>
      </c>
      <c r="D33" s="199" t="str">
        <f>VLOOKUP(B33,'пр.взв.'!B1:F122,3,FALSE)</f>
        <v>17.11.1990, КМС</v>
      </c>
      <c r="E33" s="199" t="str">
        <f>VLOOKUP(B33,'пр.взв.'!B1:G122,4,FALSE)</f>
        <v>ПФО</v>
      </c>
      <c r="F33" s="231"/>
      <c r="G33" s="231"/>
      <c r="H33" s="194"/>
      <c r="I33" s="194"/>
      <c r="J33" s="243"/>
      <c r="K33" s="293">
        <f>'пр.хода'!Q20</f>
        <v>8</v>
      </c>
      <c r="L33" s="251" t="str">
        <f>VLOOKUP(K33,'пр.взв.'!B1:E72,2,FALSE)</f>
        <v>САВИН Андрей Сергеевич</v>
      </c>
      <c r="M33" s="199" t="str">
        <f>VLOOKUP(K33,'пр.взв.'!B1:F122,3,FALSE)</f>
        <v>14.02.1990, МС</v>
      </c>
      <c r="N33" s="199" t="str">
        <f>VLOOKUP(K33,'пр.взв.'!B1:G122,4,FALSE)</f>
        <v>М</v>
      </c>
      <c r="O33" s="231"/>
      <c r="P33" s="231"/>
      <c r="Q33" s="194"/>
      <c r="R33" s="194"/>
    </row>
    <row r="34" spans="1:18" ht="12.75">
      <c r="A34" s="292"/>
      <c r="B34" s="283"/>
      <c r="C34" s="256"/>
      <c r="D34" s="235"/>
      <c r="E34" s="235"/>
      <c r="F34" s="236"/>
      <c r="G34" s="236"/>
      <c r="H34" s="210"/>
      <c r="I34" s="210"/>
      <c r="J34" s="253"/>
      <c r="K34" s="283"/>
      <c r="L34" s="248"/>
      <c r="M34" s="235"/>
      <c r="N34" s="235"/>
      <c r="O34" s="236"/>
      <c r="P34" s="236"/>
      <c r="Q34" s="210"/>
      <c r="R34" s="210"/>
    </row>
    <row r="36" spans="2:18" ht="16.5" thickBot="1">
      <c r="B36" s="101" t="s">
        <v>35</v>
      </c>
      <c r="C36" s="105" t="s">
        <v>45</v>
      </c>
      <c r="D36" s="105"/>
      <c r="E36" s="105"/>
      <c r="F36" s="108" t="str">
        <f>'пр.взв.'!D4</f>
        <v>в.к. 52 кг.</v>
      </c>
      <c r="G36" s="105"/>
      <c r="H36" s="105"/>
      <c r="I36" s="105"/>
      <c r="J36" s="104"/>
      <c r="K36" s="101" t="s">
        <v>1</v>
      </c>
      <c r="L36" s="105" t="s">
        <v>45</v>
      </c>
      <c r="M36" s="105"/>
      <c r="N36" s="105"/>
      <c r="O36" s="101" t="str">
        <f>'пр.взв.'!D4</f>
        <v>в.к. 52 кг.</v>
      </c>
      <c r="P36" s="105"/>
      <c r="Q36" s="105"/>
      <c r="R36" s="105"/>
    </row>
    <row r="37" spans="1:18" ht="12.75" customHeight="1">
      <c r="A37" s="270" t="s">
        <v>42</v>
      </c>
      <c r="B37" s="274" t="s">
        <v>4</v>
      </c>
      <c r="C37" s="262" t="s">
        <v>5</v>
      </c>
      <c r="D37" s="262" t="s">
        <v>14</v>
      </c>
      <c r="E37" s="262" t="s">
        <v>15</v>
      </c>
      <c r="F37" s="262" t="s">
        <v>16</v>
      </c>
      <c r="G37" s="264" t="s">
        <v>43</v>
      </c>
      <c r="H37" s="266" t="s">
        <v>44</v>
      </c>
      <c r="I37" s="268" t="s">
        <v>18</v>
      </c>
      <c r="J37" s="270" t="s">
        <v>42</v>
      </c>
      <c r="K37" s="274" t="s">
        <v>4</v>
      </c>
      <c r="L37" s="262" t="s">
        <v>5</v>
      </c>
      <c r="M37" s="262" t="s">
        <v>14</v>
      </c>
      <c r="N37" s="262" t="s">
        <v>15</v>
      </c>
      <c r="O37" s="262" t="s">
        <v>16</v>
      </c>
      <c r="P37" s="264" t="s">
        <v>43</v>
      </c>
      <c r="Q37" s="266" t="s">
        <v>44</v>
      </c>
      <c r="R37" s="268" t="s">
        <v>18</v>
      </c>
    </row>
    <row r="38" spans="1:18" ht="13.5" customHeight="1" thickBot="1">
      <c r="A38" s="271"/>
      <c r="B38" s="275" t="s">
        <v>36</v>
      </c>
      <c r="C38" s="263"/>
      <c r="D38" s="263"/>
      <c r="E38" s="263"/>
      <c r="F38" s="263"/>
      <c r="G38" s="265"/>
      <c r="H38" s="267"/>
      <c r="I38" s="269" t="s">
        <v>37</v>
      </c>
      <c r="J38" s="271"/>
      <c r="K38" s="275" t="s">
        <v>36</v>
      </c>
      <c r="L38" s="263"/>
      <c r="M38" s="263"/>
      <c r="N38" s="263"/>
      <c r="O38" s="263"/>
      <c r="P38" s="265"/>
      <c r="Q38" s="267"/>
      <c r="R38" s="269" t="s">
        <v>37</v>
      </c>
    </row>
    <row r="39" spans="1:18" ht="12.75">
      <c r="A39" s="295">
        <v>1</v>
      </c>
      <c r="B39" s="254">
        <f>'пр.хода'!G10</f>
        <v>1</v>
      </c>
      <c r="C39" s="287" t="str">
        <f>VLOOKUP(B39,'пр.взв.'!B2:E80,2,FALSE)</f>
        <v>ФЕДОТОВ Денис Валерьевич</v>
      </c>
      <c r="D39" s="234" t="str">
        <f>VLOOKUP(B39,'пр.взв.'!B2:F128,3,FALSE)</f>
        <v>06.06.1993, КМС</v>
      </c>
      <c r="E39" s="234" t="str">
        <f>VLOOKUP(B39,'пр.взв.'!B2:G128,4,FALSE)</f>
        <v>ПФО</v>
      </c>
      <c r="F39" s="236"/>
      <c r="G39" s="237"/>
      <c r="H39" s="238"/>
      <c r="I39" s="210"/>
      <c r="J39" s="295">
        <v>2</v>
      </c>
      <c r="K39" s="254">
        <f>'пр.хода'!O10</f>
        <v>6</v>
      </c>
      <c r="L39" s="290" t="str">
        <f>VLOOKUP(K39,'пр.взв.'!B2:E80,2,FALSE)</f>
        <v>МЕЛЬНИКОВ Александр Дмитриевич</v>
      </c>
      <c r="M39" s="234" t="str">
        <f>VLOOKUP(K39,'пр.взв.'!B2:F128,3,FALSE)</f>
        <v>31.07.86, МС</v>
      </c>
      <c r="N39" s="234" t="str">
        <f>VLOOKUP(K39,'пр.взв.'!B2:G128,4,FALSE)</f>
        <v>ДВФО</v>
      </c>
      <c r="O39" s="236"/>
      <c r="P39" s="237"/>
      <c r="Q39" s="238"/>
      <c r="R39" s="210"/>
    </row>
    <row r="40" spans="1:18" ht="12.75">
      <c r="A40" s="296"/>
      <c r="B40" s="298"/>
      <c r="C40" s="256"/>
      <c r="D40" s="235"/>
      <c r="E40" s="235"/>
      <c r="F40" s="235"/>
      <c r="G40" s="235"/>
      <c r="H40" s="202"/>
      <c r="I40" s="193"/>
      <c r="J40" s="296"/>
      <c r="K40" s="298"/>
      <c r="L40" s="248"/>
      <c r="M40" s="235"/>
      <c r="N40" s="235"/>
      <c r="O40" s="235"/>
      <c r="P40" s="235"/>
      <c r="Q40" s="202"/>
      <c r="R40" s="193"/>
    </row>
    <row r="41" spans="1:18" ht="12.75">
      <c r="A41" s="296"/>
      <c r="B41" s="249">
        <f>'пр.хода'!G18</f>
        <v>7</v>
      </c>
      <c r="C41" s="259" t="str">
        <f>VLOOKUP(B41,'пр.взв.'!B2:E80,2,FALSE)</f>
        <v>БИСЕКОВ Жалтан Султанович</v>
      </c>
      <c r="D41" s="199" t="str">
        <f>VLOOKUP(B41,'пр.взв.'!B2:F130,3,FALSE)</f>
        <v>17.11.1990, КМС</v>
      </c>
      <c r="E41" s="199" t="str">
        <f>VLOOKUP(B41,'пр.взв.'!B2:G130,4,FALSE)</f>
        <v>ПФО</v>
      </c>
      <c r="F41" s="231"/>
      <c r="G41" s="231"/>
      <c r="H41" s="194"/>
      <c r="I41" s="194"/>
      <c r="J41" s="296"/>
      <c r="K41" s="249">
        <f>'пр.хода'!O18</f>
        <v>8</v>
      </c>
      <c r="L41" s="251" t="str">
        <f>VLOOKUP(K41,'пр.взв.'!B2:E80,2,FALSE)</f>
        <v>САВИН Андрей Сергеевич</v>
      </c>
      <c r="M41" s="199" t="str">
        <f>VLOOKUP(K41,'пр.взв.'!B2:F130,3,FALSE)</f>
        <v>14.02.1990, МС</v>
      </c>
      <c r="N41" s="199" t="str">
        <f>VLOOKUP(K41,'пр.взв.'!B2:G130,4,FALSE)</f>
        <v>М</v>
      </c>
      <c r="O41" s="231"/>
      <c r="P41" s="231"/>
      <c r="Q41" s="194"/>
      <c r="R41" s="194"/>
    </row>
    <row r="42" spans="1:18" ht="12.75">
      <c r="A42" s="297"/>
      <c r="B42" s="299"/>
      <c r="C42" s="256"/>
      <c r="D42" s="235"/>
      <c r="E42" s="235"/>
      <c r="F42" s="236"/>
      <c r="G42" s="236"/>
      <c r="H42" s="210"/>
      <c r="I42" s="210"/>
      <c r="J42" s="297"/>
      <c r="K42" s="299"/>
      <c r="L42" s="248"/>
      <c r="M42" s="235"/>
      <c r="N42" s="235"/>
      <c r="O42" s="236"/>
      <c r="P42" s="236"/>
      <c r="Q42" s="210"/>
      <c r="R42" s="210"/>
    </row>
    <row r="44" spans="1:18" ht="15">
      <c r="A44" s="300" t="s">
        <v>46</v>
      </c>
      <c r="B44" s="300"/>
      <c r="C44" s="300"/>
      <c r="D44" s="300"/>
      <c r="E44" s="300"/>
      <c r="F44" s="300"/>
      <c r="G44" s="300"/>
      <c r="H44" s="300"/>
      <c r="I44" s="300"/>
      <c r="J44" s="300" t="s">
        <v>47</v>
      </c>
      <c r="K44" s="300"/>
      <c r="L44" s="300"/>
      <c r="M44" s="300"/>
      <c r="N44" s="300"/>
      <c r="O44" s="300"/>
      <c r="P44" s="300"/>
      <c r="Q44" s="300"/>
      <c r="R44" s="300"/>
    </row>
    <row r="45" spans="2:18" ht="16.5" thickBot="1">
      <c r="B45" s="101" t="s">
        <v>35</v>
      </c>
      <c r="C45" s="106"/>
      <c r="D45" s="106"/>
      <c r="E45" s="106"/>
      <c r="F45" s="109" t="str">
        <f>F36</f>
        <v>в.к. 52 кг.</v>
      </c>
      <c r="G45" s="106"/>
      <c r="H45" s="106"/>
      <c r="I45" s="106"/>
      <c r="J45" s="71"/>
      <c r="K45" s="107" t="s">
        <v>1</v>
      </c>
      <c r="L45" s="106"/>
      <c r="M45" s="106"/>
      <c r="N45" s="106"/>
      <c r="O45" s="109" t="str">
        <f>O36</f>
        <v>в.к. 52 кг.</v>
      </c>
      <c r="P45" s="104"/>
      <c r="Q45" s="104"/>
      <c r="R45" s="104"/>
    </row>
    <row r="46" spans="1:18" ht="12.75" customHeight="1">
      <c r="A46" s="270" t="s">
        <v>42</v>
      </c>
      <c r="B46" s="274" t="s">
        <v>4</v>
      </c>
      <c r="C46" s="262" t="s">
        <v>5</v>
      </c>
      <c r="D46" s="262" t="s">
        <v>14</v>
      </c>
      <c r="E46" s="262" t="s">
        <v>15</v>
      </c>
      <c r="F46" s="262" t="s">
        <v>16</v>
      </c>
      <c r="G46" s="264" t="s">
        <v>43</v>
      </c>
      <c r="H46" s="266" t="s">
        <v>44</v>
      </c>
      <c r="I46" s="268" t="s">
        <v>18</v>
      </c>
      <c r="J46" s="270" t="s">
        <v>42</v>
      </c>
      <c r="K46" s="274" t="s">
        <v>4</v>
      </c>
      <c r="L46" s="262" t="s">
        <v>5</v>
      </c>
      <c r="M46" s="262" t="s">
        <v>14</v>
      </c>
      <c r="N46" s="262" t="s">
        <v>15</v>
      </c>
      <c r="O46" s="262" t="s">
        <v>16</v>
      </c>
      <c r="P46" s="264" t="s">
        <v>43</v>
      </c>
      <c r="Q46" s="266" t="s">
        <v>44</v>
      </c>
      <c r="R46" s="268" t="s">
        <v>18</v>
      </c>
    </row>
    <row r="47" spans="1:18" ht="13.5" customHeight="1" thickBot="1">
      <c r="A47" s="271"/>
      <c r="B47" s="275" t="s">
        <v>36</v>
      </c>
      <c r="C47" s="263"/>
      <c r="D47" s="263"/>
      <c r="E47" s="263"/>
      <c r="F47" s="263"/>
      <c r="G47" s="265"/>
      <c r="H47" s="267"/>
      <c r="I47" s="269" t="s">
        <v>37</v>
      </c>
      <c r="J47" s="271"/>
      <c r="K47" s="275" t="s">
        <v>36</v>
      </c>
      <c r="L47" s="263"/>
      <c r="M47" s="263"/>
      <c r="N47" s="263"/>
      <c r="O47" s="263"/>
      <c r="P47" s="265"/>
      <c r="Q47" s="267"/>
      <c r="R47" s="269" t="s">
        <v>37</v>
      </c>
    </row>
    <row r="48" spans="1:18" ht="12.75">
      <c r="A48" s="242">
        <v>1</v>
      </c>
      <c r="B48" s="303">
        <f>'пр.хода'!A25</f>
        <v>9</v>
      </c>
      <c r="C48" s="255" t="str">
        <f>VLOOKUP(B48,'пр.взв.'!B4:E93,2,FALSE)</f>
        <v>ЗИЯДИНОВ Заир Исметович</v>
      </c>
      <c r="D48" s="234" t="str">
        <f>VLOOKUP(B48,'пр.взв.'!B4:F137,3,FALSE)</f>
        <v>20.07.1993, МС</v>
      </c>
      <c r="E48" s="234" t="str">
        <f>VLOOKUP(B48,'пр.взв.'!B4:G137,4,FALSE)</f>
        <v>Крым</v>
      </c>
      <c r="F48" s="258"/>
      <c r="G48" s="239"/>
      <c r="H48" s="240"/>
      <c r="I48" s="241"/>
      <c r="J48" s="242">
        <v>3</v>
      </c>
      <c r="K48" s="304">
        <f>'пр.хода'!I25</f>
        <v>10</v>
      </c>
      <c r="L48" s="247" t="str">
        <f>VLOOKUP(K48,'пр.взв.'!B4:E93,2,FALSE)</f>
        <v>ВОЛОДИН Александр Андреевич</v>
      </c>
      <c r="M48" s="234" t="str">
        <f>VLOOKUP(K48,'пр.взв.'!B4:F137,3,FALSE)</f>
        <v>23.11.1994, МС</v>
      </c>
      <c r="N48" s="234" t="str">
        <f>VLOOKUP(K48,'пр.взв.'!B4:G137,4,FALSE)</f>
        <v>СП</v>
      </c>
      <c r="O48" s="236"/>
      <c r="P48" s="237"/>
      <c r="Q48" s="238"/>
      <c r="R48" s="210"/>
    </row>
    <row r="49" spans="1:18" ht="12.75">
      <c r="A49" s="243"/>
      <c r="B49" s="298"/>
      <c r="C49" s="256"/>
      <c r="D49" s="235"/>
      <c r="E49" s="235"/>
      <c r="F49" s="235"/>
      <c r="G49" s="235"/>
      <c r="H49" s="202"/>
      <c r="I49" s="193"/>
      <c r="J49" s="243"/>
      <c r="K49" s="298"/>
      <c r="L49" s="248"/>
      <c r="M49" s="235"/>
      <c r="N49" s="235"/>
      <c r="O49" s="235"/>
      <c r="P49" s="235"/>
      <c r="Q49" s="202"/>
      <c r="R49" s="193"/>
    </row>
    <row r="50" spans="1:18" ht="12.75">
      <c r="A50" s="243"/>
      <c r="B50" s="301">
        <f>'пр.хода'!A27</f>
        <v>5</v>
      </c>
      <c r="C50" s="259" t="str">
        <f>VLOOKUP(B50,'пр.взв.'!B4:E93,2,FALSE)</f>
        <v>КУАНИШЕВ Нурлан Нурлыбекович</v>
      </c>
      <c r="D50" s="199" t="str">
        <f>VLOOKUP(B50,'пр.взв.'!B4:F139,3,FALSE)</f>
        <v>05.03.88, КМС</v>
      </c>
      <c r="E50" s="199" t="str">
        <f>VLOOKUP(B50,'пр.взв.'!B4:G139,4,FALSE)</f>
        <v>ПФО</v>
      </c>
      <c r="F50" s="231"/>
      <c r="G50" s="231"/>
      <c r="H50" s="194"/>
      <c r="I50" s="194"/>
      <c r="J50" s="243"/>
      <c r="K50" s="301">
        <v>4</v>
      </c>
      <c r="L50" s="251" t="str">
        <f>VLOOKUP(K50,'пр.взв.'!B4:E93,2,FALSE)</f>
        <v>ЛАЗУТИН павел алексеевич</v>
      </c>
      <c r="M50" s="199" t="str">
        <f>VLOOKUP(K50,'пр.взв.'!B4:F139,3,FALSE)</f>
        <v>01.01.94, МС</v>
      </c>
      <c r="N50" s="199" t="str">
        <f>VLOOKUP(K50,'пр.взв.'!B4:G139,4,FALSE)</f>
        <v>ЦФО</v>
      </c>
      <c r="O50" s="231"/>
      <c r="P50" s="231"/>
      <c r="Q50" s="194"/>
      <c r="R50" s="194"/>
    </row>
    <row r="51" spans="1:18" ht="13.5" thickBot="1">
      <c r="A51" s="253"/>
      <c r="B51" s="302"/>
      <c r="C51" s="260"/>
      <c r="D51" s="233"/>
      <c r="E51" s="233"/>
      <c r="F51" s="232"/>
      <c r="G51" s="232"/>
      <c r="H51" s="163"/>
      <c r="I51" s="163"/>
      <c r="J51" s="244"/>
      <c r="K51" s="302"/>
      <c r="L51" s="252"/>
      <c r="M51" s="233"/>
      <c r="N51" s="233"/>
      <c r="O51" s="232"/>
      <c r="P51" s="232"/>
      <c r="Q51" s="163"/>
      <c r="R51" s="163"/>
    </row>
    <row r="52" spans="1:18" ht="12.75">
      <c r="A52" s="242">
        <v>2</v>
      </c>
      <c r="B52" s="303">
        <f>'пр.хода'!A3</f>
        <v>0</v>
      </c>
      <c r="C52" s="287" t="e">
        <f>VLOOKUP(B52,'пр.взв.'!B4:E93,2,FALSE)</f>
        <v>#N/A</v>
      </c>
      <c r="D52" s="234" t="e">
        <f>VLOOKUP(B52,'пр.взв.'!B4:F141,3,FALSE)</f>
        <v>#N/A</v>
      </c>
      <c r="E52" s="234" t="e">
        <f>VLOOKUP(B52,'пр.взв.'!B4:G141,4,FALSE)</f>
        <v>#N/A</v>
      </c>
      <c r="F52" s="236"/>
      <c r="G52" s="237"/>
      <c r="H52" s="238"/>
      <c r="I52" s="210"/>
      <c r="J52" s="243">
        <v>4</v>
      </c>
      <c r="K52" s="303">
        <f>'пр.хода'!I31</f>
        <v>4</v>
      </c>
      <c r="L52" s="290" t="str">
        <f>VLOOKUP(K52,'пр.взв.'!B4:E93,2,FALSE)</f>
        <v>ЛАЗУТИН павел алексеевич</v>
      </c>
      <c r="M52" s="234" t="str">
        <f>VLOOKUP(K52,'пр.взв.'!B4:F141,3,FALSE)</f>
        <v>01.01.94, МС</v>
      </c>
      <c r="N52" s="234" t="str">
        <f>VLOOKUP(K52,'пр.взв.'!B4:G141,4,FALSE)</f>
        <v>ЦФО</v>
      </c>
      <c r="O52" s="236"/>
      <c r="P52" s="237"/>
      <c r="Q52" s="238"/>
      <c r="R52" s="210"/>
    </row>
    <row r="53" spans="1:18" ht="12.75">
      <c r="A53" s="243"/>
      <c r="B53" s="298"/>
      <c r="C53" s="256"/>
      <c r="D53" s="235"/>
      <c r="E53" s="235"/>
      <c r="F53" s="235"/>
      <c r="G53" s="235"/>
      <c r="H53" s="202"/>
      <c r="I53" s="193"/>
      <c r="J53" s="243"/>
      <c r="K53" s="298"/>
      <c r="L53" s="248"/>
      <c r="M53" s="235"/>
      <c r="N53" s="235"/>
      <c r="O53" s="235"/>
      <c r="P53" s="235"/>
      <c r="Q53" s="202"/>
      <c r="R53" s="193"/>
    </row>
    <row r="54" spans="1:18" ht="12.75">
      <c r="A54" s="243"/>
      <c r="B54" s="301">
        <f>'пр.хода'!A33</f>
        <v>0</v>
      </c>
      <c r="C54" s="259" t="e">
        <f>VLOOKUP(B54,'пр.взв.'!B4:E93,2,FALSE)</f>
        <v>#N/A</v>
      </c>
      <c r="D54" s="199" t="e">
        <f>VLOOKUP(B54,'пр.взв.'!B4:F143,3,FALSE)</f>
        <v>#N/A</v>
      </c>
      <c r="E54" s="199" t="e">
        <f>VLOOKUP(B54,'пр.взв.'!B4:G143,4,FALSE)</f>
        <v>#N/A</v>
      </c>
      <c r="F54" s="231"/>
      <c r="G54" s="231"/>
      <c r="H54" s="194"/>
      <c r="I54" s="194"/>
      <c r="J54" s="243"/>
      <c r="K54" s="301">
        <f>'пр.хода'!I33</f>
        <v>0</v>
      </c>
      <c r="L54" s="251" t="e">
        <f>VLOOKUP(K54,'пр.взв.'!B4:E93,2,FALSE)</f>
        <v>#N/A</v>
      </c>
      <c r="M54" s="199" t="e">
        <f>VLOOKUP(K54,'пр.взв.'!B4:F143,3,FALSE)</f>
        <v>#N/A</v>
      </c>
      <c r="N54" s="199" t="e">
        <f>VLOOKUP(K54,'пр.взв.'!B4:G143,4,FALSE)</f>
        <v>#N/A</v>
      </c>
      <c r="O54" s="231"/>
      <c r="P54" s="231"/>
      <c r="Q54" s="194"/>
      <c r="R54" s="194"/>
    </row>
    <row r="55" spans="1:18" ht="12.75">
      <c r="A55" s="253"/>
      <c r="B55" s="299"/>
      <c r="C55" s="256"/>
      <c r="D55" s="235"/>
      <c r="E55" s="235"/>
      <c r="F55" s="236"/>
      <c r="G55" s="236"/>
      <c r="H55" s="210"/>
      <c r="I55" s="210"/>
      <c r="J55" s="253"/>
      <c r="K55" s="299"/>
      <c r="L55" s="248"/>
      <c r="M55" s="235"/>
      <c r="N55" s="235"/>
      <c r="O55" s="236"/>
      <c r="P55" s="236"/>
      <c r="Q55" s="210"/>
      <c r="R55" s="210"/>
    </row>
    <row r="56" ht="13.5" thickBot="1"/>
    <row r="57" spans="1:18" ht="12.75">
      <c r="A57" s="270" t="s">
        <v>42</v>
      </c>
      <c r="B57" s="274" t="s">
        <v>4</v>
      </c>
      <c r="C57" s="262" t="s">
        <v>5</v>
      </c>
      <c r="D57" s="262" t="s">
        <v>14</v>
      </c>
      <c r="E57" s="262" t="s">
        <v>15</v>
      </c>
      <c r="F57" s="262" t="s">
        <v>16</v>
      </c>
      <c r="G57" s="264" t="s">
        <v>43</v>
      </c>
      <c r="H57" s="266" t="s">
        <v>44</v>
      </c>
      <c r="I57" s="268" t="s">
        <v>18</v>
      </c>
      <c r="J57" s="270" t="s">
        <v>42</v>
      </c>
      <c r="K57" s="272" t="s">
        <v>4</v>
      </c>
      <c r="L57" s="262" t="s">
        <v>5</v>
      </c>
      <c r="M57" s="262" t="s">
        <v>14</v>
      </c>
      <c r="N57" s="262" t="s">
        <v>15</v>
      </c>
      <c r="O57" s="262" t="s">
        <v>16</v>
      </c>
      <c r="P57" s="264" t="s">
        <v>43</v>
      </c>
      <c r="Q57" s="266" t="s">
        <v>44</v>
      </c>
      <c r="R57" s="268" t="s">
        <v>18</v>
      </c>
    </row>
    <row r="58" spans="1:18" ht="13.5" thickBot="1">
      <c r="A58" s="271"/>
      <c r="B58" s="275" t="s">
        <v>36</v>
      </c>
      <c r="C58" s="263"/>
      <c r="D58" s="263"/>
      <c r="E58" s="263"/>
      <c r="F58" s="263"/>
      <c r="G58" s="265"/>
      <c r="H58" s="267"/>
      <c r="I58" s="269" t="s">
        <v>37</v>
      </c>
      <c r="J58" s="271"/>
      <c r="K58" s="273" t="s">
        <v>36</v>
      </c>
      <c r="L58" s="263"/>
      <c r="M58" s="263"/>
      <c r="N58" s="263"/>
      <c r="O58" s="263"/>
      <c r="P58" s="265"/>
      <c r="Q58" s="267"/>
      <c r="R58" s="269" t="s">
        <v>37</v>
      </c>
    </row>
    <row r="59" spans="1:18" ht="12.75">
      <c r="A59" s="242">
        <v>1</v>
      </c>
      <c r="B59" s="254" t="s">
        <v>106</v>
      </c>
      <c r="C59" s="255" t="str">
        <f>'пр.взв.'!C27</f>
        <v>САМОФАЛ Александр Иванович</v>
      </c>
      <c r="D59" s="257" t="str">
        <f>'пр.взв.'!D27</f>
        <v>10.09.1979, КМС</v>
      </c>
      <c r="E59" s="234" t="str">
        <f>'пр.взв.'!E27</f>
        <v>ЮФО</v>
      </c>
      <c r="F59" s="258"/>
      <c r="G59" s="239"/>
      <c r="H59" s="240"/>
      <c r="I59" s="241"/>
      <c r="J59" s="242">
        <v>3</v>
      </c>
      <c r="K59" s="245">
        <f>'пр.хода'!M26</f>
        <v>0</v>
      </c>
      <c r="L59" s="247" t="e">
        <f>VLOOKUP(K59,'пр.взв.'!B1:E104,2,FALSE)</f>
        <v>#N/A</v>
      </c>
      <c r="M59" s="234" t="e">
        <f>VLOOKUP(K59,'пр.взв.'!B1:F148,3,FALSE)</f>
        <v>#N/A</v>
      </c>
      <c r="N59" s="234" t="e">
        <f>VLOOKUP(K59,'пр.взв.'!B1:G148,4,FALSE)</f>
        <v>#N/A</v>
      </c>
      <c r="O59" s="236"/>
      <c r="P59" s="237"/>
      <c r="Q59" s="238"/>
      <c r="R59" s="210"/>
    </row>
    <row r="60" spans="1:18" ht="12.75">
      <c r="A60" s="243"/>
      <c r="B60" s="246"/>
      <c r="C60" s="256"/>
      <c r="D60" s="235"/>
      <c r="E60" s="235"/>
      <c r="F60" s="235"/>
      <c r="G60" s="235"/>
      <c r="H60" s="202"/>
      <c r="I60" s="193"/>
      <c r="J60" s="243"/>
      <c r="K60" s="246"/>
      <c r="L60" s="248"/>
      <c r="M60" s="235"/>
      <c r="N60" s="235"/>
      <c r="O60" s="235"/>
      <c r="P60" s="235"/>
      <c r="Q60" s="202"/>
      <c r="R60" s="193"/>
    </row>
    <row r="61" spans="1:18" ht="12.75">
      <c r="A61" s="243"/>
      <c r="B61" s="249" t="s">
        <v>108</v>
      </c>
      <c r="C61" s="259" t="str">
        <f>'пр.взв.'!C21</f>
        <v>САВИН Андрей Сергеевич</v>
      </c>
      <c r="D61" s="261" t="str">
        <f>'пр.взв.'!D21</f>
        <v>14.02.1990, МС</v>
      </c>
      <c r="E61" s="199" t="str">
        <f>'пр.взв.'!E21</f>
        <v>М</v>
      </c>
      <c r="F61" s="231"/>
      <c r="G61" s="231"/>
      <c r="H61" s="194"/>
      <c r="I61" s="194"/>
      <c r="J61" s="243"/>
      <c r="K61" s="249">
        <f>'пр.хода'!M32</f>
        <v>0</v>
      </c>
      <c r="L61" s="251" t="e">
        <f>VLOOKUP(K61,'пр.взв.'!B1:E104,2,FALSE)</f>
        <v>#N/A</v>
      </c>
      <c r="M61" s="199" t="e">
        <f>VLOOKUP(K61,'пр.взв.'!B1:F150,3,FALSE)</f>
        <v>#N/A</v>
      </c>
      <c r="N61" s="199" t="e">
        <f>VLOOKUP(K61,'пр.взв.'!B1:G150,4,FALSE)</f>
        <v>#N/A</v>
      </c>
      <c r="O61" s="231"/>
      <c r="P61" s="231"/>
      <c r="Q61" s="194"/>
      <c r="R61" s="194"/>
    </row>
    <row r="62" spans="1:18" ht="13.5" thickBot="1">
      <c r="A62" s="253"/>
      <c r="B62" s="250"/>
      <c r="C62" s="260"/>
      <c r="D62" s="233"/>
      <c r="E62" s="233"/>
      <c r="F62" s="232"/>
      <c r="G62" s="232"/>
      <c r="H62" s="163"/>
      <c r="I62" s="163"/>
      <c r="J62" s="244"/>
      <c r="K62" s="250"/>
      <c r="L62" s="252"/>
      <c r="M62" s="233"/>
      <c r="N62" s="233"/>
      <c r="O62" s="232"/>
      <c r="P62" s="232"/>
      <c r="Q62" s="163"/>
      <c r="R62" s="163"/>
    </row>
  </sheetData>
  <sheetProtection/>
  <mergeCells count="436">
    <mergeCell ref="H54:H55"/>
    <mergeCell ref="I54:I55"/>
    <mergeCell ref="Q54:Q55"/>
    <mergeCell ref="R54:R55"/>
    <mergeCell ref="M54:M55"/>
    <mergeCell ref="N54:N55"/>
    <mergeCell ref="O54:O55"/>
    <mergeCell ref="P54:P55"/>
    <mergeCell ref="K54:K55"/>
    <mergeCell ref="L54:L55"/>
    <mergeCell ref="Q52:Q53"/>
    <mergeCell ref="R52:R53"/>
    <mergeCell ref="B54:B55"/>
    <mergeCell ref="C54:C55"/>
    <mergeCell ref="D54:D55"/>
    <mergeCell ref="E54:E55"/>
    <mergeCell ref="F54:F55"/>
    <mergeCell ref="G54:G55"/>
    <mergeCell ref="G52:G53"/>
    <mergeCell ref="H52:H53"/>
    <mergeCell ref="M52:M53"/>
    <mergeCell ref="N52:N53"/>
    <mergeCell ref="O52:O53"/>
    <mergeCell ref="P52:P53"/>
    <mergeCell ref="I52:I53"/>
    <mergeCell ref="J52:J55"/>
    <mergeCell ref="K52:K53"/>
    <mergeCell ref="L52:L53"/>
    <mergeCell ref="A52:A55"/>
    <mergeCell ref="B52:B53"/>
    <mergeCell ref="C52:C53"/>
    <mergeCell ref="D52:D53"/>
    <mergeCell ref="E52:E53"/>
    <mergeCell ref="F52:F53"/>
    <mergeCell ref="M50:M51"/>
    <mergeCell ref="N50:N51"/>
    <mergeCell ref="O50:O51"/>
    <mergeCell ref="P50:P51"/>
    <mergeCell ref="Q48:Q49"/>
    <mergeCell ref="R48:R49"/>
    <mergeCell ref="Q50:Q51"/>
    <mergeCell ref="R50:R51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H33:H34"/>
    <mergeCell ref="I33:I34"/>
    <mergeCell ref="Q33:Q34"/>
    <mergeCell ref="R33:R34"/>
    <mergeCell ref="M33:M34"/>
    <mergeCell ref="N33:N34"/>
    <mergeCell ref="O33:O34"/>
    <mergeCell ref="P33:P34"/>
    <mergeCell ref="K33:K34"/>
    <mergeCell ref="L33:L34"/>
    <mergeCell ref="Q31:Q32"/>
    <mergeCell ref="R31:R32"/>
    <mergeCell ref="B33:B34"/>
    <mergeCell ref="C33:C34"/>
    <mergeCell ref="D33:D34"/>
    <mergeCell ref="E33:E34"/>
    <mergeCell ref="F33:F34"/>
    <mergeCell ref="G33:G34"/>
    <mergeCell ref="G31:G32"/>
    <mergeCell ref="H31:H32"/>
    <mergeCell ref="M31:M32"/>
    <mergeCell ref="N31:N32"/>
    <mergeCell ref="O31:O32"/>
    <mergeCell ref="P31:P32"/>
    <mergeCell ref="I31:I32"/>
    <mergeCell ref="J31:J34"/>
    <mergeCell ref="K31:K32"/>
    <mergeCell ref="L31:L32"/>
    <mergeCell ref="A31:A34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7:Q28"/>
    <mergeCell ref="R27:R28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O25:O26"/>
    <mergeCell ref="P25:P26"/>
    <mergeCell ref="I25:I26"/>
    <mergeCell ref="J25:J26"/>
    <mergeCell ref="K25:K26"/>
    <mergeCell ref="L25:L26"/>
    <mergeCell ref="G25:G26"/>
    <mergeCell ref="H25:H26"/>
    <mergeCell ref="G27:G28"/>
    <mergeCell ref="H27:H28"/>
    <mergeCell ref="M25:M26"/>
    <mergeCell ref="N25:N26"/>
    <mergeCell ref="A25:A26"/>
    <mergeCell ref="B25:B26"/>
    <mergeCell ref="C25:C26"/>
    <mergeCell ref="D25:D26"/>
    <mergeCell ref="E25:E26"/>
    <mergeCell ref="F25:F26"/>
    <mergeCell ref="F21:F22"/>
    <mergeCell ref="G21:G22"/>
    <mergeCell ref="M21:M22"/>
    <mergeCell ref="N21:N22"/>
    <mergeCell ref="O21:O22"/>
    <mergeCell ref="P21:P22"/>
    <mergeCell ref="H21:H22"/>
    <mergeCell ref="I21:I22"/>
    <mergeCell ref="M19:M20"/>
    <mergeCell ref="N19:N20"/>
    <mergeCell ref="O19:O20"/>
    <mergeCell ref="P19:P20"/>
    <mergeCell ref="I19:I20"/>
    <mergeCell ref="J19:J22"/>
    <mergeCell ref="K19:K20"/>
    <mergeCell ref="L19:L20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O17:O18"/>
    <mergeCell ref="P17:P18"/>
    <mergeCell ref="K21:K22"/>
    <mergeCell ref="L21:L22"/>
    <mergeCell ref="Q17:Q18"/>
    <mergeCell ref="R17:R18"/>
    <mergeCell ref="Q19:Q20"/>
    <mergeCell ref="R19:R20"/>
    <mergeCell ref="Q21:Q22"/>
    <mergeCell ref="R21:R22"/>
    <mergeCell ref="H17:H18"/>
    <mergeCell ref="I17:I18"/>
    <mergeCell ref="G19:G20"/>
    <mergeCell ref="H19:H20"/>
    <mergeCell ref="M17:M18"/>
    <mergeCell ref="N17:N18"/>
    <mergeCell ref="K17:K18"/>
    <mergeCell ref="L17:L18"/>
    <mergeCell ref="Q15:Q16"/>
    <mergeCell ref="R15:R16"/>
    <mergeCell ref="B17:B18"/>
    <mergeCell ref="C17:C18"/>
    <mergeCell ref="D17:D18"/>
    <mergeCell ref="E17:E18"/>
    <mergeCell ref="F17:F18"/>
    <mergeCell ref="G17:G18"/>
    <mergeCell ref="G15:G16"/>
    <mergeCell ref="H15:H16"/>
    <mergeCell ref="M15:M16"/>
    <mergeCell ref="N15:N16"/>
    <mergeCell ref="O15:O16"/>
    <mergeCell ref="P15:P16"/>
    <mergeCell ref="I15:I16"/>
    <mergeCell ref="J15:J18"/>
    <mergeCell ref="K15:K16"/>
    <mergeCell ref="L15:L16"/>
    <mergeCell ref="A15:A18"/>
    <mergeCell ref="B15:B16"/>
    <mergeCell ref="C15:C16"/>
    <mergeCell ref="D15:D16"/>
    <mergeCell ref="E15:E16"/>
    <mergeCell ref="F15:F16"/>
    <mergeCell ref="F13:F14"/>
    <mergeCell ref="G13:G14"/>
    <mergeCell ref="M13:M14"/>
    <mergeCell ref="N13:N14"/>
    <mergeCell ref="O13:O14"/>
    <mergeCell ref="P13:P14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A11:A14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O9:O10"/>
    <mergeCell ref="P9:P10"/>
    <mergeCell ref="K13:K14"/>
    <mergeCell ref="L13:L14"/>
    <mergeCell ref="Q9:Q10"/>
    <mergeCell ref="R9:R10"/>
    <mergeCell ref="Q11:Q12"/>
    <mergeCell ref="R11:R12"/>
    <mergeCell ref="Q13:Q14"/>
    <mergeCell ref="R13:R14"/>
    <mergeCell ref="H9:H10"/>
    <mergeCell ref="I9:I10"/>
    <mergeCell ref="G11:G12"/>
    <mergeCell ref="H11:H12"/>
    <mergeCell ref="M9:M10"/>
    <mergeCell ref="N9:N10"/>
    <mergeCell ref="K9:K10"/>
    <mergeCell ref="L9:L10"/>
    <mergeCell ref="Q7:Q8"/>
    <mergeCell ref="R7:R8"/>
    <mergeCell ref="B9:B10"/>
    <mergeCell ref="C9:C10"/>
    <mergeCell ref="D9:D10"/>
    <mergeCell ref="E9:E10"/>
    <mergeCell ref="F9:F10"/>
    <mergeCell ref="G9:G10"/>
    <mergeCell ref="G7:G8"/>
    <mergeCell ref="H7:H8"/>
    <mergeCell ref="M7:M8"/>
    <mergeCell ref="N7:N8"/>
    <mergeCell ref="O7:O8"/>
    <mergeCell ref="P7:P8"/>
    <mergeCell ref="I7:I8"/>
    <mergeCell ref="J7:J10"/>
    <mergeCell ref="K7:K8"/>
    <mergeCell ref="L7:L8"/>
    <mergeCell ref="A7:A10"/>
    <mergeCell ref="B7:B8"/>
    <mergeCell ref="C7:C8"/>
    <mergeCell ref="D7:D8"/>
    <mergeCell ref="E7:E8"/>
    <mergeCell ref="F7:F8"/>
    <mergeCell ref="I5:I6"/>
    <mergeCell ref="J5:J6"/>
    <mergeCell ref="K5:K6"/>
    <mergeCell ref="L5:L6"/>
    <mergeCell ref="Q5:Q6"/>
    <mergeCell ref="R5:R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M5:M6"/>
    <mergeCell ref="N5:N6"/>
    <mergeCell ref="O5:O6"/>
    <mergeCell ref="P5:P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34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4" t="str">
        <f>HYPERLINK('[1]реквизиты'!$A$2)</f>
        <v>Чемпионат ЦС "Динамо"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46"/>
      <c r="M1" s="46"/>
      <c r="N1" s="46"/>
      <c r="O1" s="46"/>
      <c r="P1" s="46"/>
    </row>
    <row r="2" spans="1:19" ht="12.75" customHeight="1">
      <c r="A2" s="316" t="str">
        <f>HYPERLINK('[1]реквизиты'!$A$3)</f>
        <v>14-18 февраля 2015 г.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1" t="str">
        <f>HYPERLINK('пр.взв.'!D4)</f>
        <v>в.к. 52 кг.</v>
      </c>
      <c r="G3" s="48"/>
      <c r="H3" s="48"/>
      <c r="I3" s="48"/>
      <c r="J3" s="48"/>
      <c r="K3" s="48"/>
      <c r="L3" s="48"/>
    </row>
    <row r="4" spans="1:3" ht="16.5" thickBot="1">
      <c r="A4" s="315" t="s">
        <v>0</v>
      </c>
      <c r="B4" s="315"/>
      <c r="C4" s="5"/>
    </row>
    <row r="5" spans="1:13" ht="12.75" customHeight="1" thickBot="1">
      <c r="A5" s="314">
        <v>1</v>
      </c>
      <c r="B5" s="312" t="str">
        <f>VLOOKUP(A5,'пр.взв.'!B5:C28,2,FALSE)</f>
        <v>ФЕДОТОВ Денис Валерьевич</v>
      </c>
      <c r="C5" s="312" t="str">
        <f>VLOOKUP(A5,'пр.взв.'!B5:F28,3,FALSE)</f>
        <v>06.06.1993, КМС</v>
      </c>
      <c r="D5" s="312" t="str">
        <f>VLOOKUP(A5,'пр.взв.'!B5:E28,4,FALSE)</f>
        <v>ПФО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5"/>
      <c r="B6" s="313"/>
      <c r="C6" s="313"/>
      <c r="D6" s="313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5">
        <v>9</v>
      </c>
      <c r="B7" s="309" t="str">
        <f>VLOOKUP(A7,'пр.взв.'!B7:C28,2,FALSE)</f>
        <v>ЗИЯДИНОВ Заир Исметович</v>
      </c>
      <c r="C7" s="309" t="str">
        <f>VLOOKUP(A7,'пр.взв.'!B5:F28,3,FALSE)</f>
        <v>20.07.1993, МС</v>
      </c>
      <c r="D7" s="309" t="str">
        <f>VLOOKUP(A7,'пр.взв.'!B5:F28,4,FALSE)</f>
        <v>Крым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06"/>
      <c r="B8" s="310"/>
      <c r="C8" s="310"/>
      <c r="D8" s="310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4">
        <v>5</v>
      </c>
      <c r="B9" s="312" t="str">
        <f>VLOOKUP(A9,'пр.взв.'!B9:C30,2,FALSE)</f>
        <v>КУАНИШЕВ Нурлан Нурлыбекович</v>
      </c>
      <c r="C9" s="312" t="str">
        <f>VLOOKUP(A9,'пр.взв.'!B5:E28,3,FALSE)</f>
        <v>05.03.88, КМС</v>
      </c>
      <c r="D9" s="312" t="str">
        <f>VLOOKUP(A9,'пр.взв.'!B5:E28,4,FALSE)</f>
        <v>ПФО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5"/>
      <c r="B10" s="313"/>
      <c r="C10" s="313"/>
      <c r="D10" s="313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5">
        <v>13</v>
      </c>
      <c r="B11" s="309" t="e">
        <f>VLOOKUP(A11,'пр.взв.'!B5:C28,2,FALSE)</f>
        <v>#N/A</v>
      </c>
      <c r="C11" s="309" t="e">
        <f>VLOOKUP(A11,'пр.взв.'!B5:E28,3,FALSE)</f>
        <v>#N/A</v>
      </c>
      <c r="D11" s="309" t="e">
        <f>VLOOKUP(A11,'пр.взв.'!B5:E28,4,FALSE)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06"/>
      <c r="B12" s="310"/>
      <c r="C12" s="310"/>
      <c r="D12" s="310"/>
      <c r="E12" s="17"/>
      <c r="F12" s="311"/>
      <c r="G12" s="311"/>
      <c r="H12" s="25"/>
      <c r="I12" s="19"/>
      <c r="J12" s="13"/>
      <c r="K12" s="13"/>
      <c r="L12" s="13"/>
    </row>
    <row r="13" spans="1:12" ht="12.75" customHeight="1" thickBot="1">
      <c r="A13" s="314">
        <v>3</v>
      </c>
      <c r="B13" s="312" t="str">
        <f>VLOOKUP(A13,'пр.взв.'!B5:C28,2,FALSE)</f>
        <v>КЕЙТУКОВ Кемран Арсеньевич</v>
      </c>
      <c r="C13" s="312" t="str">
        <f>VLOOKUP(A13,'пр.взв.'!B5:E28,3,FALSE)</f>
        <v>19.11.94, КМС</v>
      </c>
      <c r="D13" s="312" t="str">
        <f>VLOOKUP(A13,'пр.взв.'!B5:E28,4,FALSE)</f>
        <v>ЮФО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5"/>
      <c r="B14" s="313"/>
      <c r="C14" s="313"/>
      <c r="D14" s="313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5">
        <v>11</v>
      </c>
      <c r="B15" s="309" t="str">
        <f>VLOOKUP(A15,'пр.взв.'!B15:C35,2,FALSE)</f>
        <v>САМОФАЛ Александр Иванович</v>
      </c>
      <c r="C15" s="309" t="str">
        <f>VLOOKUP(A15,'пр.взв.'!B5:E28,3,FALSE)</f>
        <v>10.09.1979, КМС</v>
      </c>
      <c r="D15" s="309" t="str">
        <f>VLOOKUP(A15,'пр.взв.'!B5:F28,4,FALSE)</f>
        <v>ЮФО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06"/>
      <c r="B16" s="310"/>
      <c r="C16" s="310"/>
      <c r="D16" s="31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4">
        <v>7</v>
      </c>
      <c r="B17" s="312" t="str">
        <f>VLOOKUP(A17,'пр.взв.'!B17:C37,2,FALSE)</f>
        <v>БИСЕКОВ Жалтан Султанович</v>
      </c>
      <c r="C17" s="312" t="str">
        <f>VLOOKUP(A17,'пр.взв.'!B5:E28,3,FALSE)</f>
        <v>17.11.1990, КМС</v>
      </c>
      <c r="D17" s="312" t="str">
        <f>VLOOKUP(A17,'пр.взв.'!B5:E28,4,FALSE)</f>
        <v>ПФО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5"/>
      <c r="B18" s="313"/>
      <c r="C18" s="313"/>
      <c r="D18" s="313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5">
        <v>15</v>
      </c>
      <c r="B19" s="309" t="e">
        <f>VLOOKUP(A19,'пр.взв.'!B19:C39,2,FALSE)</f>
        <v>#N/A</v>
      </c>
      <c r="C19" s="309" t="e">
        <f>VLOOKUP(A19,'пр.взв.'!B5:E28,3,FALSE)</f>
        <v>#N/A</v>
      </c>
      <c r="D19" s="309" t="e">
        <f>VLOOKUP(A19,'пр.взв.'!B5:E28,4,FALSE)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06"/>
      <c r="B20" s="310"/>
      <c r="C20" s="310"/>
      <c r="D20" s="310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4">
        <v>2</v>
      </c>
      <c r="B22" s="312" t="str">
        <f>VLOOKUP(A22,'пр.взв.'!B7:E28,2,FALSE)</f>
        <v>КУДАРОВ Сактаган Сапаралыевич</v>
      </c>
      <c r="C22" s="312" t="str">
        <f>VLOOKUP(A22,'пр.взв.'!B7:E28,3,FALSE)</f>
        <v>15.12.90, МС</v>
      </c>
      <c r="D22" s="312" t="str">
        <f>VLOOKUP(A22,'пр.взв.'!B7:E28,4,FALSE)</f>
        <v>ПФО</v>
      </c>
      <c r="E22" s="12"/>
      <c r="F22" s="13"/>
      <c r="G22" s="13"/>
      <c r="H22" s="13"/>
      <c r="I22" s="13"/>
      <c r="J22" s="4"/>
      <c r="K22" s="16"/>
    </row>
    <row r="23" spans="1:11" ht="15.75">
      <c r="A23" s="305"/>
      <c r="B23" s="313"/>
      <c r="C23" s="313"/>
      <c r="D23" s="313"/>
      <c r="E23" s="19"/>
      <c r="F23" s="15"/>
      <c r="G23" s="15"/>
      <c r="H23" s="13"/>
      <c r="I23" s="13"/>
      <c r="J23" s="4"/>
      <c r="K23" s="33"/>
    </row>
    <row r="24" spans="1:11" ht="16.5" thickBot="1">
      <c r="A24" s="305">
        <v>10</v>
      </c>
      <c r="B24" s="309" t="str">
        <f>VLOOKUP(A24,'пр.взв.'!B7:E28,2,FALSE)</f>
        <v>ВОЛОДИН Александр Андреевич</v>
      </c>
      <c r="C24" s="309" t="str">
        <f>VLOOKUP(A24,'пр.взв.'!B7:E28,3,FALSE)</f>
        <v>23.11.1994, МС</v>
      </c>
      <c r="D24" s="309" t="str">
        <f>VLOOKUP(A24,'пр.взв.'!B7:E28,4,FALSE)</f>
        <v>СП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06"/>
      <c r="B25" s="310"/>
      <c r="C25" s="310"/>
      <c r="D25" s="310"/>
      <c r="E25" s="17"/>
      <c r="F25" s="21"/>
      <c r="G25" s="19"/>
      <c r="H25" s="13"/>
      <c r="I25" s="13"/>
      <c r="J25" s="4"/>
      <c r="K25" s="33"/>
    </row>
    <row r="26" spans="1:11" ht="16.5" thickBot="1">
      <c r="A26" s="314">
        <v>6</v>
      </c>
      <c r="B26" s="312" t="str">
        <f>VLOOKUP(A26,'пр.взв.'!B7:E28,2,FALSE)</f>
        <v>МЕЛЬНИКОВ Александр Дмитриевич</v>
      </c>
      <c r="C26" s="312" t="str">
        <f>VLOOKUP(A26,'пр.взв.'!B7:E28,3,FALSE)</f>
        <v>31.07.86, МС</v>
      </c>
      <c r="D26" s="312" t="str">
        <f>VLOOKUP(A26,'пр.взв.'!B7:E28,4,FALSE)</f>
        <v>ДВФО</v>
      </c>
      <c r="E26" s="12"/>
      <c r="F26" s="21"/>
      <c r="G26" s="16"/>
      <c r="H26" s="26"/>
      <c r="I26" s="13"/>
      <c r="J26" s="4"/>
      <c r="K26" s="33"/>
    </row>
    <row r="27" spans="1:11" ht="15.75">
      <c r="A27" s="305"/>
      <c r="B27" s="313"/>
      <c r="C27" s="313"/>
      <c r="D27" s="313"/>
      <c r="E27" s="19"/>
      <c r="F27" s="24"/>
      <c r="G27" s="15"/>
      <c r="H27" s="25"/>
      <c r="I27" s="13"/>
      <c r="J27" s="4"/>
      <c r="K27" s="33"/>
    </row>
    <row r="28" spans="1:11" ht="16.5" thickBot="1">
      <c r="A28" s="305">
        <v>14</v>
      </c>
      <c r="B28" s="309" t="e">
        <f>VLOOKUP(A28,'пр.взв.'!B7:E28,2,FALSE)</f>
        <v>#N/A</v>
      </c>
      <c r="C28" s="309" t="e">
        <f>VLOOKUP(A28,'пр.взв.'!B7:E28,3,FALSE)</f>
        <v>#N/A</v>
      </c>
      <c r="D28" s="309" t="e">
        <f>VLOOKUP(A28,'пр.взв.'!B7:E28,4,FALSE)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06"/>
      <c r="B29" s="310"/>
      <c r="C29" s="310"/>
      <c r="D29" s="310"/>
      <c r="E29" s="17"/>
      <c r="F29" s="311"/>
      <c r="G29" s="311"/>
      <c r="H29" s="25"/>
      <c r="I29" s="19"/>
      <c r="J29" s="3"/>
      <c r="K29" s="32"/>
    </row>
    <row r="30" spans="1:9" ht="16.5" thickBot="1">
      <c r="A30" s="314">
        <v>4</v>
      </c>
      <c r="B30" s="312" t="str">
        <f>VLOOKUP(A30,'пр.взв.'!B7:E28,2,FALSE)</f>
        <v>ЛАЗУТИН павел алексеевич</v>
      </c>
      <c r="C30" s="312" t="str">
        <f>VLOOKUP(A30,'пр.взв.'!B7:E28,3,FALSE)</f>
        <v>01.01.94, МС</v>
      </c>
      <c r="D30" s="312" t="str">
        <f>VLOOKUP(A30,'пр.взв.'!B7:E28,4,FALSE)</f>
        <v>ЦФО</v>
      </c>
      <c r="E30" s="12"/>
      <c r="F30" s="15"/>
      <c r="G30" s="15"/>
      <c r="H30" s="25"/>
      <c r="I30" s="16"/>
    </row>
    <row r="31" spans="1:9" ht="15.75">
      <c r="A31" s="305"/>
      <c r="B31" s="313"/>
      <c r="C31" s="313"/>
      <c r="D31" s="313"/>
      <c r="E31" s="19"/>
      <c r="F31" s="15"/>
      <c r="G31" s="15"/>
      <c r="H31" s="25"/>
      <c r="I31" s="13"/>
    </row>
    <row r="32" spans="1:9" ht="16.5" thickBot="1">
      <c r="A32" s="305">
        <v>12</v>
      </c>
      <c r="B32" s="309" t="e">
        <f>VLOOKUP(A32,'пр.взв.'!B7:E28,2,FALSE)</f>
        <v>#N/A</v>
      </c>
      <c r="C32" s="309" t="e">
        <f>VLOOKUP(A32,'пр.взв.'!B7:E28,3,FALSE)</f>
        <v>#N/A</v>
      </c>
      <c r="D32" s="309" t="e">
        <f>VLOOKUP(A32,'пр.взв.'!B7:E28,4,FALSE)</f>
        <v>#N/A</v>
      </c>
      <c r="E32" s="16"/>
      <c r="F32" s="20"/>
      <c r="G32" s="15"/>
      <c r="H32" s="25"/>
      <c r="I32" s="13"/>
    </row>
    <row r="33" spans="1:9" ht="16.5" thickBot="1">
      <c r="A33" s="306"/>
      <c r="B33" s="310"/>
      <c r="C33" s="310"/>
      <c r="D33" s="310"/>
      <c r="E33" s="17"/>
      <c r="F33" s="21"/>
      <c r="G33" s="19"/>
      <c r="H33" s="27"/>
      <c r="I33" s="13"/>
    </row>
    <row r="34" spans="1:9" ht="16.5" thickBot="1">
      <c r="A34" s="314">
        <v>8</v>
      </c>
      <c r="B34" s="312" t="str">
        <f>VLOOKUP(A34,'пр.взв.'!B7:E28,2,FALSE)</f>
        <v>САВИН Андрей Сергеевич</v>
      </c>
      <c r="C34" s="312" t="str">
        <f>VLOOKUP(A34,'пр.взв.'!B7:E28,3,FALSE)</f>
        <v>14.02.1990, МС</v>
      </c>
      <c r="D34" s="312" t="str">
        <f>VLOOKUP(A34,'пр.взв.'!B7:E28,4,FALSE)</f>
        <v>М</v>
      </c>
      <c r="E34" s="12"/>
      <c r="F34" s="22"/>
      <c r="G34" s="16"/>
      <c r="H34" s="10"/>
      <c r="I34" s="10"/>
    </row>
    <row r="35" spans="1:9" ht="15.75">
      <c r="A35" s="305"/>
      <c r="B35" s="313"/>
      <c r="C35" s="313"/>
      <c r="D35" s="313"/>
      <c r="E35" s="19"/>
      <c r="F35" s="23"/>
      <c r="G35" s="17"/>
      <c r="H35" s="18"/>
      <c r="I35" s="18"/>
    </row>
    <row r="36" spans="1:9" ht="16.5" thickBot="1">
      <c r="A36" s="305">
        <v>16</v>
      </c>
      <c r="B36" s="309" t="e">
        <f>VLOOKUP(A36,'пр.взв.'!B7:E28,2,FALSE)</f>
        <v>#N/A</v>
      </c>
      <c r="C36" s="309" t="e">
        <f>VLOOKUP(A36,'пр.взв.'!B7:E28,3,FALSE)</f>
        <v>#N/A</v>
      </c>
      <c r="D36" s="309" t="e">
        <f>VLOOKUP(A36,'пр.взв.'!B7:E28,4,FALSE)</f>
        <v>#N/A</v>
      </c>
      <c r="E36" s="16"/>
      <c r="F36" s="17"/>
      <c r="G36" s="17"/>
      <c r="H36" s="18"/>
      <c r="I36" s="18"/>
    </row>
    <row r="37" spans="1:9" ht="16.5" thickBot="1">
      <c r="A37" s="306"/>
      <c r="B37" s="310"/>
      <c r="C37" s="310"/>
      <c r="D37" s="310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07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07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08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08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44"/>
  <sheetViews>
    <sheetView tabSelected="1" zoomScalePageLayoutView="0" workbookViewId="0" topLeftCell="A13">
      <selection activeCell="A1" sqref="A1:H36"/>
    </sheetView>
  </sheetViews>
  <sheetFormatPr defaultColWidth="9.140625" defaultRowHeight="12.75"/>
  <sheetData>
    <row r="1" spans="1:8" ht="15.75" thickBot="1">
      <c r="A1" s="155" t="str">
        <f>HYPERLINK('[1]реквизиты'!$A$2)</f>
        <v>Чемпионат ЦС "Динамо"</v>
      </c>
      <c r="B1" s="156"/>
      <c r="C1" s="156"/>
      <c r="D1" s="156"/>
      <c r="E1" s="156"/>
      <c r="F1" s="156"/>
      <c r="G1" s="156"/>
      <c r="H1" s="157"/>
    </row>
    <row r="2" spans="1:8" ht="12.75">
      <c r="A2" s="317" t="str">
        <f>HYPERLINK('[1]реквизиты'!$A$3)</f>
        <v>14-18 февраля 2015 г.</v>
      </c>
      <c r="B2" s="317"/>
      <c r="C2" s="317"/>
      <c r="D2" s="317"/>
      <c r="E2" s="317"/>
      <c r="F2" s="317"/>
      <c r="G2" s="317"/>
      <c r="H2" s="317"/>
    </row>
    <row r="3" spans="1:8" ht="18.75" thickBot="1">
      <c r="A3" s="318" t="s">
        <v>30</v>
      </c>
      <c r="B3" s="318"/>
      <c r="C3" s="318"/>
      <c r="D3" s="318"/>
      <c r="E3" s="318"/>
      <c r="F3" s="318"/>
      <c r="G3" s="318"/>
      <c r="H3" s="318"/>
    </row>
    <row r="4" spans="2:8" ht="18.75" thickBot="1">
      <c r="B4" s="94"/>
      <c r="C4" s="95"/>
      <c r="D4" s="319" t="str">
        <f>HYPERLINK('пр.взв.'!D4)</f>
        <v>в.к. 52 кг.</v>
      </c>
      <c r="E4" s="320"/>
      <c r="F4" s="321"/>
      <c r="G4" s="95"/>
      <c r="H4" s="95"/>
    </row>
    <row r="5" spans="1:8" ht="18.75" thickBot="1">
      <c r="A5" s="95"/>
      <c r="B5" s="95"/>
      <c r="C5" s="95"/>
      <c r="D5" s="95"/>
      <c r="E5" s="95"/>
      <c r="F5" s="95"/>
      <c r="G5" s="95"/>
      <c r="H5" s="95"/>
    </row>
    <row r="6" spans="1:10" ht="18">
      <c r="A6" s="332" t="s">
        <v>31</v>
      </c>
      <c r="B6" s="325" t="str">
        <f>VLOOKUP(J6,'пр.взв.'!B7:G28,2,FALSE)</f>
        <v>МЕЛЬНИКОВ Александр Дмитриевич</v>
      </c>
      <c r="C6" s="325"/>
      <c r="D6" s="325"/>
      <c r="E6" s="325"/>
      <c r="F6" s="325"/>
      <c r="G6" s="325"/>
      <c r="H6" s="327" t="str">
        <f>VLOOKUP(J6,'пр.взв.'!B7:G28,3,FALSE)</f>
        <v>31.07.86, МС</v>
      </c>
      <c r="I6" s="95"/>
      <c r="J6" s="89">
        <f>'пр.хода'!H8</f>
        <v>6</v>
      </c>
    </row>
    <row r="7" spans="1:10" ht="18">
      <c r="A7" s="333"/>
      <c r="B7" s="326"/>
      <c r="C7" s="326"/>
      <c r="D7" s="326"/>
      <c r="E7" s="326"/>
      <c r="F7" s="326"/>
      <c r="G7" s="326"/>
      <c r="H7" s="328"/>
      <c r="I7" s="95"/>
      <c r="J7" s="89"/>
    </row>
    <row r="8" spans="1:10" ht="18">
      <c r="A8" s="333"/>
      <c r="B8" s="329" t="str">
        <f>VLOOKUP(J6,'пр.взв.'!B7:G28,4,FALSE)</f>
        <v>ДВФО</v>
      </c>
      <c r="C8" s="329"/>
      <c r="D8" s="329"/>
      <c r="E8" s="329"/>
      <c r="F8" s="329"/>
      <c r="G8" s="329"/>
      <c r="H8" s="328"/>
      <c r="I8" s="95"/>
      <c r="J8" s="89"/>
    </row>
    <row r="9" spans="1:10" ht="18.75" thickBot="1">
      <c r="A9" s="334"/>
      <c r="B9" s="330"/>
      <c r="C9" s="330"/>
      <c r="D9" s="330"/>
      <c r="E9" s="330"/>
      <c r="F9" s="330"/>
      <c r="G9" s="330"/>
      <c r="H9" s="331"/>
      <c r="I9" s="95"/>
      <c r="J9" s="89"/>
    </row>
    <row r="10" spans="1:10" ht="18.75" thickBot="1">
      <c r="A10" s="95"/>
      <c r="B10" s="95"/>
      <c r="C10" s="95"/>
      <c r="D10" s="95"/>
      <c r="E10" s="95"/>
      <c r="F10" s="95"/>
      <c r="G10" s="95"/>
      <c r="H10" s="95"/>
      <c r="I10" s="95"/>
      <c r="J10" s="89"/>
    </row>
    <row r="11" spans="1:10" ht="18" customHeight="1">
      <c r="A11" s="322" t="s">
        <v>32</v>
      </c>
      <c r="B11" s="325" t="str">
        <f>VLOOKUP(J11,'пр.взв.'!B2:G33,2,FALSE)</f>
        <v>БИСЕКОВ Жалтан Султанович</v>
      </c>
      <c r="C11" s="325"/>
      <c r="D11" s="325"/>
      <c r="E11" s="325"/>
      <c r="F11" s="325"/>
      <c r="G11" s="325"/>
      <c r="H11" s="327" t="str">
        <f>VLOOKUP(J11,'пр.взв.'!B2:G33,3,FALSE)</f>
        <v>17.11.1990, КМС</v>
      </c>
      <c r="I11" s="95"/>
      <c r="J11" s="89">
        <f>'пр.хода'!H20</f>
        <v>7</v>
      </c>
    </row>
    <row r="12" spans="1:10" ht="18" customHeight="1">
      <c r="A12" s="323"/>
      <c r="B12" s="326"/>
      <c r="C12" s="326"/>
      <c r="D12" s="326"/>
      <c r="E12" s="326"/>
      <c r="F12" s="326"/>
      <c r="G12" s="326"/>
      <c r="H12" s="328"/>
      <c r="I12" s="95"/>
      <c r="J12" s="89"/>
    </row>
    <row r="13" spans="1:10" ht="18">
      <c r="A13" s="323"/>
      <c r="B13" s="329" t="str">
        <f>VLOOKUP(J11,'пр.взв.'!B2:G33,4,FALSE)</f>
        <v>ПФО</v>
      </c>
      <c r="C13" s="329"/>
      <c r="D13" s="329"/>
      <c r="E13" s="329"/>
      <c r="F13" s="329"/>
      <c r="G13" s="329"/>
      <c r="H13" s="328"/>
      <c r="I13" s="95"/>
      <c r="J13" s="89"/>
    </row>
    <row r="14" spans="1:10" ht="18.75" thickBot="1">
      <c r="A14" s="324"/>
      <c r="B14" s="330"/>
      <c r="C14" s="330"/>
      <c r="D14" s="330"/>
      <c r="E14" s="330"/>
      <c r="F14" s="330"/>
      <c r="G14" s="330"/>
      <c r="H14" s="331"/>
      <c r="I14" s="95"/>
      <c r="J14" s="89"/>
    </row>
    <row r="15" spans="1:10" ht="18.75" thickBot="1">
      <c r="A15" s="95"/>
      <c r="B15" s="95"/>
      <c r="C15" s="95"/>
      <c r="D15" s="95"/>
      <c r="E15" s="95"/>
      <c r="F15" s="95"/>
      <c r="G15" s="95"/>
      <c r="H15" s="95"/>
      <c r="I15" s="95"/>
      <c r="J15" s="89"/>
    </row>
    <row r="16" spans="1:10" ht="18" customHeight="1">
      <c r="A16" s="338" t="s">
        <v>33</v>
      </c>
      <c r="B16" s="325" t="str">
        <f>'пр.взв.'!C27</f>
        <v>САМОФАЛ Александр Иванович</v>
      </c>
      <c r="C16" s="325"/>
      <c r="D16" s="325"/>
      <c r="E16" s="325"/>
      <c r="F16" s="325"/>
      <c r="G16" s="325"/>
      <c r="H16" s="404" t="str">
        <f>'пр.взв.'!D27</f>
        <v>10.09.1979, КМС</v>
      </c>
      <c r="I16" s="95"/>
      <c r="J16" s="89">
        <v>11</v>
      </c>
    </row>
    <row r="17" spans="1:10" ht="18" customHeight="1">
      <c r="A17" s="339"/>
      <c r="B17" s="326"/>
      <c r="C17" s="326"/>
      <c r="D17" s="326"/>
      <c r="E17" s="326"/>
      <c r="F17" s="326"/>
      <c r="G17" s="326"/>
      <c r="H17" s="328"/>
      <c r="I17" s="95"/>
      <c r="J17" s="89"/>
    </row>
    <row r="18" spans="1:10" ht="18">
      <c r="A18" s="339"/>
      <c r="B18" s="329" t="str">
        <f>VLOOKUP(J16,'пр.взв.'!B7:G38,4,FALSE)</f>
        <v>ЮФО</v>
      </c>
      <c r="C18" s="329"/>
      <c r="D18" s="329"/>
      <c r="E18" s="329"/>
      <c r="F18" s="329"/>
      <c r="G18" s="329"/>
      <c r="H18" s="328"/>
      <c r="I18" s="95"/>
      <c r="J18" s="89"/>
    </row>
    <row r="19" spans="1:10" ht="18.75" thickBot="1">
      <c r="A19" s="340"/>
      <c r="B19" s="330"/>
      <c r="C19" s="330"/>
      <c r="D19" s="330"/>
      <c r="E19" s="330"/>
      <c r="F19" s="330"/>
      <c r="G19" s="330"/>
      <c r="H19" s="331"/>
      <c r="I19" s="95"/>
      <c r="J19" s="89"/>
    </row>
    <row r="20" spans="1:10" ht="18.75" thickBot="1">
      <c r="A20" s="95"/>
      <c r="B20" s="95"/>
      <c r="C20" s="95"/>
      <c r="D20" s="95"/>
      <c r="E20" s="95"/>
      <c r="F20" s="95"/>
      <c r="G20" s="95"/>
      <c r="H20" s="95"/>
      <c r="I20" s="95"/>
      <c r="J20" s="89"/>
    </row>
    <row r="21" spans="1:10" ht="18" customHeight="1">
      <c r="A21" s="338" t="s">
        <v>33</v>
      </c>
      <c r="B21" s="325" t="str">
        <f>VLOOKUP(J21,'пр.взв.'!B2:G43,2,FALSE)</f>
        <v>ЛАЗУТИН павел алексеевич</v>
      </c>
      <c r="C21" s="325"/>
      <c r="D21" s="325"/>
      <c r="E21" s="325"/>
      <c r="F21" s="325"/>
      <c r="G21" s="325"/>
      <c r="H21" s="327" t="str">
        <f>VLOOKUP(J21,'пр.взв.'!B3:G22,3,FALSE)</f>
        <v>01.01.94, МС</v>
      </c>
      <c r="I21" s="95"/>
      <c r="J21" s="89">
        <f>'пр.хода'!Q32</f>
        <v>4</v>
      </c>
    </row>
    <row r="22" spans="1:10" ht="18" customHeight="1">
      <c r="A22" s="339"/>
      <c r="B22" s="326"/>
      <c r="C22" s="326"/>
      <c r="D22" s="326"/>
      <c r="E22" s="326"/>
      <c r="F22" s="326"/>
      <c r="G22" s="326"/>
      <c r="H22" s="328"/>
      <c r="I22" s="95"/>
      <c r="J22" s="89"/>
    </row>
    <row r="23" spans="1:9" ht="18">
      <c r="A23" s="339"/>
      <c r="B23" s="329" t="str">
        <f>VLOOKUP(J21,'пр.взв.'!B6:G43,4,FALSE)</f>
        <v>ЦФО</v>
      </c>
      <c r="C23" s="329"/>
      <c r="D23" s="329"/>
      <c r="E23" s="329"/>
      <c r="F23" s="329"/>
      <c r="G23" s="329"/>
      <c r="H23" s="328"/>
      <c r="I23" s="95"/>
    </row>
    <row r="24" spans="1:9" ht="18.75" thickBot="1">
      <c r="A24" s="340"/>
      <c r="B24" s="330"/>
      <c r="C24" s="330"/>
      <c r="D24" s="330"/>
      <c r="E24" s="330"/>
      <c r="F24" s="330"/>
      <c r="G24" s="330"/>
      <c r="H24" s="331"/>
      <c r="I24" s="95"/>
    </row>
    <row r="25" spans="1:8" ht="18">
      <c r="A25" s="95"/>
      <c r="B25" s="95"/>
      <c r="C25" s="95"/>
      <c r="D25" s="95"/>
      <c r="E25" s="95"/>
      <c r="F25" s="95"/>
      <c r="G25" s="95"/>
      <c r="H25" s="95"/>
    </row>
    <row r="26" spans="1:8" ht="18">
      <c r="A26" s="95" t="s">
        <v>51</v>
      </c>
      <c r="B26" s="95"/>
      <c r="C26" s="95"/>
      <c r="D26" s="95"/>
      <c r="E26" s="95"/>
      <c r="F26" s="95"/>
      <c r="G26" s="95"/>
      <c r="H26" s="95"/>
    </row>
    <row r="27" ht="13.5" thickBot="1"/>
    <row r="28" spans="1:10" ht="12.75">
      <c r="A28" s="335" t="str">
        <f>VLOOKUP(J28,'пр.взв.'!B7:H28,7,FALSE)</f>
        <v>Иванов А.Н.</v>
      </c>
      <c r="B28" s="336"/>
      <c r="C28" s="336"/>
      <c r="D28" s="336"/>
      <c r="E28" s="336"/>
      <c r="F28" s="336"/>
      <c r="G28" s="336"/>
      <c r="H28" s="327"/>
      <c r="J28">
        <v>6</v>
      </c>
    </row>
    <row r="29" spans="1:8" ht="13.5" thickBot="1">
      <c r="A29" s="337"/>
      <c r="B29" s="330"/>
      <c r="C29" s="330"/>
      <c r="D29" s="330"/>
      <c r="E29" s="330"/>
      <c r="F29" s="330"/>
      <c r="G29" s="330"/>
      <c r="H29" s="331"/>
    </row>
    <row r="36" spans="1:8" ht="18">
      <c r="A36" s="95" t="s">
        <v>34</v>
      </c>
      <c r="B36" s="95"/>
      <c r="C36" s="95"/>
      <c r="D36" s="95"/>
      <c r="E36" s="95"/>
      <c r="F36" s="95"/>
      <c r="G36" s="95"/>
      <c r="H36" s="95"/>
    </row>
    <row r="37" spans="1:8" ht="18">
      <c r="A37" s="95"/>
      <c r="B37" s="95"/>
      <c r="C37" s="95"/>
      <c r="D37" s="95"/>
      <c r="E37" s="95"/>
      <c r="F37" s="95"/>
      <c r="G37" s="95"/>
      <c r="H37" s="95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7"/>
      <c r="B40" s="97"/>
      <c r="C40" s="97"/>
      <c r="D40" s="97"/>
      <c r="E40" s="97"/>
      <c r="F40" s="97"/>
      <c r="G40" s="97"/>
      <c r="H40" s="97"/>
    </row>
    <row r="41" spans="1:8" ht="18">
      <c r="A41" s="96"/>
      <c r="B41" s="96"/>
      <c r="C41" s="96"/>
      <c r="D41" s="96"/>
      <c r="E41" s="96"/>
      <c r="F41" s="96"/>
      <c r="G41" s="96"/>
      <c r="H41" s="96"/>
    </row>
    <row r="42" spans="1:8" ht="18">
      <c r="A42" s="98"/>
      <c r="B42" s="98"/>
      <c r="C42" s="98"/>
      <c r="D42" s="98"/>
      <c r="E42" s="98"/>
      <c r="F42" s="98"/>
      <c r="G42" s="98"/>
      <c r="H42" s="98"/>
    </row>
    <row r="43" spans="1:8" ht="18">
      <c r="A43" s="96"/>
      <c r="B43" s="96"/>
      <c r="C43" s="96"/>
      <c r="D43" s="96"/>
      <c r="E43" s="96"/>
      <c r="F43" s="96"/>
      <c r="G43" s="96"/>
      <c r="H43" s="96"/>
    </row>
    <row r="44" spans="1:8" ht="18">
      <c r="A44" s="98"/>
      <c r="B44" s="98"/>
      <c r="C44" s="98"/>
      <c r="D44" s="98"/>
      <c r="E44" s="98"/>
      <c r="F44" s="98"/>
      <c r="G44" s="98"/>
      <c r="H44" s="98"/>
    </row>
  </sheetData>
  <sheetProtection/>
  <mergeCells count="21"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C57"/>
  <sheetViews>
    <sheetView zoomScalePageLayoutView="0" workbookViewId="0" topLeftCell="A4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3" t="s">
        <v>24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ht="27.75" customHeight="1" thickBot="1">
      <c r="A2" s="154" t="s">
        <v>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3:18" ht="33" customHeight="1" thickBot="1">
      <c r="C3" s="355" t="str">
        <f>HYPERLINK('[1]реквизиты'!$A$2)</f>
        <v>Чемпионат ЦС "Динамо"</v>
      </c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7"/>
    </row>
    <row r="4" spans="1:19" ht="15.75" customHeight="1" thickBot="1">
      <c r="A4" s="9"/>
      <c r="B4" s="9"/>
      <c r="C4" s="316" t="str">
        <f>HYPERLINK('[1]реквизиты'!$A$3)</f>
        <v>14-18 февраля 2015 г.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9"/>
    </row>
    <row r="5" spans="9:15" ht="20.25" customHeight="1" thickBot="1">
      <c r="I5" s="72"/>
      <c r="J5" s="358" t="str">
        <f>HYPERLINK('пр.взв.'!D4)</f>
        <v>в.к. 52 кг.</v>
      </c>
      <c r="K5" s="359"/>
      <c r="L5" s="360"/>
      <c r="M5" s="387"/>
      <c r="N5" s="359"/>
      <c r="O5" s="360"/>
    </row>
    <row r="6" spans="1:21" ht="18" customHeight="1" thickBot="1">
      <c r="A6" s="315" t="s">
        <v>0</v>
      </c>
      <c r="B6" s="315"/>
      <c r="C6" s="5"/>
      <c r="R6" s="42"/>
      <c r="S6" s="42"/>
      <c r="U6" s="42" t="s">
        <v>1</v>
      </c>
    </row>
    <row r="7" spans="1:29" ht="12.75" customHeight="1" thickBot="1">
      <c r="A7" s="314">
        <v>1</v>
      </c>
      <c r="B7" s="312" t="str">
        <f>VLOOKUP(A7,'пр.взв.'!B7:C28,2,FALSE)</f>
        <v>ФЕДОТОВ Денис Валерьевич</v>
      </c>
      <c r="C7" s="312" t="str">
        <f>VLOOKUP(A7,'пр.взв.'!B7:F28,3,FALSE)</f>
        <v>06.06.1993, КМС</v>
      </c>
      <c r="D7" s="312" t="str">
        <f>VLOOKUP(A7,'пр.взв.'!B7:E28,4,FALSE)</f>
        <v>ПФО</v>
      </c>
      <c r="E7" s="110"/>
      <c r="F7" s="99"/>
      <c r="G7" s="99"/>
      <c r="H7" s="99"/>
      <c r="I7" s="65"/>
      <c r="J7" s="99"/>
      <c r="K7" s="99"/>
      <c r="L7" s="99"/>
      <c r="M7" s="111"/>
      <c r="N7" s="111"/>
      <c r="O7" s="111"/>
      <c r="P7" s="111"/>
      <c r="Q7" s="71"/>
      <c r="R7" s="312" t="str">
        <f>VLOOKUP(U7,'пр.взв.'!B7:E28,2,FALSE)</f>
        <v>КУДАРОВ Сактаган Сапаралыевич</v>
      </c>
      <c r="S7" s="312" t="str">
        <f>VLOOKUP(U7,'пр.взв.'!B7:E28,3,FALSE)</f>
        <v>15.12.90, МС</v>
      </c>
      <c r="T7" s="312" t="str">
        <f>VLOOKUP(U7,'пр.взв.'!B7:E28,4,FALSE)</f>
        <v>ПФО</v>
      </c>
      <c r="U7" s="346">
        <v>2</v>
      </c>
      <c r="Y7" s="4"/>
      <c r="Z7" s="4"/>
      <c r="AA7" s="4"/>
      <c r="AB7" s="4"/>
      <c r="AC7" s="4"/>
    </row>
    <row r="8" spans="1:29" ht="12.75" customHeight="1">
      <c r="A8" s="305"/>
      <c r="B8" s="313"/>
      <c r="C8" s="313"/>
      <c r="D8" s="313"/>
      <c r="E8" s="112">
        <v>1</v>
      </c>
      <c r="F8" s="113"/>
      <c r="G8" s="113"/>
      <c r="H8" s="138">
        <v>6</v>
      </c>
      <c r="I8" s="349" t="str">
        <f>VLOOKUP(H8,'пр.взв.'!B7:E28,2,FALSE)</f>
        <v>МЕЛЬНИКОВ Александр Дмитриевич</v>
      </c>
      <c r="J8" s="350"/>
      <c r="K8" s="350"/>
      <c r="L8" s="350"/>
      <c r="M8" s="351"/>
      <c r="N8" s="111"/>
      <c r="O8" s="111"/>
      <c r="P8" s="111"/>
      <c r="Q8" s="112">
        <v>10</v>
      </c>
      <c r="R8" s="313"/>
      <c r="S8" s="313"/>
      <c r="T8" s="313"/>
      <c r="U8" s="342"/>
      <c r="Y8" s="4"/>
      <c r="Z8" s="4"/>
      <c r="AA8" s="4"/>
      <c r="AB8" s="4"/>
      <c r="AC8" s="4"/>
    </row>
    <row r="9" spans="1:29" ht="12.75" customHeight="1" thickBot="1">
      <c r="A9" s="305">
        <v>9</v>
      </c>
      <c r="B9" s="309" t="str">
        <f>VLOOKUP(A9,'пр.взв.'!B9:C30,2,FALSE)</f>
        <v>ЗИЯДИНОВ Заир Исметович</v>
      </c>
      <c r="C9" s="309" t="str">
        <f>VLOOKUP(A9,'пр.взв.'!B7:F28,3,FALSE)</f>
        <v>20.07.1993, МС</v>
      </c>
      <c r="D9" s="309" t="str">
        <f>VLOOKUP(A9,'пр.взв.'!B7:G28,4,FALSE)</f>
        <v>Крым</v>
      </c>
      <c r="E9" s="16" t="s">
        <v>102</v>
      </c>
      <c r="F9" s="114"/>
      <c r="G9" s="113"/>
      <c r="H9" s="99"/>
      <c r="I9" s="352"/>
      <c r="J9" s="353"/>
      <c r="K9" s="353"/>
      <c r="L9" s="353"/>
      <c r="M9" s="354"/>
      <c r="N9" s="111"/>
      <c r="O9" s="111"/>
      <c r="P9" s="115"/>
      <c r="Q9" s="16" t="s">
        <v>103</v>
      </c>
      <c r="R9" s="309" t="str">
        <f>VLOOKUP(U9,'пр.взв.'!B9:E30,2,FALSE)</f>
        <v>ВОЛОДИН Александр Андреевич</v>
      </c>
      <c r="S9" s="309" t="str">
        <f>VLOOKUP(U9,'пр.взв.'!B9:E30,3,FALSE)</f>
        <v>23.11.1994, МС</v>
      </c>
      <c r="T9" s="309" t="str">
        <f>VLOOKUP(U9,'пр.взв.'!B9:E30,4,FALSE)</f>
        <v>СП</v>
      </c>
      <c r="U9" s="342">
        <v>10</v>
      </c>
      <c r="Y9" s="4"/>
      <c r="Z9" s="4"/>
      <c r="AA9" s="4"/>
      <c r="AB9" s="4"/>
      <c r="AC9" s="4"/>
    </row>
    <row r="10" spans="1:29" ht="12.75" customHeight="1" thickBot="1">
      <c r="A10" s="306"/>
      <c r="B10" s="310"/>
      <c r="C10" s="310"/>
      <c r="D10" s="310"/>
      <c r="E10" s="116"/>
      <c r="F10" s="117"/>
      <c r="G10" s="112">
        <v>1</v>
      </c>
      <c r="H10" s="99"/>
      <c r="I10" s="71"/>
      <c r="J10" s="71"/>
      <c r="K10" s="71"/>
      <c r="L10" s="71"/>
      <c r="M10" s="111"/>
      <c r="N10" s="111"/>
      <c r="O10" s="112">
        <v>6</v>
      </c>
      <c r="P10" s="118"/>
      <c r="Q10" s="71"/>
      <c r="R10" s="310"/>
      <c r="S10" s="310"/>
      <c r="T10" s="310"/>
      <c r="U10" s="343"/>
      <c r="Y10" s="4"/>
      <c r="Z10" s="4"/>
      <c r="AA10" s="4"/>
      <c r="AB10" s="4"/>
      <c r="AC10" s="4"/>
    </row>
    <row r="11" spans="1:29" ht="12.75" customHeight="1" thickBot="1">
      <c r="A11" s="314">
        <v>5</v>
      </c>
      <c r="B11" s="312" t="str">
        <f>VLOOKUP(A11,'пр.взв.'!B11:C32,2,FALSE)</f>
        <v>КУАНИШЕВ Нурлан Нурлыбекович</v>
      </c>
      <c r="C11" s="312" t="str">
        <f>VLOOKUP(A11,'пр.взв.'!B7:E28,3,FALSE)</f>
        <v>05.03.88, КМС</v>
      </c>
      <c r="D11" s="312" t="str">
        <f>VLOOKUP(A11,'пр.взв.'!B7:E28,4,FALSE)</f>
        <v>ПФО</v>
      </c>
      <c r="E11" s="110"/>
      <c r="F11" s="117"/>
      <c r="G11" s="16" t="s">
        <v>104</v>
      </c>
      <c r="H11" s="119"/>
      <c r="I11" s="99"/>
      <c r="J11" s="71"/>
      <c r="K11" s="71"/>
      <c r="L11" s="71"/>
      <c r="M11" s="111"/>
      <c r="N11" s="115"/>
      <c r="O11" s="16" t="s">
        <v>103</v>
      </c>
      <c r="P11" s="118"/>
      <c r="Q11" s="71"/>
      <c r="R11" s="312" t="str">
        <f>VLOOKUP(U11,'пр.взв.'!B11:E32,2,FALSE)</f>
        <v>МЕЛЬНИКОВ Александр Дмитриевич</v>
      </c>
      <c r="S11" s="312" t="str">
        <f>VLOOKUP(U11,'пр.взв.'!B11:E32,3,FALSE)</f>
        <v>31.07.86, МС</v>
      </c>
      <c r="T11" s="312" t="str">
        <f>VLOOKUP(U11,'пр.взв.'!B11:E32,4,FALSE)</f>
        <v>ДВФО</v>
      </c>
      <c r="U11" s="341">
        <v>6</v>
      </c>
      <c r="Y11" s="4"/>
      <c r="Z11" s="4"/>
      <c r="AA11" s="4"/>
      <c r="AB11" s="4"/>
      <c r="AC11" s="4"/>
    </row>
    <row r="12" spans="1:29" ht="12.75" customHeight="1">
      <c r="A12" s="305"/>
      <c r="B12" s="313"/>
      <c r="C12" s="313"/>
      <c r="D12" s="313"/>
      <c r="E12" s="112">
        <v>5</v>
      </c>
      <c r="F12" s="120"/>
      <c r="G12" s="113"/>
      <c r="H12" s="121"/>
      <c r="I12" s="99"/>
      <c r="J12" s="390" t="s">
        <v>21</v>
      </c>
      <c r="K12" s="390"/>
      <c r="L12" s="390"/>
      <c r="M12" s="111"/>
      <c r="N12" s="118"/>
      <c r="O12" s="111"/>
      <c r="P12" s="122"/>
      <c r="Q12" s="112">
        <v>6</v>
      </c>
      <c r="R12" s="313"/>
      <c r="S12" s="313"/>
      <c r="T12" s="313"/>
      <c r="U12" s="342"/>
      <c r="Y12" s="4"/>
      <c r="Z12" s="4"/>
      <c r="AA12" s="4"/>
      <c r="AB12" s="4"/>
      <c r="AC12" s="4"/>
    </row>
    <row r="13" spans="1:29" ht="12.75" customHeight="1" thickBot="1">
      <c r="A13" s="305">
        <v>13</v>
      </c>
      <c r="B13" s="344" t="e">
        <f>VLOOKUP(A13,'пр.взв.'!B7:C28,2,FALSE)</f>
        <v>#N/A</v>
      </c>
      <c r="C13" s="344" t="e">
        <f>VLOOKUP(A13,'пр.взв.'!B7:E28,3,FALSE)</f>
        <v>#N/A</v>
      </c>
      <c r="D13" s="344" t="e">
        <f>VLOOKUP(A13,'пр.взв.'!B7:E28,4,FALSE)</f>
        <v>#N/A</v>
      </c>
      <c r="E13" s="16"/>
      <c r="F13" s="113"/>
      <c r="G13" s="113"/>
      <c r="H13" s="121"/>
      <c r="I13" s="123"/>
      <c r="J13" s="124"/>
      <c r="K13" s="124"/>
      <c r="L13" s="99"/>
      <c r="M13" s="111"/>
      <c r="N13" s="118"/>
      <c r="O13" s="111"/>
      <c r="P13" s="111"/>
      <c r="Q13" s="16"/>
      <c r="R13" s="344" t="e">
        <f>VLOOKUP(U13,'пр.взв.'!B13:E34,2,FALSE)</f>
        <v>#N/A</v>
      </c>
      <c r="S13" s="344" t="e">
        <f>VLOOKUP(U13,'пр.взв.'!B13:E34,3,FALSE)</f>
        <v>#N/A</v>
      </c>
      <c r="T13" s="344" t="e">
        <f>VLOOKUP(U13,'пр.взв.'!B13:E34,4,FALSE)</f>
        <v>#N/A</v>
      </c>
      <c r="U13" s="342">
        <v>14</v>
      </c>
      <c r="Y13" s="4"/>
      <c r="Z13" s="4"/>
      <c r="AA13" s="4"/>
      <c r="AB13" s="4"/>
      <c r="AC13" s="4"/>
    </row>
    <row r="14" spans="1:29" ht="12.75" customHeight="1" thickBot="1">
      <c r="A14" s="306"/>
      <c r="B14" s="345"/>
      <c r="C14" s="345"/>
      <c r="D14" s="345"/>
      <c r="E14" s="116"/>
      <c r="F14" s="348"/>
      <c r="G14" s="348"/>
      <c r="H14" s="121"/>
      <c r="I14" s="112">
        <v>7</v>
      </c>
      <c r="J14" s="99"/>
      <c r="K14" s="99"/>
      <c r="L14" s="99"/>
      <c r="M14" s="112">
        <v>6</v>
      </c>
      <c r="N14" s="123"/>
      <c r="O14" s="111"/>
      <c r="P14" s="111"/>
      <c r="Q14" s="71"/>
      <c r="R14" s="345"/>
      <c r="S14" s="345"/>
      <c r="T14" s="345"/>
      <c r="U14" s="347"/>
      <c r="Y14" s="4"/>
      <c r="Z14" s="4"/>
      <c r="AA14" s="4"/>
      <c r="AB14" s="4"/>
      <c r="AC14" s="4"/>
    </row>
    <row r="15" spans="1:29" ht="12.75" customHeight="1" thickBot="1">
      <c r="A15" s="314">
        <v>3</v>
      </c>
      <c r="B15" s="312" t="str">
        <f>VLOOKUP(A15,'пр.взв.'!B7:C28,2,FALSE)</f>
        <v>КЕЙТУКОВ Кемран Арсеньевич</v>
      </c>
      <c r="C15" s="312" t="str">
        <f>VLOOKUP(A15,'пр.взв.'!B7:E28,3,FALSE)</f>
        <v>19.11.94, КМС</v>
      </c>
      <c r="D15" s="312" t="str">
        <f>VLOOKUP(A15,'пр.взв.'!B7:E28,4,FALSE)</f>
        <v>ЮФО</v>
      </c>
      <c r="E15" s="110"/>
      <c r="F15" s="113"/>
      <c r="G15" s="113"/>
      <c r="H15" s="121"/>
      <c r="I15" s="16" t="s">
        <v>107</v>
      </c>
      <c r="J15" s="99"/>
      <c r="K15" s="99"/>
      <c r="L15" s="99"/>
      <c r="M15" s="16" t="s">
        <v>103</v>
      </c>
      <c r="N15" s="118"/>
      <c r="O15" s="111"/>
      <c r="P15" s="111"/>
      <c r="Q15" s="71"/>
      <c r="R15" s="312" t="str">
        <f>VLOOKUP(U15,'пр.взв.'!B7:C28,2,FALSE)</f>
        <v>ЛАЗУТИН павел алексеевич</v>
      </c>
      <c r="S15" s="312" t="str">
        <f>VLOOKUP(U15,'пр.взв.'!B7:E28,3,FALSE)</f>
        <v>01.01.94, МС</v>
      </c>
      <c r="T15" s="312" t="str">
        <f>VLOOKUP(U15,'пр.взв.'!B7:E28,4,FALSE)</f>
        <v>ЦФО</v>
      </c>
      <c r="U15" s="346">
        <v>4</v>
      </c>
      <c r="Y15" s="4"/>
      <c r="Z15" s="4"/>
      <c r="AA15" s="4"/>
      <c r="AB15" s="4"/>
      <c r="AC15" s="4"/>
    </row>
    <row r="16" spans="1:29" ht="12.75" customHeight="1">
      <c r="A16" s="305"/>
      <c r="B16" s="313"/>
      <c r="C16" s="313"/>
      <c r="D16" s="313"/>
      <c r="E16" s="112">
        <v>11</v>
      </c>
      <c r="F16" s="113"/>
      <c r="G16" s="113"/>
      <c r="H16" s="121"/>
      <c r="I16" s="99"/>
      <c r="J16" s="99"/>
      <c r="K16" s="99"/>
      <c r="L16" s="99"/>
      <c r="M16" s="111"/>
      <c r="N16" s="118"/>
      <c r="O16" s="111"/>
      <c r="P16" s="111"/>
      <c r="Q16" s="112">
        <v>4</v>
      </c>
      <c r="R16" s="313"/>
      <c r="S16" s="313"/>
      <c r="T16" s="313"/>
      <c r="U16" s="342"/>
      <c r="Y16" s="4"/>
      <c r="Z16" s="4"/>
      <c r="AA16" s="4"/>
      <c r="AB16" s="4"/>
      <c r="AC16" s="4"/>
    </row>
    <row r="17" spans="1:29" ht="12.75" customHeight="1" thickBot="1">
      <c r="A17" s="305">
        <v>11</v>
      </c>
      <c r="B17" s="309" t="str">
        <f>VLOOKUP(A17,'пр.взв.'!B17:C37,2,FALSE)</f>
        <v>САМОФАЛ Александр Иванович</v>
      </c>
      <c r="C17" s="309" t="str">
        <f>VLOOKUP(A17,'пр.взв.'!B7:E28,3,FALSE)</f>
        <v>10.09.1979, КМС</v>
      </c>
      <c r="D17" s="309" t="str">
        <f>VLOOKUP(A17,'пр.взв.'!B7:F28,4,FALSE)</f>
        <v>ЮФО</v>
      </c>
      <c r="E17" s="16" t="s">
        <v>102</v>
      </c>
      <c r="F17" s="114"/>
      <c r="G17" s="113"/>
      <c r="H17" s="121"/>
      <c r="I17" s="99"/>
      <c r="J17" s="99"/>
      <c r="K17" s="99"/>
      <c r="L17" s="99"/>
      <c r="M17" s="111"/>
      <c r="N17" s="118"/>
      <c r="O17" s="111"/>
      <c r="P17" s="115"/>
      <c r="Q17" s="16"/>
      <c r="R17" s="344" t="e">
        <f>VLOOKUP(U17,'пр.взв.'!B17:E37,2,FALSE)</f>
        <v>#N/A</v>
      </c>
      <c r="S17" s="344" t="e">
        <f>VLOOKUP(U17,'пр.взв.'!B17:E37,3,FALSE)</f>
        <v>#N/A</v>
      </c>
      <c r="T17" s="344" t="e">
        <f>VLOOKUP(U17,'пр.взв.'!B17:E37,4,FALSE)</f>
        <v>#N/A</v>
      </c>
      <c r="U17" s="342">
        <v>12</v>
      </c>
      <c r="Y17" s="4"/>
      <c r="Z17" s="4"/>
      <c r="AA17" s="4"/>
      <c r="AB17" s="4"/>
      <c r="AC17" s="4"/>
    </row>
    <row r="18" spans="1:21" ht="12.75" customHeight="1" thickBot="1">
      <c r="A18" s="306"/>
      <c r="B18" s="310"/>
      <c r="C18" s="310"/>
      <c r="D18" s="310"/>
      <c r="E18" s="116"/>
      <c r="F18" s="117"/>
      <c r="G18" s="112">
        <v>7</v>
      </c>
      <c r="H18" s="125"/>
      <c r="I18" s="65" t="s">
        <v>29</v>
      </c>
      <c r="J18" s="99"/>
      <c r="K18" s="99"/>
      <c r="L18" s="99"/>
      <c r="M18" s="111"/>
      <c r="N18" s="122"/>
      <c r="O18" s="112">
        <v>8</v>
      </c>
      <c r="P18" s="118"/>
      <c r="Q18" s="71"/>
      <c r="R18" s="345"/>
      <c r="S18" s="345"/>
      <c r="T18" s="345"/>
      <c r="U18" s="343"/>
    </row>
    <row r="19" spans="1:21" ht="12.75" customHeight="1" thickBot="1">
      <c r="A19" s="314">
        <v>7</v>
      </c>
      <c r="B19" s="312" t="str">
        <f>VLOOKUP(A19,'пр.взв.'!B19:C39,2,FALSE)</f>
        <v>БИСЕКОВ Жалтан Султанович</v>
      </c>
      <c r="C19" s="312" t="str">
        <f>VLOOKUP(A19,'пр.взв.'!B7:E28,3,FALSE)</f>
        <v>17.11.1990, КМС</v>
      </c>
      <c r="D19" s="312" t="str">
        <f>VLOOKUP(A19,'пр.взв.'!B7:E28,4,FALSE)</f>
        <v>ПФО</v>
      </c>
      <c r="E19" s="110"/>
      <c r="F19" s="126"/>
      <c r="G19" s="16" t="s">
        <v>103</v>
      </c>
      <c r="H19" s="64"/>
      <c r="I19" s="71"/>
      <c r="J19" s="71"/>
      <c r="K19" s="71"/>
      <c r="L19" s="71"/>
      <c r="M19" s="71"/>
      <c r="N19" s="111"/>
      <c r="O19" s="16" t="s">
        <v>102</v>
      </c>
      <c r="P19" s="118"/>
      <c r="Q19" s="71"/>
      <c r="R19" s="312" t="str">
        <f>VLOOKUP(U19,'пр.взв.'!B19:E39,2,FALSE)</f>
        <v>САВИН Андрей Сергеевич</v>
      </c>
      <c r="S19" s="312" t="str">
        <f>VLOOKUP(U19,'пр.взв.'!B19:E39,3,FALSE)</f>
        <v>14.02.1990, МС</v>
      </c>
      <c r="T19" s="312" t="str">
        <f>VLOOKUP(U19,'пр.взв.'!B19:E39,4,FALSE)</f>
        <v>М</v>
      </c>
      <c r="U19" s="341">
        <v>8</v>
      </c>
    </row>
    <row r="20" spans="1:21" ht="12.75" customHeight="1">
      <c r="A20" s="305"/>
      <c r="B20" s="313"/>
      <c r="C20" s="313"/>
      <c r="D20" s="313"/>
      <c r="E20" s="112">
        <v>7</v>
      </c>
      <c r="F20" s="127"/>
      <c r="G20" s="116"/>
      <c r="H20" s="138">
        <v>7</v>
      </c>
      <c r="I20" s="398" t="str">
        <f>VLOOKUP(H20,'пр.взв.'!B18:E39,2,FALSE)</f>
        <v>БИСЕКОВ Жалтан Султанович</v>
      </c>
      <c r="J20" s="399"/>
      <c r="K20" s="399"/>
      <c r="L20" s="399"/>
      <c r="M20" s="400"/>
      <c r="N20" s="111"/>
      <c r="O20" s="111"/>
      <c r="P20" s="128"/>
      <c r="Q20" s="112">
        <v>8</v>
      </c>
      <c r="R20" s="313"/>
      <c r="S20" s="313"/>
      <c r="T20" s="313"/>
      <c r="U20" s="342"/>
    </row>
    <row r="21" spans="1:21" ht="12.75" customHeight="1" thickBot="1">
      <c r="A21" s="305">
        <v>15</v>
      </c>
      <c r="B21" s="344" t="e">
        <f>VLOOKUP(A21,'пр.взв.'!B21:C41,2,FALSE)</f>
        <v>#N/A</v>
      </c>
      <c r="C21" s="344" t="e">
        <f>VLOOKUP(A21,'пр.взв.'!B7:E28,3,FALSE)</f>
        <v>#N/A</v>
      </c>
      <c r="D21" s="344" t="e">
        <f>VLOOKUP(A21,'пр.взв.'!B7:E28,4,FALSE)</f>
        <v>#N/A</v>
      </c>
      <c r="E21" s="16"/>
      <c r="F21" s="116"/>
      <c r="G21" s="116"/>
      <c r="H21" s="86"/>
      <c r="I21" s="401"/>
      <c r="J21" s="402"/>
      <c r="K21" s="402"/>
      <c r="L21" s="402"/>
      <c r="M21" s="403"/>
      <c r="N21" s="111"/>
      <c r="O21" s="111"/>
      <c r="P21" s="111"/>
      <c r="Q21" s="16"/>
      <c r="R21" s="344" t="e">
        <f>VLOOKUP(U21,'пр.взв.'!B21:E41,2,FALSE)</f>
        <v>#N/A</v>
      </c>
      <c r="S21" s="344" t="e">
        <f>VLOOKUP(U21,'пр.взв.'!B21:E41,3,FALSE)</f>
        <v>#N/A</v>
      </c>
      <c r="T21" s="344" t="e">
        <f>VLOOKUP(U21,'пр.взв.'!B7:E28,4,FALSE)</f>
        <v>#N/A</v>
      </c>
      <c r="U21" s="342">
        <v>16</v>
      </c>
    </row>
    <row r="22" spans="1:21" ht="12.75" customHeight="1" thickBot="1">
      <c r="A22" s="306"/>
      <c r="B22" s="345"/>
      <c r="C22" s="345"/>
      <c r="D22" s="345"/>
      <c r="E22" s="116"/>
      <c r="F22" s="110"/>
      <c r="G22" s="110"/>
      <c r="H22" s="71"/>
      <c r="I22" s="71"/>
      <c r="J22" s="71"/>
      <c r="K22" s="71"/>
      <c r="L22" s="71"/>
      <c r="M22" s="71"/>
      <c r="N22" s="71"/>
      <c r="O22" s="99"/>
      <c r="P22" s="99"/>
      <c r="Q22" s="71"/>
      <c r="R22" s="345"/>
      <c r="S22" s="345"/>
      <c r="T22" s="345"/>
      <c r="U22" s="343"/>
    </row>
    <row r="23" spans="1:20" ht="12.75" customHeight="1">
      <c r="A23" s="1"/>
      <c r="B23" s="1"/>
      <c r="C23" s="7"/>
      <c r="D23" s="4"/>
      <c r="E23" s="70"/>
      <c r="F23" s="70"/>
      <c r="G23" s="70"/>
      <c r="H23" s="391" t="s">
        <v>28</v>
      </c>
      <c r="I23" s="391"/>
      <c r="J23" s="391"/>
      <c r="K23" s="391"/>
      <c r="L23" s="391"/>
      <c r="M23" s="391"/>
      <c r="N23" s="391"/>
      <c r="O23" s="129"/>
      <c r="P23" s="129"/>
      <c r="Q23" s="71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139">
        <v>9</v>
      </c>
      <c r="B25" s="368" t="str">
        <f>VLOOKUP(A25,'пр.взв.'!B7:E28,2,FALSE)</f>
        <v>ЗИЯДИНОВ Заир Исметович</v>
      </c>
      <c r="I25" s="142">
        <v>10</v>
      </c>
      <c r="J25" s="362" t="str">
        <f>VLOOKUP(I25,'пр.взв.'!B5:D28,2,FALSE)</f>
        <v>ВОЛОДИН Александр Андреевич</v>
      </c>
      <c r="K25" s="376"/>
      <c r="L25" s="377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139"/>
      <c r="B26" s="370"/>
      <c r="C26" s="130" t="s">
        <v>105</v>
      </c>
      <c r="D26" s="34"/>
      <c r="E26" s="36"/>
      <c r="F26" s="36"/>
      <c r="G26" s="36"/>
      <c r="H26" s="36"/>
      <c r="I26" s="143"/>
      <c r="J26" s="378"/>
      <c r="K26" s="379"/>
      <c r="L26" s="380"/>
      <c r="M26" s="15"/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140">
        <v>5</v>
      </c>
      <c r="B27" s="371" t="str">
        <f>VLOOKUP(A27,'пр.взв.'!B7:D28,2,FALSE)</f>
        <v>КУАНИШЕВ Нурлан Нурлыбекович</v>
      </c>
      <c r="C27" s="131"/>
      <c r="D27" s="34"/>
      <c r="E27" s="66"/>
      <c r="F27" s="66"/>
      <c r="G27" s="66"/>
      <c r="H27" s="66"/>
      <c r="I27" s="144">
        <v>0</v>
      </c>
      <c r="J27" s="392" t="e">
        <f>VLOOKUP(I27,'пр.взв.'!B7:D28,2,FALSE)</f>
        <v>#N/A</v>
      </c>
      <c r="K27" s="393"/>
      <c r="L27" s="394"/>
      <c r="M27" s="20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140"/>
      <c r="B28" s="369"/>
      <c r="C28" s="132"/>
      <c r="D28" s="34"/>
      <c r="E28" s="65"/>
      <c r="F28" s="65"/>
      <c r="G28" s="66"/>
      <c r="H28" s="66"/>
      <c r="I28" s="144"/>
      <c r="J28" s="395"/>
      <c r="K28" s="396"/>
      <c r="L28" s="397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140"/>
      <c r="B29" s="13"/>
      <c r="C29" s="132"/>
      <c r="D29" s="99">
        <v>11</v>
      </c>
      <c r="E29" s="65"/>
      <c r="F29" s="65"/>
      <c r="G29" s="66"/>
      <c r="H29" s="66"/>
      <c r="I29" s="144"/>
      <c r="J29" s="86"/>
      <c r="K29" s="13"/>
      <c r="L29" s="8"/>
      <c r="M29" s="21"/>
      <c r="N29" s="84"/>
      <c r="O29" s="100">
        <v>4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140"/>
      <c r="B30" s="87"/>
      <c r="C30" s="132"/>
      <c r="D30" s="26"/>
      <c r="E30" s="65"/>
      <c r="F30" t="s">
        <v>48</v>
      </c>
      <c r="G30" s="66"/>
      <c r="H30" s="66"/>
      <c r="I30" s="144"/>
      <c r="J30" s="86"/>
      <c r="K30" s="87"/>
      <c r="L30" s="8"/>
      <c r="M30" s="21"/>
      <c r="N30" s="65"/>
      <c r="O30" s="65"/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41">
        <v>11</v>
      </c>
      <c r="B31" s="372" t="str">
        <f>VLOOKUP(A31,'пр.взв.'!B7:D28,2,FALSE)</f>
        <v>САМОФАЛ Александр Иванович</v>
      </c>
      <c r="C31" s="133"/>
      <c r="D31" s="25"/>
      <c r="E31" s="64"/>
      <c r="F31" s="65"/>
      <c r="G31" s="65"/>
      <c r="H31" s="65"/>
      <c r="I31" s="138">
        <v>4</v>
      </c>
      <c r="J31" s="362" t="str">
        <f>VLOOKUP(I31,'пр.взв.'!B7:D28,2,FALSE)</f>
        <v>ЛАЗУТИН павел алексеевич</v>
      </c>
      <c r="K31" s="376"/>
      <c r="L31" s="377"/>
      <c r="M31" s="136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41"/>
      <c r="B32" s="373"/>
      <c r="C32" s="134" t="s">
        <v>106</v>
      </c>
      <c r="D32" s="25"/>
      <c r="E32" s="83">
        <v>11</v>
      </c>
      <c r="F32" s="381" t="str">
        <f>VLOOKUP(E32,'пр.взв.'!B7:D28,2,FALSE)</f>
        <v>САМОФАЛ Александр Иванович</v>
      </c>
      <c r="G32" s="382"/>
      <c r="H32" s="383"/>
      <c r="I32" s="145"/>
      <c r="J32" s="378"/>
      <c r="K32" s="379"/>
      <c r="L32" s="380"/>
      <c r="M32" s="137"/>
      <c r="N32" s="85"/>
      <c r="O32" s="85"/>
      <c r="P32" s="41"/>
      <c r="Q32" s="83">
        <v>4</v>
      </c>
      <c r="R32" s="388" t="str">
        <f>VLOOKUP(Q32,'пр.взв.'!B7:D28,2,FALSE)</f>
        <v>ЛАЗУТИН павел алексеевич</v>
      </c>
      <c r="S32" s="85"/>
      <c r="T32" s="85"/>
      <c r="U32" s="85"/>
      <c r="V32" s="4"/>
    </row>
    <row r="33" spans="1:22" ht="13.5" customHeight="1" thickBot="1">
      <c r="A33" s="141">
        <v>0</v>
      </c>
      <c r="B33" s="374" t="e">
        <f>VLOOKUP(A33,'пр.взв.'!B7:E28,2,FALSE)</f>
        <v>#N/A</v>
      </c>
      <c r="C33" s="14"/>
      <c r="D33" s="25"/>
      <c r="E33" s="67"/>
      <c r="F33" s="384"/>
      <c r="G33" s="385"/>
      <c r="H33" s="386"/>
      <c r="I33" s="146">
        <v>0</v>
      </c>
      <c r="J33" s="392" t="e">
        <f>VLOOKUP(I33,'пр.взв.'!B7:D28,2,FALSE)</f>
        <v>#N/A</v>
      </c>
      <c r="K33" s="393"/>
      <c r="L33" s="394"/>
      <c r="M33" s="135"/>
      <c r="N33" s="85"/>
      <c r="O33" s="85"/>
      <c r="P33" s="41"/>
      <c r="Q33" s="65"/>
      <c r="R33" s="389"/>
      <c r="S33" s="85"/>
      <c r="T33" s="85"/>
      <c r="U33" s="85"/>
      <c r="V33" s="4"/>
    </row>
    <row r="34" spans="1:22" ht="13.5" customHeight="1" thickBot="1">
      <c r="A34" s="88"/>
      <c r="B34" s="375"/>
      <c r="C34" s="34"/>
      <c r="D34" s="25"/>
      <c r="E34" s="65"/>
      <c r="F34" s="65"/>
      <c r="G34" s="65"/>
      <c r="H34" s="65"/>
      <c r="I34" s="145"/>
      <c r="J34" s="395"/>
      <c r="K34" s="396"/>
      <c r="L34" s="397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64">
        <v>8</v>
      </c>
      <c r="D35" s="368" t="str">
        <f>VLOOKUP(C35,'пр.взв.'!B7:D28,2,FALSE)</f>
        <v>САВИН Андрей Сергеевич</v>
      </c>
      <c r="E35" s="65"/>
      <c r="F35" s="65"/>
      <c r="G35" s="65"/>
      <c r="H35" s="65"/>
      <c r="I35" s="64"/>
      <c r="J35" s="66"/>
      <c r="K35" s="65"/>
      <c r="L35" s="65"/>
      <c r="M35" s="138">
        <v>1</v>
      </c>
      <c r="N35" s="362" t="str">
        <f>VLOOKUP(M35,'пр.взв.'!B7:D28,2,FALSE)</f>
        <v>ФЕДОТОВ Денис Валерьевич</v>
      </c>
      <c r="O35" s="363"/>
      <c r="P35" s="364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69"/>
      <c r="E36" s="65"/>
      <c r="F36" s="65"/>
      <c r="G36" s="65"/>
      <c r="H36" s="65"/>
      <c r="I36" s="65"/>
      <c r="J36" s="66"/>
      <c r="K36" s="65"/>
      <c r="L36" s="65"/>
      <c r="M36" s="65"/>
      <c r="N36" s="365"/>
      <c r="O36" s="366"/>
      <c r="P36" s="367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90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3"/>
      <c r="S37" s="63"/>
      <c r="T37" s="63"/>
      <c r="U37" s="63"/>
      <c r="V37" s="63"/>
    </row>
    <row r="38" spans="1:22" ht="15.75">
      <c r="A38" s="361" t="str">
        <f>HYPERLINK('[1]реквизиты'!$A$6)</f>
        <v>Гл. судья, судья МК</v>
      </c>
      <c r="B38" s="361"/>
      <c r="C38" s="361"/>
      <c r="E38" s="75"/>
      <c r="F38" s="76"/>
      <c r="J38" s="78" t="str">
        <f>'[1]реквизиты'!$G$7</f>
        <v>Рычёв С.В.</v>
      </c>
      <c r="K38" s="5"/>
      <c r="N38" s="70"/>
      <c r="O38" s="79" t="str">
        <f>'[1]реквизиты'!$G$8</f>
        <v>Александров</v>
      </c>
      <c r="P38" s="70"/>
      <c r="Q38" s="70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0"/>
      <c r="F39" s="70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91" t="str">
        <f>HYPERLINK('[1]реквизиты'!$A$8)</f>
        <v>Гл. секретарь, судья ВК</v>
      </c>
      <c r="B40" s="92"/>
      <c r="C40" s="93"/>
      <c r="D40" s="80"/>
      <c r="E40" s="80"/>
      <c r="F40" s="4"/>
      <c r="G40" s="4"/>
      <c r="H40" s="4"/>
      <c r="I40" s="4"/>
      <c r="J40" s="78" t="str">
        <f>HYPERLINK('[1]реквизиты'!$G$9)</f>
        <v>Кашутин А.В.</v>
      </c>
      <c r="K40" s="70"/>
      <c r="L40" s="70"/>
      <c r="M40" s="70"/>
      <c r="O40" s="79" t="str">
        <f>'[1]реквизиты'!$G$10</f>
        <v>Владимир</v>
      </c>
      <c r="P40" s="71"/>
    </row>
    <row r="41" spans="4:20" ht="15">
      <c r="D41" s="76"/>
      <c r="E41" s="76"/>
      <c r="F41" s="76"/>
      <c r="G41" s="80"/>
      <c r="H41" s="80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80"/>
      <c r="H42" s="80"/>
      <c r="I42" s="4"/>
      <c r="J42" s="4"/>
      <c r="K42" s="4"/>
      <c r="L42" s="4"/>
      <c r="M42" s="70"/>
      <c r="N42" s="70"/>
      <c r="O42" s="70"/>
      <c r="P42" s="70"/>
      <c r="Q42" s="80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2">
        <f>HYPERLINK('[1]реквизиты'!$A$22)</f>
      </c>
      <c r="C44" s="51"/>
      <c r="D44" s="75"/>
      <c r="E44" s="75"/>
      <c r="F44" s="75"/>
      <c r="G44" s="5"/>
      <c r="H44" s="5"/>
      <c r="M44" s="54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S13:S14"/>
    <mergeCell ref="R13:R14"/>
    <mergeCell ref="R11:R12"/>
    <mergeCell ref="A21:A22"/>
    <mergeCell ref="B21:B22"/>
    <mergeCell ref="C21:C22"/>
    <mergeCell ref="A17:A18"/>
    <mergeCell ref="B17:B18"/>
    <mergeCell ref="D15:D16"/>
    <mergeCell ref="D17:D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</mergeCells>
  <printOptions horizontalCentered="1" verticalCentered="1"/>
  <pageMargins left="0.3937007874015748" right="0" top="0" bottom="0" header="0.5118110236220472" footer="0.5118110236220472"/>
  <pageSetup fitToHeight="1" fitToWidth="1"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2015-02-18T12:13:23Z</cp:lastPrinted>
  <dcterms:created xsi:type="dcterms:W3CDTF">1996-10-08T23:32:33Z</dcterms:created>
  <dcterms:modified xsi:type="dcterms:W3CDTF">2015-02-18T12:13:27Z</dcterms:modified>
  <cp:category/>
  <cp:version/>
  <cp:contentType/>
  <cp:contentStatus/>
</cp:coreProperties>
</file>