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<sst xmlns="http://schemas.openxmlformats.org/spreadsheetml/2006/main" count="372" uniqueCount="157">
  <si>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</si>
  <si>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</si>
  <si>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</si>
  <si>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</si>
  <si>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</si>
  <si>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</si>
  <si>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</si>
  <si>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</si>
  <si>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</si>
  <si>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</si>
  <si>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</si>
  <si>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</si>
  <si>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</si>
  <si>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</si>
  <si>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</si>
  <si>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</si>
  <si>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</si>
  <si>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</si>
  <si>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</si>
  <si>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</si>
  <si>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</si>
  <si>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</si>
  <si>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</si>
  <si>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</si>
  <si>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</si>
  <si>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</si>
  <si>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</si>
  <si>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</si>
  <si>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11</t>
  </si>
  <si>
    <t>12</t>
  </si>
  <si>
    <t>13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</si>
  <si>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</si>
  <si>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</si>
  <si>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</si>
  <si>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</si>
  <si>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</si>
  <si>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</si>
  <si>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</si>
  <si>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</si>
  <si>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</si>
  <si>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</si>
  <si>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</si>
  <si>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</si>
  <si>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</si>
  <si>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</si>
  <si>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</si>
  <si>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</si>
  <si>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</si>
  <si>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</si>
  <si>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</si>
  <si>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</si>
  <si>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</si>
  <si>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</si>
  <si>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</si>
  <si>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</si>
  <si>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</si>
  <si>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</si>
  <si>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</si>
  <si>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</si>
  <si>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</si>
  <si>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</si>
  <si>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</si>
  <si>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</si>
  <si>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</si>
  <si>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</si>
  <si>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</si>
  <si>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</si>
  <si>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</si>
  <si>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</si>
  <si>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</si>
  <si>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</si>
  <si>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</si>
  <si>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</si>
  <si>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</si>
  <si>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</si>
  <si>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100 кг.</t>
  </si>
  <si>
    <t>БОЛОТИН Владимир Владимирович</t>
  </si>
  <si>
    <t>03.03.1995, КМС</t>
  </si>
  <si>
    <t>МОС</t>
  </si>
  <si>
    <t>МОСКВА МО</t>
  </si>
  <si>
    <t>Кузнецов СВ, Вашурин ВВ</t>
  </si>
  <si>
    <t xml:space="preserve">ЛАТУШКИН Никита Алексеевич </t>
  </si>
  <si>
    <t>07.08.1995, КМС</t>
  </si>
  <si>
    <t>СФО</t>
  </si>
  <si>
    <t>Новосибирская, Новосибирск, МО</t>
  </si>
  <si>
    <t>Мордвинов АИ Лепяхов СВ</t>
  </si>
  <si>
    <t>МИЩЕНКО Самвел Араикович</t>
  </si>
  <si>
    <t>17.01.1995 КМС</t>
  </si>
  <si>
    <t>Янковский СВ Мошкин Си</t>
  </si>
  <si>
    <t>ШУМЕЙКО Михаил Юрьевич</t>
  </si>
  <si>
    <t>12.04.1996 КМС</t>
  </si>
  <si>
    <t>Фунтиков ПВ Павлов ДА</t>
  </si>
  <si>
    <t>ДЖИКИЯ Беко Тимурович</t>
  </si>
  <si>
    <t>08.10.1996 КМС</t>
  </si>
  <si>
    <t>ВИСЕМБАЕВ Артур Казбекович</t>
  </si>
  <si>
    <t>08.02.1996 КМС</t>
  </si>
  <si>
    <t>Жиляев Д.С., Коробейников М.Ю.</t>
  </si>
  <si>
    <t>РУКАВИШНИКОВ Максим Сергеевич</t>
  </si>
  <si>
    <t>08.05.1995, КМС</t>
  </si>
  <si>
    <t>УФО</t>
  </si>
  <si>
    <t>Свердловская Екатеринбург ПР</t>
  </si>
  <si>
    <t>Козлов АА</t>
  </si>
  <si>
    <t>ЯГУРТОВ Александр Васильевич</t>
  </si>
  <si>
    <t>22.09.1995 кмс</t>
  </si>
  <si>
    <t>ПФО</t>
  </si>
  <si>
    <t>Ульяновская ФСОП "Россия"</t>
  </si>
  <si>
    <t>Тарасов ДВ Улюкин СН</t>
  </si>
  <si>
    <t>ФРОЛОВ Михаил Дмитриевич</t>
  </si>
  <si>
    <t>26.05.1995 кмс</t>
  </si>
  <si>
    <t>ЦФО</t>
  </si>
  <si>
    <t>Белгородская Белгород Д</t>
  </si>
  <si>
    <t>Немшилов ОП Городов Са</t>
  </si>
  <si>
    <t>ЛЕПЕХА Алексей Александрович</t>
  </si>
  <si>
    <t>18.02.1996 1р</t>
  </si>
  <si>
    <t>ЮФО</t>
  </si>
  <si>
    <t>Ростовская Новочеркасск МО</t>
  </si>
  <si>
    <t>Липчанский МЮ Григорян ИХ</t>
  </si>
  <si>
    <t>07.07.1997 кмс</t>
  </si>
  <si>
    <t>Тульская Тула Д</t>
  </si>
  <si>
    <t>Власов С.Ю.</t>
  </si>
  <si>
    <t>ГОЛИКОВ Алексей Олегович</t>
  </si>
  <si>
    <t>26.07.1995 КМС</t>
  </si>
  <si>
    <t>Р.Башкортостан, Уфа</t>
  </si>
  <si>
    <t>Кутлугужин ИЯ Ахметшин РР</t>
  </si>
  <si>
    <t>ОБУХОВ Василий Владимирович</t>
  </si>
  <si>
    <t>19.09.1996 кмс</t>
  </si>
  <si>
    <t>ХМАО-Югра Радужный МО</t>
  </si>
  <si>
    <t>Олексей ВВ Дыбенко КВ</t>
  </si>
  <si>
    <t>КАРАБУТ Александр Владимирович</t>
  </si>
  <si>
    <t>01.07.1996 КМС</t>
  </si>
  <si>
    <t>Курганская Шадринск МО</t>
  </si>
  <si>
    <t>Юферов СИ</t>
  </si>
  <si>
    <t>ЛОЕВЕЦ Александр Игоревич</t>
  </si>
  <si>
    <t>12.12.1996 КМС</t>
  </si>
  <si>
    <t>ДВФО</t>
  </si>
  <si>
    <t>Амурская Благовещенкск МО</t>
  </si>
  <si>
    <t>Магдыч МВ Курашов ВИ</t>
  </si>
  <si>
    <t>КОШКАРЕВ Кирилл Сергеевич</t>
  </si>
  <si>
    <t>27.06.1997 кмс</t>
  </si>
  <si>
    <t>Волгоградская Калач на Дону Д</t>
  </si>
  <si>
    <t>Лазарев ВИ</t>
  </si>
  <si>
    <t>СВЯТСКИЙ Петр Владимирович</t>
  </si>
  <si>
    <t>12.07.1996 кмс</t>
  </si>
  <si>
    <t>Рязанская Рязань Д</t>
  </si>
  <si>
    <t>Богодаев ВН</t>
  </si>
  <si>
    <t>ПЕТУХОВ Илья Викторович</t>
  </si>
  <si>
    <t>17 чел.</t>
  </si>
  <si>
    <t>3:0</t>
  </si>
  <si>
    <t>3:1</t>
  </si>
  <si>
    <t>4:0</t>
  </si>
  <si>
    <t>3</t>
  </si>
  <si>
    <t>6</t>
  </si>
  <si>
    <t>2</t>
  </si>
  <si>
    <t>5</t>
  </si>
  <si>
    <t>9-12</t>
  </si>
  <si>
    <t>13-16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</si>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</sst>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13" fillId="33" borderId="57" xfId="42" applyFont="1" applyFill="1" applyBorder="1" applyAlignment="1" applyProtection="1">
      <alignment horizontal="center" vertical="center" wrapText="1"/>
      <protection/>
    </xf>
    <xf numFmtId="0" fontId="13" fillId="33" borderId="58" xfId="42" applyFont="1" applyFill="1" applyBorder="1" applyAlignment="1" applyProtection="1">
      <alignment horizontal="center" vertical="center" wrapText="1"/>
      <protection/>
    </xf>
    <xf numFmtId="0" fontId="13" fillId="33" borderId="59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35" xfId="0" applyFont="1" applyBorder="1" applyAlignment="1">
      <alignment vertical="center" wrapText="1"/>
    </xf>
    <xf numFmtId="49" fontId="65" fillId="0" borderId="35" xfId="0" applyNumberFormat="1" applyFont="1" applyBorder="1" applyAlignment="1">
      <alignment horizontal="center" vertical="center" wrapText="1"/>
    </xf>
    <xf numFmtId="0" fontId="65" fillId="0" borderId="35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28" fillId="0" borderId="3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6" fillId="0" borderId="37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0" fillId="0" borderId="35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34" borderId="35" xfId="0" applyFont="1" applyFill="1" applyBorder="1" applyAlignment="1">
      <alignment horizontal="center" vertical="center" wrapText="1"/>
    </xf>
    <xf numFmtId="49" fontId="0" fillId="0" borderId="35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35" borderId="35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57" xfId="42" applyFont="1" applyFill="1" applyBorder="1" applyAlignment="1" applyProtection="1">
      <alignment horizontal="center" vertical="center"/>
      <protection/>
    </xf>
    <xf numFmtId="0" fontId="20" fillId="34" borderId="58" xfId="42" applyFont="1" applyFill="1" applyBorder="1" applyAlignment="1" applyProtection="1">
      <alignment horizontal="center" vertical="center"/>
      <protection/>
    </xf>
    <xf numFmtId="0" fontId="20" fillId="34" borderId="59" xfId="42" applyFont="1" applyFill="1" applyBorder="1" applyAlignment="1" applyProtection="1">
      <alignment horizontal="center" vertical="center"/>
      <protection/>
    </xf>
    <xf numFmtId="0" fontId="21" fillId="34" borderId="4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5" borderId="45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5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7" xfId="42" applyNumberFormat="1" applyFont="1" applyFill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6" fillId="0" borderId="74" xfId="0" applyNumberFormat="1" applyFont="1" applyBorder="1" applyAlignment="1">
      <alignment horizontal="center" vertical="center" wrapText="1"/>
    </xf>
    <xf numFmtId="0" fontId="66" fillId="0" borderId="75" xfId="0" applyNumberFormat="1" applyFont="1" applyBorder="1" applyAlignment="1">
      <alignment horizontal="center" vertical="center" wrapText="1"/>
    </xf>
    <xf numFmtId="0" fontId="66" fillId="0" borderId="76" xfId="0" applyNumberFormat="1" applyFont="1" applyBorder="1" applyAlignment="1">
      <alignment horizontal="center" vertical="center" wrapText="1"/>
    </xf>
    <xf numFmtId="0" fontId="66" fillId="0" borderId="77" xfId="0" applyNumberFormat="1" applyFont="1" applyBorder="1" applyAlignment="1">
      <alignment horizontal="center" vertical="center" wrapText="1"/>
    </xf>
    <xf numFmtId="0" fontId="66" fillId="0" borderId="78" xfId="0" applyNumberFormat="1" applyFont="1" applyBorder="1" applyAlignment="1">
      <alignment horizontal="center" vertical="center" wrapText="1"/>
    </xf>
    <xf numFmtId="0" fontId="66" fillId="0" borderId="79" xfId="0" applyNumberFormat="1" applyFont="1" applyBorder="1" applyAlignment="1">
      <alignment horizontal="center" vertical="center" wrapText="1"/>
    </xf>
    <xf numFmtId="0" fontId="0" fillId="0" borderId="43" xfId="42" applyNumberFormat="1" applyFont="1" applyBorder="1" applyAlignment="1" applyProtection="1">
      <alignment horizontal="center" vertical="center" wrapText="1"/>
      <protection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  <xf numFmtId="0" fontId="7" fillId="0" borderId="44" xfId="42" applyNumberFormat="1" applyFont="1" applyBorder="1" applyAlignment="1" applyProtection="1">
      <alignment horizontal="left" vertical="center" wrapText="1"/>
      <protection/>
    </xf>
    <xf numFmtId="0" fontId="7" fillId="0" borderId="34" xfId="0" applyNumberFormat="1" applyFont="1" applyBorder="1" applyAlignment="1">
      <alignment horizontal="left" vertical="center" wrapText="1"/>
    </xf>
    <xf numFmtId="0" fontId="67" fillId="0" borderId="68" xfId="42" applyNumberFormat="1" applyFont="1" applyBorder="1" applyAlignment="1" applyProtection="1">
      <alignment horizontal="left" vertical="center" wrapText="1"/>
      <protection/>
    </xf>
    <xf numFmtId="0" fontId="67" fillId="0" borderId="3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0" fillId="0" borderId="85" xfId="0" applyNumberFormat="1" applyFont="1" applyBorder="1" applyAlignment="1">
      <alignment horizontal="center" vertical="center" wrapText="1"/>
    </xf>
    <xf numFmtId="0" fontId="67" fillId="0" borderId="51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4" fillId="0" borderId="66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  <xf numFmtId="0" fontId="17" fillId="0" borderId="90" xfId="0" applyNumberFormat="1" applyFont="1" applyBorder="1" applyAlignment="1">
      <alignment horizontal="center" vertical="center" wrapText="1"/>
    </xf>
    <xf numFmtId="0" fontId="17" fillId="0" borderId="9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center" wrapText="1"/>
    </xf>
    <xf numFmtId="0" fontId="67" fillId="0" borderId="37" xfId="0" applyNumberFormat="1" applyFont="1" applyBorder="1" applyAlignment="1">
      <alignment horizontal="left" vertical="center" wrapText="1"/>
    </xf>
    <xf numFmtId="0" fontId="67" fillId="0" borderId="20" xfId="0" applyNumberFormat="1" applyFont="1" applyBorder="1" applyAlignment="1">
      <alignment horizontal="left" vertical="center" wrapText="1"/>
    </xf>
    <xf numFmtId="0" fontId="67" fillId="0" borderId="35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1</xdr:col>
      <xdr:colOff>457200</xdr:colOff>
      <xdr:row>3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0</xdr:rowOff>
    </xdr:from>
    <xdr:to>
      <xdr:col>3</xdr:col>
      <xdr:colOff>142875</xdr:colOff>
      <xdr:row>3</xdr:row>
      <xdr:rowOff>171450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B12" sqref="B12:B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4.00390625" style="0" customWidth="1"/>
    <col min="5" max="5" width="8.28125" style="0" customWidth="1"/>
    <col min="6" max="6" width="16.140625" style="0" customWidth="1"/>
    <col min="7" max="7" width="10.28125" style="0" customWidth="1"/>
    <col min="8" max="8" width="17.140625" style="0" customWidth="1"/>
  </cols>
  <sheetData>
    <row r="1" spans="1:8" ht="18.75" thickBot="1">
      <c r="A1" s="209" t="s">
        <v>43</v>
      </c>
      <c r="B1" s="209"/>
      <c r="C1" s="209"/>
      <c r="D1" s="209"/>
      <c r="E1" s="209"/>
      <c r="F1" s="209"/>
      <c r="G1" s="209"/>
      <c r="H1" s="209"/>
    </row>
    <row r="2" spans="2:8" ht="31.5" customHeight="1" thickBot="1">
      <c r="B2" s="157" t="s">
        <v>45</v>
      </c>
      <c r="C2" s="157"/>
      <c r="D2" s="206" t="str">
        <f>HYPERLINK('[1]реквизиты'!$A$2)</f>
        <v>Первенство России по САМБО среди юниоров 1995-1996г.р.</v>
      </c>
      <c r="E2" s="207"/>
      <c r="F2" s="207"/>
      <c r="G2" s="207"/>
      <c r="H2" s="208"/>
    </row>
    <row r="3" spans="2:7" ht="15" customHeight="1" thickBot="1">
      <c r="B3" s="72"/>
      <c r="C3" s="162" t="str">
        <f>HYPERLINK('[1]реквизиты'!$A$3)</f>
        <v>16-20 февраля 2015г.           г.Рязань</v>
      </c>
      <c r="D3" s="162"/>
      <c r="F3" s="163" t="str">
        <f>HYPERLINK('пр.взв.'!D4)</f>
        <v>в.к. 100 кг.</v>
      </c>
      <c r="G3" s="164"/>
    </row>
    <row r="4" spans="1:8" ht="12.75" customHeight="1">
      <c r="A4" s="183" t="s">
        <v>71</v>
      </c>
      <c r="B4" s="185" t="s">
        <v>5</v>
      </c>
      <c r="C4" s="187" t="s">
        <v>6</v>
      </c>
      <c r="D4" s="178" t="s">
        <v>7</v>
      </c>
      <c r="E4" s="177" t="s">
        <v>8</v>
      </c>
      <c r="F4" s="178"/>
      <c r="G4" s="171" t="s">
        <v>10</v>
      </c>
      <c r="H4" s="201" t="s">
        <v>9</v>
      </c>
    </row>
    <row r="5" spans="1:8" ht="9.75" customHeight="1" thickBot="1">
      <c r="A5" s="184"/>
      <c r="B5" s="186"/>
      <c r="C5" s="188"/>
      <c r="D5" s="180"/>
      <c r="E5" s="179"/>
      <c r="F5" s="180"/>
      <c r="G5" s="172"/>
      <c r="H5" s="202"/>
    </row>
    <row r="6" spans="1:8" ht="15" customHeight="1">
      <c r="A6" s="189">
        <v>1</v>
      </c>
      <c r="B6" s="190">
        <f>'пр.хода'!K17</f>
        <v>3</v>
      </c>
      <c r="C6" s="191" t="str">
        <f>VLOOKUP(B6,'пр.взв.'!B4:H133,2,FALSE)</f>
        <v>ЛЕПЕХА Алексей Александрович</v>
      </c>
      <c r="D6" s="181" t="str">
        <f>VLOOKUP(B6,'пр.взв.'!B7:H70,3,FALSE)</f>
        <v>18.02.1996 1р</v>
      </c>
      <c r="E6" s="173" t="str">
        <f>VLOOKUP(B6,'пр.взв.'!B7:H70,4,FALSE)</f>
        <v>ЮФО</v>
      </c>
      <c r="F6" s="175" t="str">
        <f>VLOOKUP(B6,'пр.взв.'!B7:H70,5,FALSE)</f>
        <v>Ростовская Новочеркасск МО</v>
      </c>
      <c r="G6" s="429">
        <f>VLOOKUP(B6,'пр.взв.'!B7:H70,6,FALSE)</f>
        <v>0</v>
      </c>
      <c r="H6" s="203" t="str">
        <f>VLOOKUP(B6,'пр.взв.'!B7:H70,7,FALSE)</f>
        <v>Липчанский МЮ Григорян ИХ</v>
      </c>
    </row>
    <row r="7" spans="1:8" ht="15" customHeight="1">
      <c r="A7" s="169"/>
      <c r="B7" s="159"/>
      <c r="C7" s="160"/>
      <c r="D7" s="182"/>
      <c r="E7" s="174"/>
      <c r="F7" s="176"/>
      <c r="G7" s="430"/>
      <c r="H7" s="204"/>
    </row>
    <row r="8" spans="1:8" ht="15" customHeight="1">
      <c r="A8" s="169">
        <v>2</v>
      </c>
      <c r="B8" s="159">
        <f>'пр.хода'!K25</f>
        <v>14</v>
      </c>
      <c r="C8" s="170" t="str">
        <f>VLOOKUP(B8,'пр.взв.'!B1:H135,2,FALSE)</f>
        <v>ФРОЛОВ Михаил Дмитриевич</v>
      </c>
      <c r="D8" s="166" t="str">
        <f>VLOOKUP(B8,'пр.взв.'!B9:H72,3,FALSE)</f>
        <v>26.05.1995 кмс</v>
      </c>
      <c r="E8" s="165" t="str">
        <f>VLOOKUP(B8,'пр.взв.'!B9:H72,4,FALSE)</f>
        <v>ЦФО</v>
      </c>
      <c r="F8" s="168" t="str">
        <f>VLOOKUP(B8,'пр.взв.'!B9:H72,5,FALSE)</f>
        <v>Белгородская Белгород Д</v>
      </c>
      <c r="G8" s="431">
        <f>VLOOKUP(B8,'пр.взв.'!B9:H72,6,FALSE)</f>
        <v>0</v>
      </c>
      <c r="H8" s="200" t="str">
        <f>VLOOKUP(B8,'пр.взв.'!B9:H72,7,FALSE)</f>
        <v>Немшилов ОП Городов Са</v>
      </c>
    </row>
    <row r="9" spans="1:8" ht="15" customHeight="1">
      <c r="A9" s="169"/>
      <c r="B9" s="159"/>
      <c r="C9" s="161"/>
      <c r="D9" s="166"/>
      <c r="E9" s="165"/>
      <c r="F9" s="168"/>
      <c r="G9" s="431"/>
      <c r="H9" s="200"/>
    </row>
    <row r="10" spans="1:8" ht="15" customHeight="1">
      <c r="A10" s="169">
        <v>3</v>
      </c>
      <c r="B10" s="159">
        <v>5</v>
      </c>
      <c r="C10" s="170" t="str">
        <f>VLOOKUP(B10,'пр.взв.'!B1:H137,2,FALSE)</f>
        <v>ОБУХОВ Василий Владимирович</v>
      </c>
      <c r="D10" s="166" t="str">
        <f>VLOOKUP(B10,'пр.взв.'!B1:H74,3,FALSE)</f>
        <v>19.09.1996 кмс</v>
      </c>
      <c r="E10" s="165" t="str">
        <f>VLOOKUP(B10,'пр.взв.'!B1:H74,4,FALSE)</f>
        <v>УФО</v>
      </c>
      <c r="F10" s="168" t="str">
        <f>VLOOKUP(B10,'пр.взв.'!B1:H74,5,FALSE)</f>
        <v>ХМАО-Югра Радужный МО</v>
      </c>
      <c r="G10" s="431">
        <f>VLOOKUP(B10,'пр.взв.'!B1:H74,6,FALSE)</f>
        <v>0</v>
      </c>
      <c r="H10" s="200" t="str">
        <f>VLOOKUP(B10,'пр.взв.'!B1:H74,7,FALSE)</f>
        <v>Олексей ВВ Дыбенко КВ</v>
      </c>
    </row>
    <row r="11" spans="1:8" ht="15" customHeight="1">
      <c r="A11" s="169"/>
      <c r="B11" s="159"/>
      <c r="C11" s="161"/>
      <c r="D11" s="166"/>
      <c r="E11" s="165"/>
      <c r="F11" s="168"/>
      <c r="G11" s="431"/>
      <c r="H11" s="200"/>
    </row>
    <row r="12" spans="1:8" ht="15" customHeight="1">
      <c r="A12" s="169">
        <v>3</v>
      </c>
      <c r="B12" s="159">
        <f>'пр.хода'!P39</f>
        <v>2</v>
      </c>
      <c r="C12" s="160" t="str">
        <f>VLOOKUP(B12,'пр.взв.'!B1:H139,2,FALSE)</f>
        <v>ШУМЕЙКО Михаил Юрьевич</v>
      </c>
      <c r="D12" s="166" t="str">
        <f>VLOOKUP(B12,'пр.взв.'!B1:H76,3,FALSE)</f>
        <v>12.04.1996 КМС</v>
      </c>
      <c r="E12" s="165" t="str">
        <f>VLOOKUP(B12,'пр.взв.'!B1:H76,4,FALSE)</f>
        <v>МОС</v>
      </c>
      <c r="F12" s="168" t="str">
        <f>VLOOKUP(B12,'пр.взв.'!B1:H76,5,FALSE)</f>
        <v>МОСКВА МО</v>
      </c>
      <c r="G12" s="431">
        <f>VLOOKUP(B12,'пр.взв.'!B1:H76,6,FALSE)</f>
        <v>0</v>
      </c>
      <c r="H12" s="200" t="str">
        <f>VLOOKUP(B12,'пр.взв.'!B1:H76,7,FALSE)</f>
        <v>Фунтиков ПВ Павлов ДА</v>
      </c>
    </row>
    <row r="13" spans="1:8" ht="15" customHeight="1">
      <c r="A13" s="169"/>
      <c r="B13" s="159"/>
      <c r="C13" s="161"/>
      <c r="D13" s="166"/>
      <c r="E13" s="165"/>
      <c r="F13" s="168"/>
      <c r="G13" s="431"/>
      <c r="H13" s="200"/>
    </row>
    <row r="14" spans="1:8" ht="15" customHeight="1">
      <c r="A14" s="169">
        <v>5</v>
      </c>
      <c r="B14" s="159">
        <v>4</v>
      </c>
      <c r="C14" s="160" t="str">
        <f>VLOOKUP(B14,'пр.взв.'!B1:H141,2,FALSE)</f>
        <v>ГОЛИКОВ Алексей Олегович</v>
      </c>
      <c r="D14" s="166" t="str">
        <f>VLOOKUP(B14,'пр.взв.'!B1:H78,3,FALSE)</f>
        <v>26.07.1995 КМС</v>
      </c>
      <c r="E14" s="165" t="str">
        <f>VLOOKUP(B14,'пр.взв.'!B1:H78,4,FALSE)</f>
        <v>ПФО</v>
      </c>
      <c r="F14" s="168" t="str">
        <f>VLOOKUP(B14,'пр.взв.'!B1:H78,5,FALSE)</f>
        <v>Р.Башкортостан, Уфа</v>
      </c>
      <c r="G14" s="431">
        <f>VLOOKUP(B14,'пр.взв.'!B1:H78,6,FALSE)</f>
        <v>0</v>
      </c>
      <c r="H14" s="200" t="str">
        <f>VLOOKUP(B14,'пр.взв.'!B1:H78,7,FALSE)</f>
        <v>Кутлугужин ИЯ Ахметшин РР</v>
      </c>
    </row>
    <row r="15" spans="1:8" ht="15" customHeight="1">
      <c r="A15" s="169"/>
      <c r="B15" s="159"/>
      <c r="C15" s="161"/>
      <c r="D15" s="166"/>
      <c r="E15" s="165"/>
      <c r="F15" s="168"/>
      <c r="G15" s="431"/>
      <c r="H15" s="200"/>
    </row>
    <row r="16" spans="1:8" ht="15" customHeight="1">
      <c r="A16" s="169">
        <v>5</v>
      </c>
      <c r="B16" s="159">
        <v>13</v>
      </c>
      <c r="C16" s="160" t="str">
        <f>VLOOKUP(B16,'пр.взв.'!B1:H143,2,FALSE)</f>
        <v>СВЯТСКИЙ Петр Владимирович</v>
      </c>
      <c r="D16" s="166" t="str">
        <f>VLOOKUP(B16,'пр.взв.'!B1:H80,3,FALSE)</f>
        <v>12.07.1996 кмс</v>
      </c>
      <c r="E16" s="165" t="str">
        <f>VLOOKUP(B16,'пр.взв.'!B1:H80,4,FALSE)</f>
        <v>ЦФО</v>
      </c>
      <c r="F16" s="168" t="str">
        <f>VLOOKUP(B16,'пр.взв.'!B1:H80,5,FALSE)</f>
        <v>Рязанская Рязань Д</v>
      </c>
      <c r="G16" s="431">
        <f>VLOOKUP(B16,'пр.взв.'!B1:H80,6,FALSE)</f>
        <v>0</v>
      </c>
      <c r="H16" s="200" t="str">
        <f>VLOOKUP(B16,'пр.взв.'!B1:H80,7,FALSE)</f>
        <v>Богодаев ВН</v>
      </c>
    </row>
    <row r="17" spans="1:8" ht="15" customHeight="1">
      <c r="A17" s="169"/>
      <c r="B17" s="159"/>
      <c r="C17" s="161"/>
      <c r="D17" s="166"/>
      <c r="E17" s="165"/>
      <c r="F17" s="168"/>
      <c r="G17" s="431"/>
      <c r="H17" s="200"/>
    </row>
    <row r="18" spans="1:8" ht="15" customHeight="1">
      <c r="A18" s="158" t="s">
        <v>72</v>
      </c>
      <c r="B18" s="159">
        <v>11</v>
      </c>
      <c r="C18" s="160" t="str">
        <f>VLOOKUP(B18,'пр.взв.'!B1:H145,2,FALSE)</f>
        <v>ДЖИКИЯ Беко Тимурович</v>
      </c>
      <c r="D18" s="166" t="str">
        <f>VLOOKUP(B18,'пр.взв.'!B1:H82,3,FALSE)</f>
        <v>08.10.1996 КМС</v>
      </c>
      <c r="E18" s="165" t="str">
        <f>VLOOKUP(B18,'пр.взв.'!B1:H82,4,FALSE)</f>
        <v>МОС</v>
      </c>
      <c r="F18" s="168" t="str">
        <f>VLOOKUP(B18,'пр.взв.'!B1:H82,5,FALSE)</f>
        <v>МОСКВА МО</v>
      </c>
      <c r="G18" s="431">
        <f>VLOOKUP(B18,'пр.взв.'!B1:H82,6,FALSE)</f>
        <v>0</v>
      </c>
      <c r="H18" s="200" t="str">
        <f>VLOOKUP(B18,'пр.взв.'!B1:H82,7,FALSE)</f>
        <v>Фунтиков ПВ Павлов ДА</v>
      </c>
    </row>
    <row r="19" spans="1:8" ht="15" customHeight="1">
      <c r="A19" s="158"/>
      <c r="B19" s="159"/>
      <c r="C19" s="161"/>
      <c r="D19" s="166"/>
      <c r="E19" s="165"/>
      <c r="F19" s="168"/>
      <c r="G19" s="431"/>
      <c r="H19" s="200"/>
    </row>
    <row r="20" spans="1:8" ht="15" customHeight="1">
      <c r="A20" s="158" t="s">
        <v>72</v>
      </c>
      <c r="B20" s="159">
        <v>12</v>
      </c>
      <c r="C20" s="160" t="str">
        <f>VLOOKUP(B20,'пр.взв.'!B1:H147,2,FALSE)</f>
        <v>ВИСЕМБАЕВ Артур Казбекович</v>
      </c>
      <c r="D20" s="166" t="str">
        <f>VLOOKUP(B20,'пр.взв.'!B2:H84,3,FALSE)</f>
        <v>08.02.1996 КМС</v>
      </c>
      <c r="E20" s="165" t="str">
        <f>VLOOKUP(B20,'пр.взв.'!B2:H84,4,FALSE)</f>
        <v>МОС</v>
      </c>
      <c r="F20" s="168" t="str">
        <f>VLOOKUP(B20,'пр.взв.'!B2:H84,5,FALSE)</f>
        <v>МОСКВА МО</v>
      </c>
      <c r="G20" s="431">
        <f>VLOOKUP(B20,'пр.взв.'!B2:H84,6,FALSE)</f>
        <v>0</v>
      </c>
      <c r="H20" s="200" t="str">
        <f>VLOOKUP(B20,'пр.взв.'!B2:H84,7,FALSE)</f>
        <v>Жиляев Д.С., Коробейников М.Ю.</v>
      </c>
    </row>
    <row r="21" spans="1:8" ht="15" customHeight="1">
      <c r="A21" s="158"/>
      <c r="B21" s="159"/>
      <c r="C21" s="161"/>
      <c r="D21" s="166"/>
      <c r="E21" s="165"/>
      <c r="F21" s="168"/>
      <c r="G21" s="431"/>
      <c r="H21" s="200"/>
    </row>
    <row r="22" spans="1:8" ht="15" customHeight="1">
      <c r="A22" s="158" t="s">
        <v>154</v>
      </c>
      <c r="B22" s="159">
        <v>17</v>
      </c>
      <c r="C22" s="160" t="str">
        <f>VLOOKUP(B22,'пр.взв.'!B2:H149,2,FALSE)</f>
        <v>БОЛОТИН Владимир Владимирович</v>
      </c>
      <c r="D22" s="166" t="str">
        <f>VLOOKUP(B22,'пр.взв.'!B2:H86,3,FALSE)</f>
        <v>03.03.1995, КМС</v>
      </c>
      <c r="E22" s="165" t="str">
        <f>VLOOKUP(B22,'пр.взв.'!B2:H86,4,FALSE)</f>
        <v>МОС</v>
      </c>
      <c r="F22" s="168" t="str">
        <f>VLOOKUP(B22,'пр.взв.'!B2:H86,5,FALSE)</f>
        <v>МОСКВА МО</v>
      </c>
      <c r="G22" s="431">
        <f>VLOOKUP(B22,'пр.взв.'!B2:H86,6,FALSE)</f>
        <v>0</v>
      </c>
      <c r="H22" s="200" t="str">
        <f>VLOOKUP(B22,'пр.взв.'!B2:H86,7,FALSE)</f>
        <v>Кузнецов СВ, Вашурин ВВ</v>
      </c>
    </row>
    <row r="23" spans="1:8" ht="15" customHeight="1">
      <c r="A23" s="158"/>
      <c r="B23" s="159"/>
      <c r="C23" s="161"/>
      <c r="D23" s="166"/>
      <c r="E23" s="165"/>
      <c r="F23" s="168"/>
      <c r="G23" s="431"/>
      <c r="H23" s="200"/>
    </row>
    <row r="24" spans="1:8" ht="15" customHeight="1">
      <c r="A24" s="158" t="s">
        <v>154</v>
      </c>
      <c r="B24" s="159">
        <v>15</v>
      </c>
      <c r="C24" s="160" t="str">
        <f>VLOOKUP(B24,'пр.взв.'!B2:H151,2,FALSE)</f>
        <v>МИЩЕНКО Самвел Араикович</v>
      </c>
      <c r="D24" s="166" t="str">
        <f>VLOOKUP(B24,'пр.взв.'!B2:H88,3,FALSE)</f>
        <v>17.01.1995 КМС</v>
      </c>
      <c r="E24" s="165" t="str">
        <f>VLOOKUP(B24,'пр.взв.'!B2:H88,4,FALSE)</f>
        <v>СФО</v>
      </c>
      <c r="F24" s="168" t="str">
        <f>VLOOKUP(B24,'пр.взв.'!B2:H88,5,FALSE)</f>
        <v>Новосибирская, Новосибирск, МО</v>
      </c>
      <c r="G24" s="431">
        <f>VLOOKUP(B24,'пр.взв.'!B2:H88,6,FALSE)</f>
        <v>0</v>
      </c>
      <c r="H24" s="200" t="str">
        <f>VLOOKUP(B24,'пр.взв.'!B2:H88,7,FALSE)</f>
        <v>Янковский СВ Мошкин Си</v>
      </c>
    </row>
    <row r="25" spans="1:8" ht="15" customHeight="1">
      <c r="A25" s="158"/>
      <c r="B25" s="159"/>
      <c r="C25" s="161"/>
      <c r="D25" s="166"/>
      <c r="E25" s="165"/>
      <c r="F25" s="168"/>
      <c r="G25" s="431"/>
      <c r="H25" s="200"/>
    </row>
    <row r="26" spans="1:8" ht="15" customHeight="1">
      <c r="A26" s="158" t="s">
        <v>154</v>
      </c>
      <c r="B26" s="159">
        <v>6</v>
      </c>
      <c r="C26" s="160" t="str">
        <f>VLOOKUP(B26,'пр.взв.'!B2:H153,2,FALSE)</f>
        <v>КОШКАРЕВ Кирилл Сергеевич</v>
      </c>
      <c r="D26" s="166" t="str">
        <f>VLOOKUP(B26,'пр.взв.'!B2:H90,3,FALSE)</f>
        <v>27.06.1997 кмс</v>
      </c>
      <c r="E26" s="165" t="str">
        <f>VLOOKUP(B26,'пр.взв.'!B2:H90,4,FALSE)</f>
        <v>ЮФО</v>
      </c>
      <c r="F26" s="168" t="str">
        <f>VLOOKUP(B26,'пр.взв.'!B2:H90,5,FALSE)</f>
        <v>Волгоградская Калач на Дону Д</v>
      </c>
      <c r="G26" s="431">
        <f>VLOOKUP(B26,'пр.взв.'!B2:H90,6,FALSE)</f>
        <v>0</v>
      </c>
      <c r="H26" s="200" t="str">
        <f>VLOOKUP(B26,'пр.взв.'!B2:H90,7,FALSE)</f>
        <v>Лазарев ВИ</v>
      </c>
    </row>
    <row r="27" spans="1:8" ht="15" customHeight="1">
      <c r="A27" s="158"/>
      <c r="B27" s="159"/>
      <c r="C27" s="161"/>
      <c r="D27" s="166"/>
      <c r="E27" s="165"/>
      <c r="F27" s="168"/>
      <c r="G27" s="431"/>
      <c r="H27" s="200"/>
    </row>
    <row r="28" spans="1:8" ht="15" customHeight="1">
      <c r="A28" s="158" t="s">
        <v>154</v>
      </c>
      <c r="B28" s="159">
        <v>16</v>
      </c>
      <c r="C28" s="160" t="str">
        <f>VLOOKUP(B28,'пр.взв.'!B2:H155,2,FALSE)</f>
        <v>ЛАТУШКИН Никита Алексеевич </v>
      </c>
      <c r="D28" s="166" t="str">
        <f>VLOOKUP(B28,'пр.взв.'!B2:H92,3,FALSE)</f>
        <v>07.08.1995, КМС</v>
      </c>
      <c r="E28" s="165" t="str">
        <f>VLOOKUP(B28,'пр.взв.'!B2:H92,4,FALSE)</f>
        <v>СФО</v>
      </c>
      <c r="F28" s="168" t="str">
        <f>VLOOKUP(B28,'пр.взв.'!B2:H92,5,FALSE)</f>
        <v>Новосибирская, Новосибирск, МО</v>
      </c>
      <c r="G28" s="431">
        <f>VLOOKUP(B28,'пр.взв.'!B2:H92,6,FALSE)</f>
        <v>0</v>
      </c>
      <c r="H28" s="200" t="str">
        <f>VLOOKUP(B28,'пр.взв.'!B2:H92,7,FALSE)</f>
        <v>Мордвинов АИ Лепяхов СВ</v>
      </c>
    </row>
    <row r="29" spans="1:8" ht="15" customHeight="1">
      <c r="A29" s="158"/>
      <c r="B29" s="159"/>
      <c r="C29" s="161"/>
      <c r="D29" s="166"/>
      <c r="E29" s="165"/>
      <c r="F29" s="168"/>
      <c r="G29" s="431"/>
      <c r="H29" s="200"/>
    </row>
    <row r="30" spans="1:8" ht="15" customHeight="1">
      <c r="A30" s="158" t="s">
        <v>155</v>
      </c>
      <c r="B30" s="159">
        <v>9</v>
      </c>
      <c r="C30" s="160" t="str">
        <f>VLOOKUP(B30,'пр.взв.'!B2:H157,2,FALSE)</f>
        <v>ПЕТУХОВ Илья Викторович</v>
      </c>
      <c r="D30" s="166" t="str">
        <f>VLOOKUP(B30,'пр.взв.'!B3:H94,3,FALSE)</f>
        <v>07.07.1997 кмс</v>
      </c>
      <c r="E30" s="165" t="str">
        <f>VLOOKUP(B30,'пр.взв.'!B3:H94,4,FALSE)</f>
        <v>ЦФО</v>
      </c>
      <c r="F30" s="168" t="str">
        <f>VLOOKUP(B30,'пр.взв.'!B3:H94,5,FALSE)</f>
        <v>Тульская Тула Д</v>
      </c>
      <c r="G30" s="431">
        <f>VLOOKUP(B30,'пр.взв.'!B3:H94,6,FALSE)</f>
        <v>0</v>
      </c>
      <c r="H30" s="200" t="str">
        <f>VLOOKUP(B30,'пр.взв.'!B3:H94,7,FALSE)</f>
        <v>Власов С.Ю.</v>
      </c>
    </row>
    <row r="31" spans="1:8" ht="15" customHeight="1">
      <c r="A31" s="158"/>
      <c r="B31" s="159"/>
      <c r="C31" s="161"/>
      <c r="D31" s="166"/>
      <c r="E31" s="165"/>
      <c r="F31" s="168"/>
      <c r="G31" s="431"/>
      <c r="H31" s="200"/>
    </row>
    <row r="32" spans="1:8" ht="15" customHeight="1">
      <c r="A32" s="158" t="s">
        <v>155</v>
      </c>
      <c r="B32" s="159">
        <v>7</v>
      </c>
      <c r="C32" s="160" t="str">
        <f>VLOOKUP(B32,'пр.взв.'!B3:H159,2,FALSE)</f>
        <v>РУКАВИШНИКОВ Максим Сергеевич</v>
      </c>
      <c r="D32" s="166" t="str">
        <f>VLOOKUP(B32,'пр.взв.'!B3:H96,3,FALSE)</f>
        <v>08.05.1995, КМС</v>
      </c>
      <c r="E32" s="165" t="str">
        <f>VLOOKUP(B32,'пр.взв.'!B3:H96,4,FALSE)</f>
        <v>УФО</v>
      </c>
      <c r="F32" s="168" t="str">
        <f>VLOOKUP(B32,'пр.взв.'!B3:H96,5,FALSE)</f>
        <v>Свердловская Екатеринбург ПР</v>
      </c>
      <c r="G32" s="431">
        <f>VLOOKUP(B32,'пр.взв.'!B3:H96,6,FALSE)</f>
        <v>0</v>
      </c>
      <c r="H32" s="200" t="str">
        <f>VLOOKUP(B32,'пр.взв.'!B3:H96,7,FALSE)</f>
        <v>Козлов АА</v>
      </c>
    </row>
    <row r="33" spans="1:8" ht="15" customHeight="1">
      <c r="A33" s="158"/>
      <c r="B33" s="159"/>
      <c r="C33" s="161"/>
      <c r="D33" s="166"/>
      <c r="E33" s="165"/>
      <c r="F33" s="168"/>
      <c r="G33" s="431"/>
      <c r="H33" s="200"/>
    </row>
    <row r="34" spans="1:8" ht="15" customHeight="1">
      <c r="A34" s="158" t="s">
        <v>155</v>
      </c>
      <c r="B34" s="159">
        <v>10</v>
      </c>
      <c r="C34" s="160" t="str">
        <f>VLOOKUP(B34,'пр.взв.'!B3:H161,2,FALSE)</f>
        <v>КАРАБУТ Александр Владимирович</v>
      </c>
      <c r="D34" s="166" t="str">
        <f>VLOOKUP(B34,'пр.взв.'!B3:H98,3,FALSE)</f>
        <v>01.07.1996 КМС</v>
      </c>
      <c r="E34" s="165" t="str">
        <f>VLOOKUP(B34,'пр.взв.'!B3:H98,4,FALSE)</f>
        <v>УФО</v>
      </c>
      <c r="F34" s="168" t="str">
        <f>VLOOKUP(B34,'пр.взв.'!B3:H98,5,FALSE)</f>
        <v>Курганская Шадринск МО</v>
      </c>
      <c r="G34" s="431">
        <f>VLOOKUP(B34,'пр.взв.'!B3:H98,6,FALSE)</f>
        <v>0</v>
      </c>
      <c r="H34" s="200" t="str">
        <f>VLOOKUP(B34,'пр.взв.'!B3:H98,7,FALSE)</f>
        <v>Юферов СИ</v>
      </c>
    </row>
    <row r="35" spans="1:8" ht="15" customHeight="1">
      <c r="A35" s="158"/>
      <c r="B35" s="159"/>
      <c r="C35" s="161"/>
      <c r="D35" s="166"/>
      <c r="E35" s="165"/>
      <c r="F35" s="168"/>
      <c r="G35" s="431"/>
      <c r="H35" s="200"/>
    </row>
    <row r="36" spans="1:8" ht="15" customHeight="1">
      <c r="A36" s="158" t="s">
        <v>155</v>
      </c>
      <c r="B36" s="159">
        <v>8</v>
      </c>
      <c r="C36" s="160" t="str">
        <f>VLOOKUP(B36,'пр.взв.'!B3:H163,2,FALSE)</f>
        <v>ЛОЕВЕЦ Александр Игоревич</v>
      </c>
      <c r="D36" s="166" t="str">
        <f>VLOOKUP(B36,'пр.взв.'!B3:H100,3,FALSE)</f>
        <v>12.12.1996 КМС</v>
      </c>
      <c r="E36" s="165" t="str">
        <f>VLOOKUP(B36,'пр.взв.'!B5:H100,4,FALSE)</f>
        <v>ДВФО</v>
      </c>
      <c r="F36" s="168" t="str">
        <f>VLOOKUP(B36,'пр.взв.'!B3:H100,5,FALSE)</f>
        <v>Амурская Благовещенкск МО</v>
      </c>
      <c r="G36" s="431">
        <f>VLOOKUP(B36,'пр.взв.'!B3:H100,6,FALSE)</f>
        <v>0</v>
      </c>
      <c r="H36" s="200" t="str">
        <f>VLOOKUP(B36,'пр.взв.'!B3:H100,7,FALSE)</f>
        <v>Магдыч МВ Курашов ВИ</v>
      </c>
    </row>
    <row r="37" spans="1:8" ht="15" customHeight="1">
      <c r="A37" s="158"/>
      <c r="B37" s="159"/>
      <c r="C37" s="161"/>
      <c r="D37" s="166"/>
      <c r="E37" s="165"/>
      <c r="F37" s="168"/>
      <c r="G37" s="431"/>
      <c r="H37" s="200"/>
    </row>
    <row r="38" spans="1:8" ht="15" customHeight="1">
      <c r="A38" s="158" t="s">
        <v>32</v>
      </c>
      <c r="B38" s="159">
        <v>1</v>
      </c>
      <c r="C38" s="160" t="str">
        <f>VLOOKUP(B38,'пр.взв.'!B3:H165,2,FALSE)</f>
        <v>ЯГУРТОВ Александр Васильевич</v>
      </c>
      <c r="D38" s="166" t="str">
        <f>VLOOKUP(B38,'пр.взв.'!B3:H102,3,FALSE)</f>
        <v>22.09.1995 кмс</v>
      </c>
      <c r="E38" s="165" t="str">
        <f>VLOOKUP(B38,'пр.взв.'!B3:H102,4,FALSE)</f>
        <v>ПФО</v>
      </c>
      <c r="F38" s="168" t="str">
        <f>VLOOKUP(B38,'пр.взв.'!B3:H102,5,FALSE)</f>
        <v>Ульяновская ФСОП "Россия"</v>
      </c>
      <c r="G38" s="431">
        <f>VLOOKUP(B38,'пр.взв.'!B3:H102,6,FALSE)</f>
        <v>0</v>
      </c>
      <c r="H38" s="200" t="str">
        <f>VLOOKUP(B38,'пр.взв.'!B3:H102,7,FALSE)</f>
        <v>Тарасов ДВ Улюкин СН</v>
      </c>
    </row>
    <row r="39" spans="1:8" ht="15" customHeight="1">
      <c r="A39" s="158"/>
      <c r="B39" s="159"/>
      <c r="C39" s="161"/>
      <c r="D39" s="166"/>
      <c r="E39" s="165"/>
      <c r="F39" s="168"/>
      <c r="G39" s="431"/>
      <c r="H39" s="200"/>
    </row>
    <row r="40" spans="1:8" ht="11.25" customHeight="1" hidden="1">
      <c r="A40" s="158" t="s">
        <v>33</v>
      </c>
      <c r="B40" s="159"/>
      <c r="C40" s="160" t="e">
        <f>VLOOKUP(B40,'пр.взв.'!B3:H167,2,FALSE)</f>
        <v>#N/A</v>
      </c>
      <c r="D40" s="166" t="e">
        <f>VLOOKUP(B40,'пр.взв.'!B4:H104,3,FALSE)</f>
        <v>#N/A</v>
      </c>
      <c r="E40" s="165" t="e">
        <f>VLOOKUP(B40,'пр.взв.'!B4:H104,4,FALSE)</f>
        <v>#N/A</v>
      </c>
      <c r="F40" s="168" t="e">
        <f>VLOOKUP(B40,'пр.взв.'!B4:H104,5,FALSE)</f>
        <v>#N/A</v>
      </c>
      <c r="G40" s="167" t="e">
        <f>VLOOKUP(B40,'пр.взв.'!B4:H104,6,FALSE)</f>
        <v>#N/A</v>
      </c>
      <c r="H40" s="200" t="e">
        <f>VLOOKUP(B40,'пр.взв.'!B4:H104,7,FALSE)</f>
        <v>#N/A</v>
      </c>
    </row>
    <row r="41" spans="1:8" ht="11.25" customHeight="1" hidden="1">
      <c r="A41" s="158"/>
      <c r="B41" s="159"/>
      <c r="C41" s="161"/>
      <c r="D41" s="166"/>
      <c r="E41" s="165"/>
      <c r="F41" s="168"/>
      <c r="G41" s="167"/>
      <c r="H41" s="200"/>
    </row>
    <row r="42" spans="1:8" ht="11.25" customHeight="1" hidden="1">
      <c r="A42" s="158" t="s">
        <v>48</v>
      </c>
      <c r="B42" s="159"/>
      <c r="C42" s="160" t="e">
        <f>VLOOKUP(B42,'пр.взв.'!B4:H169,2,FALSE)</f>
        <v>#N/A</v>
      </c>
      <c r="D42" s="166" t="e">
        <f>VLOOKUP(B42,'пр.взв.'!B6:H106,3,FALSE)</f>
        <v>#N/A</v>
      </c>
      <c r="E42" s="165" t="e">
        <f>VLOOKUP(B42,'пр.взв.'!B4:H106,4,FALSE)</f>
        <v>#N/A</v>
      </c>
      <c r="F42" s="168" t="e">
        <f>VLOOKUP(B42,'пр.взв.'!B4:H106,5,FALSE)</f>
        <v>#N/A</v>
      </c>
      <c r="G42" s="167" t="e">
        <f>VLOOKUP(B42,'пр.взв.'!B4:H106,6,FALSE)</f>
        <v>#N/A</v>
      </c>
      <c r="H42" s="200" t="e">
        <f>VLOOKUP(B42,'пр.взв.'!B4:H106,7,FALSE)</f>
        <v>#N/A</v>
      </c>
    </row>
    <row r="43" spans="1:8" ht="11.25" customHeight="1" hidden="1">
      <c r="A43" s="158"/>
      <c r="B43" s="159"/>
      <c r="C43" s="161"/>
      <c r="D43" s="166"/>
      <c r="E43" s="165"/>
      <c r="F43" s="168"/>
      <c r="G43" s="167"/>
      <c r="H43" s="200"/>
    </row>
    <row r="44" spans="1:8" ht="11.25" customHeight="1" hidden="1">
      <c r="A44" s="158" t="s">
        <v>34</v>
      </c>
      <c r="B44" s="159"/>
      <c r="C44" s="160" t="e">
        <f>VLOOKUP(B44,'пр.взв.'!B4:H171,2,FALSE)</f>
        <v>#N/A</v>
      </c>
      <c r="D44" s="166" t="e">
        <f>VLOOKUP(B44,'пр.взв.'!B4:H108,3,FALSE)</f>
        <v>#N/A</v>
      </c>
      <c r="E44" s="165" t="e">
        <f>VLOOKUP(B44,'пр.взв.'!B4:H108,4,FALSE)</f>
        <v>#N/A</v>
      </c>
      <c r="F44" s="168" t="e">
        <f>VLOOKUP(B44,'пр.взв.'!B4:H108,5,FALSE)</f>
        <v>#N/A</v>
      </c>
      <c r="G44" s="167" t="e">
        <f>VLOOKUP(B44,'пр.взв.'!B4:H108,6,FALSE)</f>
        <v>#N/A</v>
      </c>
      <c r="H44" s="200" t="e">
        <f>VLOOKUP(B44,'пр.взв.'!B4:H108,7,FALSE)</f>
        <v>#N/A</v>
      </c>
    </row>
    <row r="45" spans="1:8" ht="11.25" customHeight="1" hidden="1">
      <c r="A45" s="158"/>
      <c r="B45" s="159"/>
      <c r="C45" s="161"/>
      <c r="D45" s="166"/>
      <c r="E45" s="165"/>
      <c r="F45" s="168"/>
      <c r="G45" s="167"/>
      <c r="H45" s="200"/>
    </row>
    <row r="46" spans="1:8" ht="11.25" customHeight="1" hidden="1">
      <c r="A46" s="158" t="s">
        <v>24</v>
      </c>
      <c r="B46" s="159"/>
      <c r="C46" s="160" t="e">
        <f>VLOOKUP(B46,'пр.взв.'!B4:H173,2,FALSE)</f>
        <v>#N/A</v>
      </c>
      <c r="D46" s="166" t="e">
        <f>VLOOKUP(B46,'пр.взв.'!B4:H110,3,FALSE)</f>
        <v>#N/A</v>
      </c>
      <c r="E46" s="165" t="e">
        <f>VLOOKUP(B46,'пр.взв.'!B4:H110,4,FALSE)</f>
        <v>#N/A</v>
      </c>
      <c r="F46" s="168" t="e">
        <f>VLOOKUP(B46,'пр.взв.'!B4:H110,5,FALSE)</f>
        <v>#N/A</v>
      </c>
      <c r="G46" s="167" t="e">
        <f>VLOOKUP(B46,'пр.взв.'!B4:H110,6,FALSE)</f>
        <v>#N/A</v>
      </c>
      <c r="H46" s="200" t="e">
        <f>VLOOKUP(B46,'пр.взв.'!B4:H110,7,FALSE)</f>
        <v>#N/A</v>
      </c>
    </row>
    <row r="47" spans="1:8" ht="11.25" customHeight="1" hidden="1">
      <c r="A47" s="158"/>
      <c r="B47" s="159"/>
      <c r="C47" s="161"/>
      <c r="D47" s="166"/>
      <c r="E47" s="165"/>
      <c r="F47" s="168"/>
      <c r="G47" s="167"/>
      <c r="H47" s="200"/>
    </row>
    <row r="48" spans="1:8" ht="11.25" customHeight="1" hidden="1">
      <c r="A48" s="158" t="s">
        <v>35</v>
      </c>
      <c r="B48" s="159"/>
      <c r="C48" s="160" t="e">
        <f>VLOOKUP(B48,'пр.взв.'!B4:H175,2,FALSE)</f>
        <v>#N/A</v>
      </c>
      <c r="D48" s="166" t="e">
        <f>VLOOKUP(B48,'пр.взв.'!B4:H112,3,FALSE)</f>
        <v>#N/A</v>
      </c>
      <c r="E48" s="165" t="e">
        <f>VLOOKUP(B48,'пр.взв.'!B4:H112,4,FALSE)</f>
        <v>#N/A</v>
      </c>
      <c r="F48" s="168" t="e">
        <f>VLOOKUP(B48,'пр.взв.'!B4:H112,5,FALSE)</f>
        <v>#N/A</v>
      </c>
      <c r="G48" s="167" t="e">
        <f>VLOOKUP(B48,'пр.взв.'!B4:H112,6,FALSE)</f>
        <v>#N/A</v>
      </c>
      <c r="H48" s="200" t="e">
        <f>VLOOKUP(B48,'пр.взв.'!B4:H112,7,FALSE)</f>
        <v>#N/A</v>
      </c>
    </row>
    <row r="49" spans="1:8" ht="11.25" customHeight="1" hidden="1">
      <c r="A49" s="158"/>
      <c r="B49" s="159"/>
      <c r="C49" s="161"/>
      <c r="D49" s="166"/>
      <c r="E49" s="165"/>
      <c r="F49" s="168"/>
      <c r="G49" s="167"/>
      <c r="H49" s="200"/>
    </row>
    <row r="50" spans="1:8" ht="11.25" customHeight="1" hidden="1">
      <c r="A50" s="158" t="s">
        <v>36</v>
      </c>
      <c r="B50" s="159"/>
      <c r="C50" s="160" t="e">
        <f>VLOOKUP(B50,'пр.взв.'!B4:H177,2,FALSE)</f>
        <v>#N/A</v>
      </c>
      <c r="D50" s="166" t="e">
        <f>VLOOKUP(B50,'пр.взв.'!B5:H114,3,FALSE)</f>
        <v>#N/A</v>
      </c>
      <c r="E50" s="165" t="e">
        <f>VLOOKUP(B50,'пр.взв.'!B5:H114,4,FALSE)</f>
        <v>#N/A</v>
      </c>
      <c r="F50" s="168" t="e">
        <f>VLOOKUP(B50,'пр.взв.'!B5:H114,5,FALSE)</f>
        <v>#N/A</v>
      </c>
      <c r="G50" s="167" t="e">
        <f>VLOOKUP(B50,'пр.взв.'!B5:H114,6,FALSE)</f>
        <v>#N/A</v>
      </c>
      <c r="H50" s="200" t="e">
        <f>VLOOKUP(B50,'пр.взв.'!B5:H114,7,FALSE)</f>
        <v>#N/A</v>
      </c>
    </row>
    <row r="51" spans="1:8" ht="11.25" customHeight="1" hidden="1">
      <c r="A51" s="158"/>
      <c r="B51" s="159"/>
      <c r="C51" s="161"/>
      <c r="D51" s="166"/>
      <c r="E51" s="165"/>
      <c r="F51" s="168"/>
      <c r="G51" s="167"/>
      <c r="H51" s="200"/>
    </row>
    <row r="52" spans="1:8" ht="11.25" customHeight="1" hidden="1">
      <c r="A52" s="158" t="s">
        <v>37</v>
      </c>
      <c r="B52" s="159"/>
      <c r="C52" s="160" t="e">
        <f>VLOOKUP(B52,'пр.взв.'!B5:H179,2,FALSE)</f>
        <v>#N/A</v>
      </c>
      <c r="D52" s="166" t="e">
        <f>VLOOKUP(B52,'пр.взв.'!B5:H116,3,FALSE)</f>
        <v>#N/A</v>
      </c>
      <c r="E52" s="165" t="e">
        <f>VLOOKUP(B52,'пр.взв.'!B5:H116,4,FALSE)</f>
        <v>#N/A</v>
      </c>
      <c r="F52" s="168" t="e">
        <f>VLOOKUP(B52,'пр.взв.'!B5:H116,5,FALSE)</f>
        <v>#N/A</v>
      </c>
      <c r="G52" s="167" t="e">
        <f>VLOOKUP(B52,'пр.взв.'!B5:H116,6,FALSE)</f>
        <v>#N/A</v>
      </c>
      <c r="H52" s="200" t="e">
        <f>VLOOKUP(B52,'пр.взв.'!B5:H116,7,FALSE)</f>
        <v>#N/A</v>
      </c>
    </row>
    <row r="53" spans="1:8" ht="11.25" customHeight="1" hidden="1">
      <c r="A53" s="158"/>
      <c r="B53" s="159"/>
      <c r="C53" s="161"/>
      <c r="D53" s="166"/>
      <c r="E53" s="165"/>
      <c r="F53" s="168"/>
      <c r="G53" s="167"/>
      <c r="H53" s="200"/>
    </row>
    <row r="54" spans="1:8" ht="11.25" customHeight="1" hidden="1">
      <c r="A54" s="158" t="s">
        <v>25</v>
      </c>
      <c r="B54" s="159"/>
      <c r="C54" s="160" t="e">
        <f>VLOOKUP(B54,'пр.взв.'!B5:H181,2,FALSE)</f>
        <v>#N/A</v>
      </c>
      <c r="D54" s="166" t="e">
        <f>VLOOKUP(B54,'пр.взв.'!B5:H118,3,FALSE)</f>
        <v>#N/A</v>
      </c>
      <c r="E54" s="165" t="e">
        <f>VLOOKUP(B54,'пр.взв.'!B5:H118,4,FALSE)</f>
        <v>#N/A</v>
      </c>
      <c r="F54" s="168" t="e">
        <f>VLOOKUP(B54,'пр.взв.'!B5:H118,5,FALSE)</f>
        <v>#N/A</v>
      </c>
      <c r="G54" s="167" t="e">
        <f>VLOOKUP(B54,'пр.взв.'!B5:H118,6,FALSE)</f>
        <v>#N/A</v>
      </c>
      <c r="H54" s="200" t="e">
        <f>VLOOKUP(B54,'пр.взв.'!B5:H118,7,FALSE)</f>
        <v>#N/A</v>
      </c>
    </row>
    <row r="55" spans="1:8" ht="11.25" customHeight="1" hidden="1">
      <c r="A55" s="158"/>
      <c r="B55" s="159"/>
      <c r="C55" s="161"/>
      <c r="D55" s="166"/>
      <c r="E55" s="165"/>
      <c r="F55" s="168"/>
      <c r="G55" s="167"/>
      <c r="H55" s="200"/>
    </row>
    <row r="56" spans="1:8" ht="11.25" customHeight="1" hidden="1">
      <c r="A56" s="158" t="s">
        <v>49</v>
      </c>
      <c r="B56" s="159"/>
      <c r="C56" s="160" t="e">
        <f>VLOOKUP(B56,'пр.взв.'!B5:H183,2,FALSE)</f>
        <v>#N/A</v>
      </c>
      <c r="D56" s="166" t="e">
        <f>VLOOKUP(B56,'пр.взв.'!B5:H120,3,FALSE)</f>
        <v>#N/A</v>
      </c>
      <c r="E56" s="165" t="e">
        <f>VLOOKUP(B56,'пр.взв.'!B5:H120,4,FALSE)</f>
        <v>#N/A</v>
      </c>
      <c r="F56" s="168" t="e">
        <f>VLOOKUP(B56,'пр.взв.'!B5:H120,5,FALSE)</f>
        <v>#N/A</v>
      </c>
      <c r="G56" s="167" t="e">
        <f>VLOOKUP(B56,'пр.взв.'!B5:H120,6,FALSE)</f>
        <v>#N/A</v>
      </c>
      <c r="H56" s="200" t="e">
        <f>VLOOKUP(B56,'пр.взв.'!B5:H120,7,FALSE)</f>
        <v>#N/A</v>
      </c>
    </row>
    <row r="57" spans="1:8" ht="11.25" customHeight="1" hidden="1">
      <c r="A57" s="158"/>
      <c r="B57" s="159"/>
      <c r="C57" s="161"/>
      <c r="D57" s="166"/>
      <c r="E57" s="165"/>
      <c r="F57" s="168"/>
      <c r="G57" s="167"/>
      <c r="H57" s="200"/>
    </row>
    <row r="58" spans="1:8" ht="11.25" customHeight="1" hidden="1">
      <c r="A58" s="158" t="s">
        <v>26</v>
      </c>
      <c r="B58" s="159"/>
      <c r="C58" s="160" t="e">
        <f>VLOOKUP(B58,'пр.взв.'!B5:H185,2,FALSE)</f>
        <v>#N/A</v>
      </c>
      <c r="D58" s="166" t="e">
        <f>VLOOKUP(B58,'пр.взв.'!B7:H122,3,FALSE)</f>
        <v>#N/A</v>
      </c>
      <c r="E58" s="165" t="e">
        <f>VLOOKUP(B58,'пр.взв.'!B5:H122,4,FALSE)</f>
        <v>#N/A</v>
      </c>
      <c r="F58" s="168" t="e">
        <f>VLOOKUP(B58,'пр.взв.'!B5:H122,5,FALSE)</f>
        <v>#N/A</v>
      </c>
      <c r="G58" s="167" t="e">
        <f>VLOOKUP(B58,'пр.взв.'!B5:H122,6,FALSE)</f>
        <v>#N/A</v>
      </c>
      <c r="H58" s="200" t="e">
        <f>VLOOKUP(B58,'пр.взв.'!B5:H122,7,FALSE)</f>
        <v>#N/A</v>
      </c>
    </row>
    <row r="59" spans="1:8" ht="11.25" customHeight="1" hidden="1">
      <c r="A59" s="158"/>
      <c r="B59" s="159"/>
      <c r="C59" s="161"/>
      <c r="D59" s="166"/>
      <c r="E59" s="165"/>
      <c r="F59" s="168"/>
      <c r="G59" s="167"/>
      <c r="H59" s="200"/>
    </row>
    <row r="60" spans="1:8" ht="11.25" customHeight="1" hidden="1">
      <c r="A60" s="158" t="s">
        <v>27</v>
      </c>
      <c r="B60" s="159"/>
      <c r="C60" s="160" t="e">
        <f>VLOOKUP(B60,'пр.взв.'!B5:H187,2,FALSE)</f>
        <v>#N/A</v>
      </c>
      <c r="D60" s="166" t="e">
        <f>VLOOKUP(B60,'пр.взв.'!B1:H124,3,FALSE)</f>
        <v>#N/A</v>
      </c>
      <c r="E60" s="165" t="e">
        <f>VLOOKUP(B60,'пр.взв.'!B6:H124,4,FALSE)</f>
        <v>#N/A</v>
      </c>
      <c r="F60" s="168" t="e">
        <f>VLOOKUP(B60,'пр.взв.'!B6:H124,5,FALSE)</f>
        <v>#N/A</v>
      </c>
      <c r="G60" s="167" t="e">
        <f>VLOOKUP(B60,'пр.взв.'!B6:H124,6,FALSE)</f>
        <v>#N/A</v>
      </c>
      <c r="H60" s="200" t="e">
        <f>VLOOKUP(B60,'пр.взв.'!B6:H124,7,FALSE)</f>
        <v>#N/A</v>
      </c>
    </row>
    <row r="61" spans="1:8" ht="11.25" customHeight="1" hidden="1">
      <c r="A61" s="158"/>
      <c r="B61" s="159"/>
      <c r="C61" s="161"/>
      <c r="D61" s="166"/>
      <c r="E61" s="165"/>
      <c r="F61" s="168"/>
      <c r="G61" s="167"/>
      <c r="H61" s="200"/>
    </row>
    <row r="62" spans="1:8" ht="11.25" customHeight="1" hidden="1">
      <c r="A62" s="158" t="s">
        <v>38</v>
      </c>
      <c r="B62" s="159"/>
      <c r="C62" s="160" t="e">
        <f>VLOOKUP(B62,'пр.взв.'!B6:H189,2,FALSE)</f>
        <v>#N/A</v>
      </c>
      <c r="D62" s="166" t="e">
        <f>VLOOKUP(B62,'пр.взв.'!B6:H126,3,FALSE)</f>
        <v>#N/A</v>
      </c>
      <c r="E62" s="165" t="e">
        <f>VLOOKUP(B62,'пр.взв.'!B6:H126,4,FALSE)</f>
        <v>#N/A</v>
      </c>
      <c r="F62" s="168" t="e">
        <f>VLOOKUP(B62,'пр.взв.'!B6:H126,5,FALSE)</f>
        <v>#N/A</v>
      </c>
      <c r="G62" s="167" t="e">
        <f>VLOOKUP(B62,'пр.взв.'!B6:H126,6,FALSE)</f>
        <v>#N/A</v>
      </c>
      <c r="H62" s="200" t="e">
        <f>VLOOKUP(B62,'пр.взв.'!B6:H126,7,FALSE)</f>
        <v>#N/A</v>
      </c>
    </row>
    <row r="63" spans="1:8" ht="11.25" customHeight="1" hidden="1">
      <c r="A63" s="158"/>
      <c r="B63" s="159"/>
      <c r="C63" s="161"/>
      <c r="D63" s="166"/>
      <c r="E63" s="165"/>
      <c r="F63" s="168"/>
      <c r="G63" s="167"/>
      <c r="H63" s="200"/>
    </row>
    <row r="64" spans="1:8" ht="11.25" customHeight="1" hidden="1">
      <c r="A64" s="158" t="s">
        <v>39</v>
      </c>
      <c r="B64" s="159"/>
      <c r="C64" s="160" t="e">
        <f>VLOOKUP(B64,'пр.взв.'!B6:H191,2,FALSE)</f>
        <v>#N/A</v>
      </c>
      <c r="D64" s="166" t="e">
        <f>VLOOKUP(B64,'пр.взв.'!B6:H128,3,FALSE)</f>
        <v>#N/A</v>
      </c>
      <c r="E64" s="165" t="e">
        <f>VLOOKUP(B64,'пр.взв.'!B6:H128,4,FALSE)</f>
        <v>#N/A</v>
      </c>
      <c r="F64" s="168" t="e">
        <f>VLOOKUP(B64,'пр.взв.'!B6:H128,5,FALSE)</f>
        <v>#N/A</v>
      </c>
      <c r="G64" s="167" t="e">
        <f>VLOOKUP(B64,'пр.взв.'!B6:H128,6,FALSE)</f>
        <v>#N/A</v>
      </c>
      <c r="H64" s="200" t="e">
        <f>VLOOKUP(B64,'пр.взв.'!B6:H128,7,FALSE)</f>
        <v>#N/A</v>
      </c>
    </row>
    <row r="65" spans="1:8" ht="11.25" customHeight="1" hidden="1">
      <c r="A65" s="158"/>
      <c r="B65" s="159"/>
      <c r="C65" s="161"/>
      <c r="D65" s="166"/>
      <c r="E65" s="165"/>
      <c r="F65" s="168"/>
      <c r="G65" s="167"/>
      <c r="H65" s="200"/>
    </row>
    <row r="66" spans="1:8" ht="11.25" customHeight="1" hidden="1">
      <c r="A66" s="158" t="s">
        <v>40</v>
      </c>
      <c r="B66" s="159"/>
      <c r="C66" s="160" t="e">
        <f>VLOOKUP(B66,'пр.взв.'!B6:H193,2,FALSE)</f>
        <v>#N/A</v>
      </c>
      <c r="D66" s="166" t="e">
        <f>VLOOKUP(B66,'пр.взв.'!B6:H130,3,FALSE)</f>
        <v>#N/A</v>
      </c>
      <c r="E66" s="165" t="e">
        <f>VLOOKUP(B66,'пр.взв.'!B6:H130,4,FALSE)</f>
        <v>#N/A</v>
      </c>
      <c r="F66" s="168" t="e">
        <f>VLOOKUP(B66,'пр.взв.'!B6:H130,5,FALSE)</f>
        <v>#N/A</v>
      </c>
      <c r="G66" s="167" t="e">
        <f>VLOOKUP(B66,'пр.взв.'!B6:H130,6,FALSE)</f>
        <v>#N/A</v>
      </c>
      <c r="H66" s="200" t="e">
        <f>VLOOKUP(B66,'пр.взв.'!B6:H130,7,FALSE)</f>
        <v>#N/A</v>
      </c>
    </row>
    <row r="67" spans="1:8" ht="11.25" customHeight="1" hidden="1">
      <c r="A67" s="158"/>
      <c r="B67" s="159"/>
      <c r="C67" s="161"/>
      <c r="D67" s="166"/>
      <c r="E67" s="165"/>
      <c r="F67" s="168"/>
      <c r="G67" s="167"/>
      <c r="H67" s="200"/>
    </row>
    <row r="68" spans="1:8" ht="11.25" customHeight="1" hidden="1">
      <c r="A68" s="158" t="s">
        <v>41</v>
      </c>
      <c r="B68" s="194"/>
      <c r="C68" s="160" t="e">
        <f>VLOOKUP(B68,'пр.взв.'!B6:H195,2,FALSE)</f>
        <v>#N/A</v>
      </c>
      <c r="D68" s="166" t="e">
        <f>VLOOKUP(B68,'пр.взв.'!B6:H132,3,FALSE)</f>
        <v>#N/A</v>
      </c>
      <c r="E68" s="165" t="e">
        <f>VLOOKUP(B68,'пр.взв.'!B6:H132,4,FALSE)</f>
        <v>#N/A</v>
      </c>
      <c r="F68" s="168" t="e">
        <f>VLOOKUP(B68,'пр.взв.'!B6:H132,5,FALSE)</f>
        <v>#N/A</v>
      </c>
      <c r="G68" s="167" t="e">
        <f>VLOOKUP(B68,'пр.взв.'!B6:H132,6,FALSE)</f>
        <v>#N/A</v>
      </c>
      <c r="H68" s="200" t="e">
        <f>VLOOKUP(B68,'пр.взв.'!B6:H132,7,FALSE)</f>
        <v>#N/A</v>
      </c>
    </row>
    <row r="69" spans="1:8" ht="11.25" customHeight="1" hidden="1" thickBot="1">
      <c r="A69" s="199"/>
      <c r="B69" s="195"/>
      <c r="C69" s="196"/>
      <c r="D69" s="197"/>
      <c r="E69" s="192"/>
      <c r="F69" s="193"/>
      <c r="G69" s="198"/>
      <c r="H69" s="205"/>
    </row>
    <row r="70" spans="1:7" ht="31.5" customHeight="1">
      <c r="A70" s="70" t="str">
        <f>HYPERLINK('[1]реквизиты'!$A$6)</f>
        <v>Гл. судья, судья МК</v>
      </c>
      <c r="B70" s="31"/>
      <c r="C70" s="71"/>
      <c r="D70" s="71"/>
      <c r="E70" s="141" t="str">
        <f>'[1]реквизиты'!$G$7</f>
        <v>И.Р.Стахеев</v>
      </c>
      <c r="G70" s="153" t="str">
        <f>'[1]реквизиты'!$G$8</f>
        <v>/г. Гороховец/</v>
      </c>
    </row>
    <row r="71" spans="1:7" ht="35.25" customHeight="1">
      <c r="A71" s="70" t="str">
        <f>HYPERLINK('[1]реквизиты'!$A$8)</f>
        <v>Гл. секретарь, судья МК</v>
      </c>
      <c r="B71" s="31"/>
      <c r="C71" s="71"/>
      <c r="D71" s="71"/>
      <c r="E71" s="152" t="str">
        <f>'[1]реквизиты'!$G$9</f>
        <v>Д.Е.Вышегородцев</v>
      </c>
      <c r="G71" s="153" t="str">
        <f>'[1]реквизиты'!$G$10</f>
        <v>/г.Северск/</v>
      </c>
    </row>
    <row r="72" spans="1:7" ht="12.75">
      <c r="A72" s="31"/>
      <c r="B72" s="31"/>
      <c r="C72" s="31"/>
      <c r="D72" s="7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H20:H21"/>
    <mergeCell ref="H22:H23"/>
    <mergeCell ref="H24:H25"/>
    <mergeCell ref="H26:H27"/>
    <mergeCell ref="H4:H5"/>
    <mergeCell ref="H6:H7"/>
    <mergeCell ref="H8:H9"/>
    <mergeCell ref="H10:H11"/>
    <mergeCell ref="H12:H13"/>
    <mergeCell ref="H14:H15"/>
    <mergeCell ref="H16:H17"/>
    <mergeCell ref="H18:H19"/>
    <mergeCell ref="E62:E63"/>
    <mergeCell ref="F62:F63"/>
    <mergeCell ref="E60:E61"/>
    <mergeCell ref="F60:F61"/>
    <mergeCell ref="H28:H29"/>
    <mergeCell ref="H30:H31"/>
    <mergeCell ref="H32:H33"/>
    <mergeCell ref="H34:H35"/>
    <mergeCell ref="E58:E59"/>
    <mergeCell ref="F58:F59"/>
    <mergeCell ref="F52:F53"/>
    <mergeCell ref="E52:E53"/>
    <mergeCell ref="G54:G55"/>
    <mergeCell ref="E56:E57"/>
    <mergeCell ref="F56:F57"/>
    <mergeCell ref="G56:G57"/>
    <mergeCell ref="F66:F67"/>
    <mergeCell ref="G62:G63"/>
    <mergeCell ref="E64:E65"/>
    <mergeCell ref="F64:F65"/>
    <mergeCell ref="G64:G65"/>
    <mergeCell ref="G66:G67"/>
    <mergeCell ref="G68:G69"/>
    <mergeCell ref="A66:A67"/>
    <mergeCell ref="A64:A65"/>
    <mergeCell ref="B64:B65"/>
    <mergeCell ref="C64:C65"/>
    <mergeCell ref="D64:D65"/>
    <mergeCell ref="B66:B67"/>
    <mergeCell ref="C66:C67"/>
    <mergeCell ref="D66:D67"/>
    <mergeCell ref="A68:A69"/>
    <mergeCell ref="A62:A63"/>
    <mergeCell ref="B62:B63"/>
    <mergeCell ref="C62:C63"/>
    <mergeCell ref="D62:D63"/>
    <mergeCell ref="E68:E69"/>
    <mergeCell ref="F68:F69"/>
    <mergeCell ref="B68:B69"/>
    <mergeCell ref="C68:C69"/>
    <mergeCell ref="D68:D69"/>
    <mergeCell ref="E66:E67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4:E55"/>
    <mergeCell ref="F54:F55"/>
    <mergeCell ref="E50:E51"/>
    <mergeCell ref="A48:A49"/>
    <mergeCell ref="B48:B49"/>
    <mergeCell ref="C48:C49"/>
    <mergeCell ref="D48:D49"/>
    <mergeCell ref="A50:A51"/>
    <mergeCell ref="B50:B51"/>
    <mergeCell ref="C50:C51"/>
    <mergeCell ref="E48:E49"/>
    <mergeCell ref="E44:E45"/>
    <mergeCell ref="E46:E47"/>
    <mergeCell ref="E40:E41"/>
    <mergeCell ref="E42:E43"/>
    <mergeCell ref="C44:C45"/>
    <mergeCell ref="D44:D45"/>
    <mergeCell ref="B40:B41"/>
    <mergeCell ref="A46:A47"/>
    <mergeCell ref="B46:B47"/>
    <mergeCell ref="C46:C47"/>
    <mergeCell ref="D46:D47"/>
    <mergeCell ref="D50:D51"/>
    <mergeCell ref="C40:C41"/>
    <mergeCell ref="D40:D41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4:G5"/>
    <mergeCell ref="E6:E7"/>
    <mergeCell ref="G6:G7"/>
    <mergeCell ref="F6:F7"/>
    <mergeCell ref="E4:F5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A12:A13"/>
    <mergeCell ref="B12:B13"/>
    <mergeCell ref="C12:C13"/>
    <mergeCell ref="D12:D13"/>
    <mergeCell ref="F12:F13"/>
    <mergeCell ref="F14:F15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B28:B29"/>
    <mergeCell ref="C28:C29"/>
    <mergeCell ref="D28:D29"/>
    <mergeCell ref="A28:A2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1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7" t="s">
        <v>42</v>
      </c>
      <c r="B1" s="157"/>
      <c r="C1" s="157"/>
      <c r="D1" s="157"/>
      <c r="E1" s="157"/>
      <c r="F1" s="157"/>
      <c r="G1" s="157"/>
      <c r="H1" s="157"/>
    </row>
    <row r="2" spans="3:9" ht="27.75" customHeight="1" thickBot="1">
      <c r="C2" s="206" t="str">
        <f>HYPERLINK('[1]реквизиты'!$A$2)</f>
        <v>Первенство России по САМБО среди юниоров 1995-1996г.р.</v>
      </c>
      <c r="D2" s="207"/>
      <c r="E2" s="207"/>
      <c r="F2" s="207"/>
      <c r="G2" s="207"/>
      <c r="H2" s="208"/>
      <c r="I2" s="68"/>
    </row>
    <row r="3" spans="1:8" ht="12.75" customHeight="1">
      <c r="A3" s="241" t="str">
        <f>HYPERLINK('[1]реквизиты'!$A$3)</f>
        <v>16-20 февраля 2015г.           г.Рязань</v>
      </c>
      <c r="B3" s="241"/>
      <c r="C3" s="241"/>
      <c r="D3" s="241"/>
      <c r="E3" s="241"/>
      <c r="F3" s="241"/>
      <c r="G3" s="241"/>
      <c r="H3" s="241"/>
    </row>
    <row r="4" spans="4:5" ht="12.75">
      <c r="D4" s="223" t="s">
        <v>75</v>
      </c>
      <c r="E4" s="223"/>
    </row>
    <row r="5" spans="1:8" ht="12.75" customHeight="1">
      <c r="A5" s="236" t="s">
        <v>4</v>
      </c>
      <c r="B5" s="237" t="s">
        <v>5</v>
      </c>
      <c r="C5" s="236" t="s">
        <v>6</v>
      </c>
      <c r="D5" s="236" t="s">
        <v>7</v>
      </c>
      <c r="E5" s="218" t="s">
        <v>8</v>
      </c>
      <c r="F5" s="239"/>
      <c r="G5" s="236" t="s">
        <v>10</v>
      </c>
      <c r="H5" s="236" t="s">
        <v>9</v>
      </c>
    </row>
    <row r="6" spans="1:8" ht="12.75" customHeight="1">
      <c r="A6" s="211"/>
      <c r="B6" s="238"/>
      <c r="C6" s="211"/>
      <c r="D6" s="211"/>
      <c r="E6" s="219"/>
      <c r="F6" s="240"/>
      <c r="G6" s="211"/>
      <c r="H6" s="211"/>
    </row>
    <row r="7" spans="1:8" ht="12.75" customHeight="1">
      <c r="A7" s="226">
        <v>1</v>
      </c>
      <c r="B7" s="227">
        <v>1</v>
      </c>
      <c r="C7" s="167" t="s">
        <v>102</v>
      </c>
      <c r="D7" s="168" t="s">
        <v>103</v>
      </c>
      <c r="E7" s="215" t="s">
        <v>104</v>
      </c>
      <c r="F7" s="222" t="s">
        <v>105</v>
      </c>
      <c r="G7" s="225"/>
      <c r="H7" s="167" t="s">
        <v>106</v>
      </c>
    </row>
    <row r="8" spans="1:8" ht="15" customHeight="1">
      <c r="A8" s="226"/>
      <c r="B8" s="227"/>
      <c r="C8" s="167"/>
      <c r="D8" s="168"/>
      <c r="E8" s="215"/>
      <c r="F8" s="222"/>
      <c r="G8" s="225"/>
      <c r="H8" s="167"/>
    </row>
    <row r="9" spans="1:8" ht="12.75" customHeight="1">
      <c r="A9" s="226">
        <v>2</v>
      </c>
      <c r="B9" s="227">
        <v>2</v>
      </c>
      <c r="C9" s="228" t="s">
        <v>89</v>
      </c>
      <c r="D9" s="226" t="s">
        <v>90</v>
      </c>
      <c r="E9" s="215" t="s">
        <v>78</v>
      </c>
      <c r="F9" s="168" t="s">
        <v>79</v>
      </c>
      <c r="G9" s="221"/>
      <c r="H9" s="228" t="s">
        <v>91</v>
      </c>
    </row>
    <row r="10" spans="1:8" ht="15" customHeight="1">
      <c r="A10" s="226"/>
      <c r="B10" s="227"/>
      <c r="C10" s="228"/>
      <c r="D10" s="226"/>
      <c r="E10" s="215"/>
      <c r="F10" s="168"/>
      <c r="G10" s="221"/>
      <c r="H10" s="228"/>
    </row>
    <row r="11" spans="1:8" ht="15" customHeight="1">
      <c r="A11" s="226">
        <v>3</v>
      </c>
      <c r="B11" s="227">
        <v>3</v>
      </c>
      <c r="C11" s="228" t="s">
        <v>112</v>
      </c>
      <c r="D11" s="233" t="s">
        <v>113</v>
      </c>
      <c r="E11" s="168" t="s">
        <v>114</v>
      </c>
      <c r="F11" s="168" t="s">
        <v>115</v>
      </c>
      <c r="G11" s="221"/>
      <c r="H11" s="228" t="s">
        <v>116</v>
      </c>
    </row>
    <row r="12" spans="1:8" ht="15.75" customHeight="1">
      <c r="A12" s="226"/>
      <c r="B12" s="227"/>
      <c r="C12" s="228"/>
      <c r="D12" s="234"/>
      <c r="E12" s="168"/>
      <c r="F12" s="168"/>
      <c r="G12" s="221"/>
      <c r="H12" s="234"/>
    </row>
    <row r="13" spans="1:8" ht="12.75" customHeight="1">
      <c r="A13" s="226">
        <v>4</v>
      </c>
      <c r="B13" s="227">
        <v>4</v>
      </c>
      <c r="C13" s="212" t="s">
        <v>120</v>
      </c>
      <c r="D13" s="215" t="s">
        <v>121</v>
      </c>
      <c r="E13" s="215" t="s">
        <v>104</v>
      </c>
      <c r="F13" s="212" t="s">
        <v>122</v>
      </c>
      <c r="G13" s="215"/>
      <c r="H13" s="212" t="s">
        <v>123</v>
      </c>
    </row>
    <row r="14" spans="1:8" ht="15" customHeight="1">
      <c r="A14" s="226"/>
      <c r="B14" s="227"/>
      <c r="C14" s="212"/>
      <c r="D14" s="215"/>
      <c r="E14" s="215"/>
      <c r="F14" s="212"/>
      <c r="G14" s="215"/>
      <c r="H14" s="212"/>
    </row>
    <row r="15" spans="1:8" ht="12.75" customHeight="1">
      <c r="A15" s="226">
        <v>5</v>
      </c>
      <c r="B15" s="227">
        <v>5</v>
      </c>
      <c r="C15" s="212" t="s">
        <v>124</v>
      </c>
      <c r="D15" s="215" t="s">
        <v>125</v>
      </c>
      <c r="E15" s="168" t="s">
        <v>99</v>
      </c>
      <c r="F15" s="167" t="s">
        <v>126</v>
      </c>
      <c r="G15" s="215"/>
      <c r="H15" s="212" t="s">
        <v>127</v>
      </c>
    </row>
    <row r="16" spans="1:8" ht="15" customHeight="1">
      <c r="A16" s="226"/>
      <c r="B16" s="227"/>
      <c r="C16" s="212"/>
      <c r="D16" s="215"/>
      <c r="E16" s="168"/>
      <c r="F16" s="167"/>
      <c r="G16" s="215"/>
      <c r="H16" s="212"/>
    </row>
    <row r="17" spans="1:8" ht="12.75" customHeight="1">
      <c r="A17" s="226">
        <v>6</v>
      </c>
      <c r="B17" s="227">
        <v>6</v>
      </c>
      <c r="C17" s="229" t="s">
        <v>137</v>
      </c>
      <c r="D17" s="224" t="s">
        <v>138</v>
      </c>
      <c r="E17" s="232" t="s">
        <v>114</v>
      </c>
      <c r="F17" s="230" t="s">
        <v>139</v>
      </c>
      <c r="G17" s="231"/>
      <c r="H17" s="229" t="s">
        <v>140</v>
      </c>
    </row>
    <row r="18" spans="1:8" ht="15" customHeight="1">
      <c r="A18" s="226"/>
      <c r="B18" s="227"/>
      <c r="C18" s="229"/>
      <c r="D18" s="224"/>
      <c r="E18" s="232"/>
      <c r="F18" s="230"/>
      <c r="G18" s="231"/>
      <c r="H18" s="229"/>
    </row>
    <row r="19" spans="1:8" ht="12.75" customHeight="1">
      <c r="A19" s="226">
        <v>7</v>
      </c>
      <c r="B19" s="227">
        <v>7</v>
      </c>
      <c r="C19" s="228" t="s">
        <v>97</v>
      </c>
      <c r="D19" s="233" t="s">
        <v>98</v>
      </c>
      <c r="E19" s="168" t="s">
        <v>99</v>
      </c>
      <c r="F19" s="212" t="s">
        <v>100</v>
      </c>
      <c r="G19" s="225"/>
      <c r="H19" s="167" t="s">
        <v>101</v>
      </c>
    </row>
    <row r="20" spans="1:8" ht="15" customHeight="1">
      <c r="A20" s="226"/>
      <c r="B20" s="227"/>
      <c r="C20" s="228"/>
      <c r="D20" s="226"/>
      <c r="E20" s="168"/>
      <c r="F20" s="212"/>
      <c r="G20" s="225"/>
      <c r="H20" s="167"/>
    </row>
    <row r="21" spans="1:8" ht="12.75" customHeight="1">
      <c r="A21" s="226">
        <v>8</v>
      </c>
      <c r="B21" s="227">
        <v>8</v>
      </c>
      <c r="C21" s="229" t="s">
        <v>132</v>
      </c>
      <c r="D21" s="224" t="s">
        <v>133</v>
      </c>
      <c r="E21" s="232" t="s">
        <v>134</v>
      </c>
      <c r="F21" s="230" t="s">
        <v>135</v>
      </c>
      <c r="G21" s="231"/>
      <c r="H21" s="229" t="s">
        <v>136</v>
      </c>
    </row>
    <row r="22" spans="1:8" ht="15" customHeight="1">
      <c r="A22" s="226"/>
      <c r="B22" s="227"/>
      <c r="C22" s="229"/>
      <c r="D22" s="224"/>
      <c r="E22" s="232"/>
      <c r="F22" s="230"/>
      <c r="G22" s="231"/>
      <c r="H22" s="229"/>
    </row>
    <row r="23" spans="1:8" ht="12.75" customHeight="1">
      <c r="A23" s="226">
        <v>9</v>
      </c>
      <c r="B23" s="227">
        <v>9</v>
      </c>
      <c r="C23" s="228" t="s">
        <v>145</v>
      </c>
      <c r="D23" s="226" t="s">
        <v>117</v>
      </c>
      <c r="E23" s="215" t="s">
        <v>109</v>
      </c>
      <c r="F23" s="222" t="s">
        <v>118</v>
      </c>
      <c r="G23" s="221"/>
      <c r="H23" s="228" t="s">
        <v>119</v>
      </c>
    </row>
    <row r="24" spans="1:8" ht="15" customHeight="1">
      <c r="A24" s="226"/>
      <c r="B24" s="227"/>
      <c r="C24" s="228"/>
      <c r="D24" s="226"/>
      <c r="E24" s="215"/>
      <c r="F24" s="222"/>
      <c r="G24" s="221"/>
      <c r="H24" s="228"/>
    </row>
    <row r="25" spans="1:8" ht="12.75" customHeight="1">
      <c r="A25" s="226">
        <v>10</v>
      </c>
      <c r="B25" s="227">
        <v>10</v>
      </c>
      <c r="C25" s="229" t="s">
        <v>128</v>
      </c>
      <c r="D25" s="224" t="s">
        <v>129</v>
      </c>
      <c r="E25" s="230" t="s">
        <v>99</v>
      </c>
      <c r="F25" s="230" t="s">
        <v>130</v>
      </c>
      <c r="G25" s="229"/>
      <c r="H25" s="229" t="s">
        <v>131</v>
      </c>
    </row>
    <row r="26" spans="1:8" ht="15" customHeight="1">
      <c r="A26" s="226"/>
      <c r="B26" s="227"/>
      <c r="C26" s="229"/>
      <c r="D26" s="224"/>
      <c r="E26" s="230"/>
      <c r="F26" s="230"/>
      <c r="G26" s="229"/>
      <c r="H26" s="229"/>
    </row>
    <row r="27" spans="1:8" ht="12.75" customHeight="1">
      <c r="A27" s="226">
        <v>11</v>
      </c>
      <c r="B27" s="227">
        <v>11</v>
      </c>
      <c r="C27" s="228" t="s">
        <v>92</v>
      </c>
      <c r="D27" s="226" t="s">
        <v>93</v>
      </c>
      <c r="E27" s="215" t="s">
        <v>78</v>
      </c>
      <c r="F27" s="168" t="s">
        <v>79</v>
      </c>
      <c r="G27" s="221"/>
      <c r="H27" s="228" t="s">
        <v>91</v>
      </c>
    </row>
    <row r="28" spans="1:8" ht="15" customHeight="1">
      <c r="A28" s="226"/>
      <c r="B28" s="227"/>
      <c r="C28" s="228"/>
      <c r="D28" s="226"/>
      <c r="E28" s="215"/>
      <c r="F28" s="168"/>
      <c r="G28" s="221"/>
      <c r="H28" s="228"/>
    </row>
    <row r="29" spans="1:8" ht="15.75" customHeight="1">
      <c r="A29" s="226">
        <v>12</v>
      </c>
      <c r="B29" s="227">
        <v>12</v>
      </c>
      <c r="C29" s="212" t="s">
        <v>94</v>
      </c>
      <c r="D29" s="215" t="s">
        <v>95</v>
      </c>
      <c r="E29" s="215" t="s">
        <v>78</v>
      </c>
      <c r="F29" s="168" t="s">
        <v>79</v>
      </c>
      <c r="G29" s="215"/>
      <c r="H29" s="215" t="s">
        <v>96</v>
      </c>
    </row>
    <row r="30" spans="1:8" ht="15" customHeight="1">
      <c r="A30" s="226"/>
      <c r="B30" s="227"/>
      <c r="C30" s="212"/>
      <c r="D30" s="215"/>
      <c r="E30" s="215"/>
      <c r="F30" s="168"/>
      <c r="G30" s="215"/>
      <c r="H30" s="215"/>
    </row>
    <row r="31" spans="1:8" ht="12.75" customHeight="1">
      <c r="A31" s="226">
        <v>13</v>
      </c>
      <c r="B31" s="227">
        <v>13</v>
      </c>
      <c r="C31" s="228" t="s">
        <v>141</v>
      </c>
      <c r="D31" s="226" t="s">
        <v>142</v>
      </c>
      <c r="E31" s="215" t="s">
        <v>109</v>
      </c>
      <c r="F31" s="222" t="s">
        <v>143</v>
      </c>
      <c r="G31" s="221"/>
      <c r="H31" s="228" t="s">
        <v>144</v>
      </c>
    </row>
    <row r="32" spans="1:8" ht="15" customHeight="1">
      <c r="A32" s="226"/>
      <c r="B32" s="227"/>
      <c r="C32" s="228"/>
      <c r="D32" s="226"/>
      <c r="E32" s="215"/>
      <c r="F32" s="222"/>
      <c r="G32" s="221"/>
      <c r="H32" s="228"/>
    </row>
    <row r="33" spans="1:8" ht="12.75" customHeight="1">
      <c r="A33" s="226">
        <v>14</v>
      </c>
      <c r="B33" s="227">
        <v>14</v>
      </c>
      <c r="C33" s="228" t="s">
        <v>107</v>
      </c>
      <c r="D33" s="226" t="s">
        <v>108</v>
      </c>
      <c r="E33" s="215" t="s">
        <v>109</v>
      </c>
      <c r="F33" s="212" t="s">
        <v>110</v>
      </c>
      <c r="G33" s="215"/>
      <c r="H33" s="212" t="s">
        <v>111</v>
      </c>
    </row>
    <row r="34" spans="1:8" ht="15" customHeight="1">
      <c r="A34" s="226"/>
      <c r="B34" s="227"/>
      <c r="C34" s="228"/>
      <c r="D34" s="226"/>
      <c r="E34" s="215"/>
      <c r="F34" s="212"/>
      <c r="G34" s="215"/>
      <c r="H34" s="212"/>
    </row>
    <row r="35" spans="1:8" ht="12.75" customHeight="1">
      <c r="A35" s="226">
        <v>15</v>
      </c>
      <c r="B35" s="227">
        <v>15</v>
      </c>
      <c r="C35" s="167" t="s">
        <v>86</v>
      </c>
      <c r="D35" s="168" t="s">
        <v>87</v>
      </c>
      <c r="E35" s="215" t="s">
        <v>83</v>
      </c>
      <c r="F35" s="215" t="s">
        <v>84</v>
      </c>
      <c r="G35" s="225"/>
      <c r="H35" s="167" t="s">
        <v>88</v>
      </c>
    </row>
    <row r="36" spans="1:8" ht="15" customHeight="1">
      <c r="A36" s="226"/>
      <c r="B36" s="227"/>
      <c r="C36" s="167"/>
      <c r="D36" s="168"/>
      <c r="E36" s="215"/>
      <c r="F36" s="215"/>
      <c r="G36" s="225"/>
      <c r="H36" s="167"/>
    </row>
    <row r="37" spans="1:8" ht="15.75" customHeight="1">
      <c r="A37" s="226">
        <v>16</v>
      </c>
      <c r="B37" s="227">
        <v>16</v>
      </c>
      <c r="C37" s="212" t="s">
        <v>81</v>
      </c>
      <c r="D37" s="215" t="s">
        <v>82</v>
      </c>
      <c r="E37" s="215" t="s">
        <v>83</v>
      </c>
      <c r="F37" s="167" t="s">
        <v>84</v>
      </c>
      <c r="G37" s="215"/>
      <c r="H37" s="212" t="s">
        <v>85</v>
      </c>
    </row>
    <row r="38" spans="1:8" ht="12.75" customHeight="1">
      <c r="A38" s="226"/>
      <c r="B38" s="227"/>
      <c r="C38" s="212"/>
      <c r="D38" s="215"/>
      <c r="E38" s="215"/>
      <c r="F38" s="167"/>
      <c r="G38" s="215"/>
      <c r="H38" s="212"/>
    </row>
    <row r="39" spans="1:8" ht="12.75" customHeight="1">
      <c r="A39" s="226">
        <v>17</v>
      </c>
      <c r="B39" s="235">
        <v>17</v>
      </c>
      <c r="C39" s="228" t="s">
        <v>76</v>
      </c>
      <c r="D39" s="226" t="s">
        <v>77</v>
      </c>
      <c r="E39" s="215" t="s">
        <v>78</v>
      </c>
      <c r="F39" s="212" t="s">
        <v>79</v>
      </c>
      <c r="G39" s="221"/>
      <c r="H39" s="228" t="s">
        <v>80</v>
      </c>
    </row>
    <row r="40" spans="1:8" ht="12.75" customHeight="1">
      <c r="A40" s="226"/>
      <c r="B40" s="235"/>
      <c r="C40" s="228"/>
      <c r="D40" s="226"/>
      <c r="E40" s="215"/>
      <c r="F40" s="212"/>
      <c r="G40" s="221"/>
      <c r="H40" s="228"/>
    </row>
    <row r="41" spans="1:8" ht="12.75" customHeight="1">
      <c r="A41" s="226">
        <v>18</v>
      </c>
      <c r="B41" s="227"/>
      <c r="C41" s="213"/>
      <c r="D41" s="210"/>
      <c r="E41" s="218"/>
      <c r="F41" s="220"/>
      <c r="G41" s="216"/>
      <c r="H41" s="213"/>
    </row>
    <row r="42" spans="1:8" ht="12.75" customHeight="1">
      <c r="A42" s="226"/>
      <c r="B42" s="227"/>
      <c r="C42" s="214"/>
      <c r="D42" s="211"/>
      <c r="E42" s="219"/>
      <c r="F42" s="220"/>
      <c r="G42" s="217"/>
      <c r="H42" s="214"/>
    </row>
    <row r="43" spans="1:8" ht="12.75" customHeight="1">
      <c r="A43" s="226">
        <v>19</v>
      </c>
      <c r="B43" s="227"/>
      <c r="C43" s="213"/>
      <c r="D43" s="210"/>
      <c r="E43" s="218"/>
      <c r="F43" s="220"/>
      <c r="G43" s="216"/>
      <c r="H43" s="213"/>
    </row>
    <row r="44" spans="1:8" ht="12.75" customHeight="1">
      <c r="A44" s="226"/>
      <c r="B44" s="227"/>
      <c r="C44" s="214"/>
      <c r="D44" s="211"/>
      <c r="E44" s="219"/>
      <c r="F44" s="220"/>
      <c r="G44" s="217"/>
      <c r="H44" s="214"/>
    </row>
    <row r="45" spans="1:8" ht="12.75" customHeight="1">
      <c r="A45" s="226">
        <v>20</v>
      </c>
      <c r="B45" s="227"/>
      <c r="C45" s="213"/>
      <c r="D45" s="210"/>
      <c r="E45" s="218"/>
      <c r="F45" s="220"/>
      <c r="G45" s="216"/>
      <c r="H45" s="213"/>
    </row>
    <row r="46" spans="1:8" ht="12.75" customHeight="1">
      <c r="A46" s="226"/>
      <c r="B46" s="227"/>
      <c r="C46" s="214"/>
      <c r="D46" s="211"/>
      <c r="E46" s="219"/>
      <c r="F46" s="220"/>
      <c r="G46" s="217"/>
      <c r="H46" s="214"/>
    </row>
    <row r="47" spans="1:8" ht="12.75" customHeight="1">
      <c r="A47" s="226">
        <v>21</v>
      </c>
      <c r="B47" s="227"/>
      <c r="C47" s="213"/>
      <c r="D47" s="210"/>
      <c r="E47" s="218"/>
      <c r="F47" s="220"/>
      <c r="G47" s="216"/>
      <c r="H47" s="213"/>
    </row>
    <row r="48" spans="1:8" ht="12.75" customHeight="1">
      <c r="A48" s="226"/>
      <c r="B48" s="227"/>
      <c r="C48" s="214"/>
      <c r="D48" s="211"/>
      <c r="E48" s="219"/>
      <c r="F48" s="220"/>
      <c r="G48" s="217"/>
      <c r="H48" s="214"/>
    </row>
    <row r="49" spans="1:8" ht="12.75" customHeight="1">
      <c r="A49" s="226">
        <v>22</v>
      </c>
      <c r="B49" s="227"/>
      <c r="C49" s="213"/>
      <c r="D49" s="210"/>
      <c r="E49" s="218"/>
      <c r="F49" s="220"/>
      <c r="G49" s="216"/>
      <c r="H49" s="213"/>
    </row>
    <row r="50" spans="1:8" ht="12.75" customHeight="1">
      <c r="A50" s="226"/>
      <c r="B50" s="227"/>
      <c r="C50" s="214"/>
      <c r="D50" s="211"/>
      <c r="E50" s="219"/>
      <c r="F50" s="220"/>
      <c r="G50" s="217"/>
      <c r="H50" s="214"/>
    </row>
    <row r="51" spans="1:8" ht="12.75" customHeight="1">
      <c r="A51" s="226">
        <v>23</v>
      </c>
      <c r="B51" s="227"/>
      <c r="C51" s="213"/>
      <c r="D51" s="210"/>
      <c r="E51" s="218"/>
      <c r="F51" s="220"/>
      <c r="G51" s="216"/>
      <c r="H51" s="213"/>
    </row>
    <row r="52" spans="1:8" ht="12.75" customHeight="1">
      <c r="A52" s="226"/>
      <c r="B52" s="227"/>
      <c r="C52" s="214"/>
      <c r="D52" s="211"/>
      <c r="E52" s="219"/>
      <c r="F52" s="220"/>
      <c r="G52" s="217"/>
      <c r="H52" s="214"/>
    </row>
    <row r="53" spans="1:8" ht="12.75" customHeight="1">
      <c r="A53" s="226">
        <v>24</v>
      </c>
      <c r="B53" s="227"/>
      <c r="C53" s="213"/>
      <c r="D53" s="210"/>
      <c r="E53" s="218"/>
      <c r="F53" s="220"/>
      <c r="G53" s="216"/>
      <c r="H53" s="213"/>
    </row>
    <row r="54" spans="1:8" ht="12.75" customHeight="1">
      <c r="A54" s="226"/>
      <c r="B54" s="227"/>
      <c r="C54" s="214"/>
      <c r="D54" s="211"/>
      <c r="E54" s="219"/>
      <c r="F54" s="220"/>
      <c r="G54" s="217"/>
      <c r="H54" s="214"/>
    </row>
    <row r="55" spans="1:8" ht="12.75" customHeight="1">
      <c r="A55" s="226">
        <v>25</v>
      </c>
      <c r="B55" s="227"/>
      <c r="C55" s="213"/>
      <c r="D55" s="210"/>
      <c r="E55" s="218"/>
      <c r="F55" s="220"/>
      <c r="G55" s="216"/>
      <c r="H55" s="213"/>
    </row>
    <row r="56" spans="1:8" ht="12.75" customHeight="1">
      <c r="A56" s="226"/>
      <c r="B56" s="227"/>
      <c r="C56" s="214"/>
      <c r="D56" s="211"/>
      <c r="E56" s="219"/>
      <c r="F56" s="220"/>
      <c r="G56" s="217"/>
      <c r="H56" s="214"/>
    </row>
    <row r="57" spans="1:8" ht="12.75" customHeight="1">
      <c r="A57" s="226">
        <v>26</v>
      </c>
      <c r="B57" s="227"/>
      <c r="C57" s="213"/>
      <c r="D57" s="210"/>
      <c r="E57" s="218"/>
      <c r="F57" s="220"/>
      <c r="G57" s="216"/>
      <c r="H57" s="213"/>
    </row>
    <row r="58" spans="1:8" ht="12.75" customHeight="1">
      <c r="A58" s="226"/>
      <c r="B58" s="227"/>
      <c r="C58" s="214"/>
      <c r="D58" s="211"/>
      <c r="E58" s="219"/>
      <c r="F58" s="220"/>
      <c r="G58" s="217"/>
      <c r="H58" s="214"/>
    </row>
    <row r="59" spans="1:8" ht="12.75" customHeight="1">
      <c r="A59" s="226">
        <v>27</v>
      </c>
      <c r="B59" s="227"/>
      <c r="C59" s="213"/>
      <c r="D59" s="210"/>
      <c r="E59" s="218"/>
      <c r="F59" s="220"/>
      <c r="G59" s="216"/>
      <c r="H59" s="213"/>
    </row>
    <row r="60" spans="1:8" ht="12.75" customHeight="1">
      <c r="A60" s="226"/>
      <c r="B60" s="227"/>
      <c r="C60" s="214"/>
      <c r="D60" s="211"/>
      <c r="E60" s="219"/>
      <c r="F60" s="220"/>
      <c r="G60" s="217"/>
      <c r="H60" s="214"/>
    </row>
    <row r="61" spans="1:8" ht="12.75" customHeight="1">
      <c r="A61" s="226">
        <v>28</v>
      </c>
      <c r="B61" s="227"/>
      <c r="C61" s="213"/>
      <c r="D61" s="210"/>
      <c r="E61" s="218"/>
      <c r="F61" s="220"/>
      <c r="G61" s="216"/>
      <c r="H61" s="213"/>
    </row>
    <row r="62" spans="1:8" ht="12.75" customHeight="1">
      <c r="A62" s="226"/>
      <c r="B62" s="227"/>
      <c r="C62" s="214"/>
      <c r="D62" s="211"/>
      <c r="E62" s="219"/>
      <c r="F62" s="220"/>
      <c r="G62" s="217"/>
      <c r="H62" s="214"/>
    </row>
    <row r="63" spans="1:8" ht="12.75" customHeight="1">
      <c r="A63" s="226">
        <v>29</v>
      </c>
      <c r="B63" s="227"/>
      <c r="C63" s="213"/>
      <c r="D63" s="210"/>
      <c r="E63" s="218"/>
      <c r="F63" s="220"/>
      <c r="G63" s="216"/>
      <c r="H63" s="213"/>
    </row>
    <row r="64" spans="1:8" ht="12.75" customHeight="1">
      <c r="A64" s="226"/>
      <c r="B64" s="227"/>
      <c r="C64" s="214"/>
      <c r="D64" s="211"/>
      <c r="E64" s="219"/>
      <c r="F64" s="220"/>
      <c r="G64" s="217"/>
      <c r="H64" s="214"/>
    </row>
    <row r="65" spans="1:8" ht="12.75" customHeight="1">
      <c r="A65" s="226">
        <v>30</v>
      </c>
      <c r="B65" s="227"/>
      <c r="C65" s="213"/>
      <c r="D65" s="210"/>
      <c r="E65" s="218"/>
      <c r="F65" s="220"/>
      <c r="G65" s="216"/>
      <c r="H65" s="213"/>
    </row>
    <row r="66" spans="1:8" ht="12.75" customHeight="1">
      <c r="A66" s="226"/>
      <c r="B66" s="227"/>
      <c r="C66" s="214"/>
      <c r="D66" s="211"/>
      <c r="E66" s="219"/>
      <c r="F66" s="220"/>
      <c r="G66" s="217"/>
      <c r="H66" s="214"/>
    </row>
    <row r="67" spans="1:8" ht="12.75">
      <c r="A67" s="226">
        <v>31</v>
      </c>
      <c r="B67" s="227"/>
      <c r="C67" s="213"/>
      <c r="D67" s="210"/>
      <c r="E67" s="218"/>
      <c r="F67" s="220"/>
      <c r="G67" s="216"/>
      <c r="H67" s="213"/>
    </row>
    <row r="68" spans="1:8" ht="12.75">
      <c r="A68" s="226"/>
      <c r="B68" s="227"/>
      <c r="C68" s="214"/>
      <c r="D68" s="211"/>
      <c r="E68" s="219"/>
      <c r="F68" s="220"/>
      <c r="G68" s="217"/>
      <c r="H68" s="214"/>
    </row>
    <row r="69" spans="1:8" ht="12.75">
      <c r="A69" s="226">
        <v>32</v>
      </c>
      <c r="B69" s="227"/>
      <c r="C69" s="213"/>
      <c r="D69" s="210"/>
      <c r="E69" s="218"/>
      <c r="F69" s="220"/>
      <c r="G69" s="216"/>
      <c r="H69" s="213"/>
    </row>
    <row r="70" spans="1:8" ht="12.75">
      <c r="A70" s="226"/>
      <c r="B70" s="227"/>
      <c r="C70" s="214"/>
      <c r="D70" s="211"/>
      <c r="E70" s="219"/>
      <c r="F70" s="220"/>
      <c r="G70" s="217"/>
      <c r="H70" s="214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41:H42"/>
    <mergeCell ref="H19:H2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5:H6"/>
    <mergeCell ref="H7:H8"/>
    <mergeCell ref="H9:H10"/>
    <mergeCell ref="G5:G6"/>
    <mergeCell ref="G7:G8"/>
    <mergeCell ref="G9:G1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A61:A62"/>
    <mergeCell ref="B61:B62"/>
    <mergeCell ref="C61:C62"/>
    <mergeCell ref="D61:D62"/>
    <mergeCell ref="A59:A60"/>
    <mergeCell ref="B59:B60"/>
    <mergeCell ref="C59:C60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45:A46"/>
    <mergeCell ref="B45:B46"/>
    <mergeCell ref="C45:C46"/>
    <mergeCell ref="D45:D46"/>
    <mergeCell ref="E45:E46"/>
    <mergeCell ref="G45:G46"/>
    <mergeCell ref="F45:F4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7:E38"/>
    <mergeCell ref="G37:G38"/>
    <mergeCell ref="F37:F38"/>
    <mergeCell ref="G35:G36"/>
    <mergeCell ref="F35:F36"/>
    <mergeCell ref="E35:E36"/>
    <mergeCell ref="F15:F16"/>
    <mergeCell ref="F17:F18"/>
    <mergeCell ref="E33:E34"/>
    <mergeCell ref="E7:E8"/>
    <mergeCell ref="D9:D10"/>
    <mergeCell ref="F13:F14"/>
    <mergeCell ref="D7:D8"/>
    <mergeCell ref="E25:E26"/>
    <mergeCell ref="B13:B14"/>
    <mergeCell ref="C13:C14"/>
    <mergeCell ref="D13:D14"/>
    <mergeCell ref="B11:B12"/>
    <mergeCell ref="C11:C12"/>
    <mergeCell ref="D11:D12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C17:C18"/>
    <mergeCell ref="D17:D18"/>
    <mergeCell ref="A17:A18"/>
    <mergeCell ref="B17:B18"/>
    <mergeCell ref="C19:C20"/>
    <mergeCell ref="D19:D20"/>
    <mergeCell ref="A19:A20"/>
    <mergeCell ref="B19:B20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G77">
      <selection activeCell="J101" sqref="J79:R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19.57421875" style="0" customWidth="1"/>
    <col min="5" max="5" width="7.574218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0.00390625" style="0" customWidth="1"/>
    <col min="15" max="15" width="25.7109375" style="0" customWidth="1"/>
    <col min="16" max="16" width="7.8515625" style="0" customWidth="1"/>
    <col min="18" max="18" width="8.00390625" style="0" customWidth="1"/>
  </cols>
  <sheetData>
    <row r="1" spans="2:18" ht="15.75" customHeight="1">
      <c r="B1" s="242" t="s">
        <v>63</v>
      </c>
      <c r="C1" s="242"/>
      <c r="D1" s="242"/>
      <c r="E1" s="242"/>
      <c r="F1" s="242"/>
      <c r="G1" s="242"/>
      <c r="H1" s="242"/>
      <c r="I1" s="242"/>
      <c r="K1" s="242" t="s">
        <v>63</v>
      </c>
      <c r="L1" s="242"/>
      <c r="M1" s="242"/>
      <c r="N1" s="242"/>
      <c r="O1" s="242"/>
      <c r="P1" s="242"/>
      <c r="Q1" s="242"/>
      <c r="R1" s="242"/>
    </row>
    <row r="2" spans="2:18" ht="15.75" customHeight="1">
      <c r="B2" s="243" t="str">
        <f>'пр.взв.'!D4</f>
        <v>в.к. 100 кг.</v>
      </c>
      <c r="C2" s="244"/>
      <c r="D2" s="244"/>
      <c r="E2" s="244"/>
      <c r="F2" s="244"/>
      <c r="G2" s="244"/>
      <c r="H2" s="244"/>
      <c r="I2" s="244"/>
      <c r="K2" s="243" t="str">
        <f>'пр.взв.'!D4</f>
        <v>в.к. 100 кг.</v>
      </c>
      <c r="L2" s="244"/>
      <c r="M2" s="244"/>
      <c r="N2" s="244"/>
      <c r="O2" s="244"/>
      <c r="P2" s="244"/>
      <c r="Q2" s="244"/>
      <c r="R2" s="244"/>
    </row>
    <row r="3" spans="2:18" ht="16.5" thickBot="1">
      <c r="B3" s="83" t="s">
        <v>56</v>
      </c>
      <c r="C3" s="85" t="s">
        <v>64</v>
      </c>
      <c r="D3" s="84" t="s">
        <v>57</v>
      </c>
      <c r="E3" s="85"/>
      <c r="F3" s="83"/>
      <c r="G3" s="85"/>
      <c r="H3" s="85"/>
      <c r="I3" s="85"/>
      <c r="J3" s="85"/>
      <c r="K3" s="83" t="s">
        <v>1</v>
      </c>
      <c r="L3" s="85" t="s">
        <v>64</v>
      </c>
      <c r="M3" s="84" t="s">
        <v>57</v>
      </c>
      <c r="N3" s="85"/>
      <c r="O3" s="83"/>
      <c r="P3" s="85"/>
      <c r="Q3" s="85"/>
      <c r="R3" s="85"/>
    </row>
    <row r="4" spans="1:18" ht="12.75" customHeight="1">
      <c r="A4" s="249" t="s">
        <v>65</v>
      </c>
      <c r="B4" s="253" t="s">
        <v>5</v>
      </c>
      <c r="C4" s="245" t="s">
        <v>6</v>
      </c>
      <c r="D4" s="245" t="s">
        <v>15</v>
      </c>
      <c r="E4" s="245" t="s">
        <v>16</v>
      </c>
      <c r="F4" s="245" t="s">
        <v>17</v>
      </c>
      <c r="G4" s="255" t="s">
        <v>66</v>
      </c>
      <c r="H4" s="251" t="s">
        <v>67</v>
      </c>
      <c r="I4" s="247" t="s">
        <v>19</v>
      </c>
      <c r="J4" s="249" t="s">
        <v>65</v>
      </c>
      <c r="K4" s="253" t="s">
        <v>5</v>
      </c>
      <c r="L4" s="245" t="s">
        <v>6</v>
      </c>
      <c r="M4" s="245" t="s">
        <v>15</v>
      </c>
      <c r="N4" s="245" t="s">
        <v>16</v>
      </c>
      <c r="O4" s="245" t="s">
        <v>17</v>
      </c>
      <c r="P4" s="255" t="s">
        <v>66</v>
      </c>
      <c r="Q4" s="251" t="s">
        <v>67</v>
      </c>
      <c r="R4" s="247" t="s">
        <v>19</v>
      </c>
    </row>
    <row r="5" spans="1:18" ht="13.5" customHeight="1" thickBot="1">
      <c r="A5" s="250"/>
      <c r="B5" s="254" t="s">
        <v>59</v>
      </c>
      <c r="C5" s="246"/>
      <c r="D5" s="246"/>
      <c r="E5" s="246"/>
      <c r="F5" s="246"/>
      <c r="G5" s="256"/>
      <c r="H5" s="252"/>
      <c r="I5" s="248" t="s">
        <v>60</v>
      </c>
      <c r="J5" s="250"/>
      <c r="K5" s="254" t="s">
        <v>59</v>
      </c>
      <c r="L5" s="246"/>
      <c r="M5" s="246"/>
      <c r="N5" s="246"/>
      <c r="O5" s="246"/>
      <c r="P5" s="256"/>
      <c r="Q5" s="252"/>
      <c r="R5" s="248" t="s">
        <v>60</v>
      </c>
    </row>
    <row r="6" spans="1:18" ht="12.75">
      <c r="A6" s="257">
        <v>1</v>
      </c>
      <c r="B6" s="260">
        <v>1</v>
      </c>
      <c r="C6" s="262" t="str">
        <f>VLOOKUP(B6,'пр.взв.'!B7:G70,2,FALSE)</f>
        <v>ЯГУРТОВ Александр Васильевич</v>
      </c>
      <c r="D6" s="264" t="str">
        <f>VLOOKUP(B6,'пр.взв.'!B7:G70,3,FALSE)</f>
        <v>22.09.1995 кмс</v>
      </c>
      <c r="E6" s="264" t="str">
        <f>VLOOKUP(B6,'пр.взв.'!B7:G70,4,FALSE)</f>
        <v>ПФО</v>
      </c>
      <c r="F6" s="266"/>
      <c r="G6" s="273"/>
      <c r="H6" s="217"/>
      <c r="I6" s="211"/>
      <c r="J6" s="274">
        <v>9</v>
      </c>
      <c r="K6" s="260">
        <v>2</v>
      </c>
      <c r="L6" s="262" t="str">
        <f>VLOOKUP(K6,'пр.взв.'!B7:G70,2,FALSE)</f>
        <v>ШУМЕЙКО Михаил Юрьевич</v>
      </c>
      <c r="M6" s="264" t="str">
        <f>VLOOKUP(K6,'пр.взв.'!B7:G70,3,FALSE)</f>
        <v>12.04.1996 КМС</v>
      </c>
      <c r="N6" s="264" t="str">
        <f>VLOOKUP(K6,'пр.взв.'!B7:G70,4,FALSE)</f>
        <v>МОС</v>
      </c>
      <c r="O6" s="266"/>
      <c r="P6" s="273"/>
      <c r="Q6" s="217"/>
      <c r="R6" s="211"/>
    </row>
    <row r="7" spans="1:18" ht="12.75">
      <c r="A7" s="258"/>
      <c r="B7" s="261"/>
      <c r="C7" s="263"/>
      <c r="D7" s="265"/>
      <c r="E7" s="265"/>
      <c r="F7" s="265"/>
      <c r="G7" s="265"/>
      <c r="H7" s="221"/>
      <c r="I7" s="226"/>
      <c r="J7" s="275"/>
      <c r="K7" s="261"/>
      <c r="L7" s="263"/>
      <c r="M7" s="265"/>
      <c r="N7" s="265"/>
      <c r="O7" s="265"/>
      <c r="P7" s="265"/>
      <c r="Q7" s="221"/>
      <c r="R7" s="226"/>
    </row>
    <row r="8" spans="1:18" ht="12.75">
      <c r="A8" s="258"/>
      <c r="B8" s="267">
        <v>17</v>
      </c>
      <c r="C8" s="269" t="str">
        <f>VLOOKUP(B8,'пр.взв.'!B9:G72,2,FALSE)</f>
        <v>БОЛОТИН Владимир Владимирович</v>
      </c>
      <c r="D8" s="271" t="str">
        <f>VLOOKUP(B8,'пр.взв.'!B1:G72,3,FALSE)</f>
        <v>03.03.1995, КМС</v>
      </c>
      <c r="E8" s="271" t="str">
        <f>VLOOKUP(B8,'пр.взв.'!B1:G72,4,FALSE)</f>
        <v>МОС</v>
      </c>
      <c r="F8" s="277"/>
      <c r="G8" s="277"/>
      <c r="H8" s="236"/>
      <c r="I8" s="236"/>
      <c r="J8" s="275"/>
      <c r="K8" s="267">
        <v>18</v>
      </c>
      <c r="L8" s="269" t="e">
        <f>VLOOKUP(K8,'пр.взв.'!B1:G72,2,FALSE)</f>
        <v>#N/A</v>
      </c>
      <c r="M8" s="271" t="e">
        <f>VLOOKUP(K8,'пр.взв.'!B1:G72,3,FALSE)</f>
        <v>#N/A</v>
      </c>
      <c r="N8" s="271" t="e">
        <f>VLOOKUP(K8,'пр.взв.'!B1:G72,4,FALSE)</f>
        <v>#N/A</v>
      </c>
      <c r="O8" s="277"/>
      <c r="P8" s="277"/>
      <c r="Q8" s="236"/>
      <c r="R8" s="236"/>
    </row>
    <row r="9" spans="1:18" ht="13.5" thickBot="1">
      <c r="A9" s="259"/>
      <c r="B9" s="268"/>
      <c r="C9" s="270"/>
      <c r="D9" s="272"/>
      <c r="E9" s="272"/>
      <c r="F9" s="278"/>
      <c r="G9" s="278"/>
      <c r="H9" s="172"/>
      <c r="I9" s="172"/>
      <c r="J9" s="276"/>
      <c r="K9" s="268"/>
      <c r="L9" s="270"/>
      <c r="M9" s="272"/>
      <c r="N9" s="272"/>
      <c r="O9" s="278"/>
      <c r="P9" s="278"/>
      <c r="Q9" s="172"/>
      <c r="R9" s="172"/>
    </row>
    <row r="10" spans="1:18" ht="12.75">
      <c r="A10" s="257">
        <v>2</v>
      </c>
      <c r="B10" s="260">
        <v>9</v>
      </c>
      <c r="C10" s="279" t="str">
        <f>VLOOKUP(B10,'пр.взв.'!B1:G74,2,FALSE)</f>
        <v>ПЕТУХОВ Илья Викторович</v>
      </c>
      <c r="D10" s="280" t="str">
        <f>VLOOKUP(B10,'пр.взв.'!B1:G74,3,FALSE)</f>
        <v>07.07.1997 кмс</v>
      </c>
      <c r="E10" s="280" t="str">
        <f>VLOOKUP(B10,'пр.взв.'!B11:G74,4,FALSE)</f>
        <v>ЦФО</v>
      </c>
      <c r="F10" s="281"/>
      <c r="G10" s="282"/>
      <c r="H10" s="283"/>
      <c r="I10" s="280"/>
      <c r="J10" s="274">
        <v>10</v>
      </c>
      <c r="K10" s="260">
        <v>10</v>
      </c>
      <c r="L10" s="279" t="str">
        <f>VLOOKUP(K10,'пр.взв.'!B1:G74,2,FALSE)</f>
        <v>КАРАБУТ Александр Владимирович</v>
      </c>
      <c r="M10" s="280" t="str">
        <f>VLOOKUP(K10,'пр.взв.'!B1:G74,3,FALSE)</f>
        <v>01.07.1996 КМС</v>
      </c>
      <c r="N10" s="280" t="str">
        <f>VLOOKUP(K10,'пр.взв.'!B1:G74,4,FALSE)</f>
        <v>УФО</v>
      </c>
      <c r="O10" s="281"/>
      <c r="P10" s="282"/>
      <c r="Q10" s="283"/>
      <c r="R10" s="280"/>
    </row>
    <row r="11" spans="1:18" ht="12.75">
      <c r="A11" s="258"/>
      <c r="B11" s="261"/>
      <c r="C11" s="263"/>
      <c r="D11" s="265"/>
      <c r="E11" s="265"/>
      <c r="F11" s="265"/>
      <c r="G11" s="265"/>
      <c r="H11" s="221"/>
      <c r="I11" s="226"/>
      <c r="J11" s="275"/>
      <c r="K11" s="261"/>
      <c r="L11" s="263"/>
      <c r="M11" s="265"/>
      <c r="N11" s="265"/>
      <c r="O11" s="265"/>
      <c r="P11" s="265"/>
      <c r="Q11" s="221"/>
      <c r="R11" s="226"/>
    </row>
    <row r="12" spans="1:18" ht="12.75">
      <c r="A12" s="258"/>
      <c r="B12" s="267">
        <v>25</v>
      </c>
      <c r="C12" s="269" t="e">
        <f>VLOOKUP(B12,'пр.взв.'!B1:G76,2,FALSE)</f>
        <v>#N/A</v>
      </c>
      <c r="D12" s="271" t="e">
        <f>VLOOKUP(B12,'пр.взв.'!B1:G76,3,FALSE)</f>
        <v>#N/A</v>
      </c>
      <c r="E12" s="271" t="e">
        <f>VLOOKUP(B12,'пр.взв.'!B13:G76,4,FALSE)</f>
        <v>#N/A</v>
      </c>
      <c r="F12" s="277"/>
      <c r="G12" s="277"/>
      <c r="H12" s="236"/>
      <c r="I12" s="236"/>
      <c r="J12" s="275"/>
      <c r="K12" s="267">
        <v>26</v>
      </c>
      <c r="L12" s="269" t="e">
        <f>VLOOKUP(K12,'пр.взв.'!B1:G76,2,FALSE)</f>
        <v>#N/A</v>
      </c>
      <c r="M12" s="271" t="e">
        <f>VLOOKUP(K12,'пр.взв.'!B1:G76,3,FALSE)</f>
        <v>#N/A</v>
      </c>
      <c r="N12" s="271" t="e">
        <f>VLOOKUP(K12,'пр.взв.'!B1:G76,4,FALSE)</f>
        <v>#N/A</v>
      </c>
      <c r="O12" s="277"/>
      <c r="P12" s="277"/>
      <c r="Q12" s="236"/>
      <c r="R12" s="236"/>
    </row>
    <row r="13" spans="1:18" ht="13.5" thickBot="1">
      <c r="A13" s="259"/>
      <c r="B13" s="268"/>
      <c r="C13" s="270"/>
      <c r="D13" s="272"/>
      <c r="E13" s="272"/>
      <c r="F13" s="278"/>
      <c r="G13" s="278"/>
      <c r="H13" s="172"/>
      <c r="I13" s="172"/>
      <c r="J13" s="276"/>
      <c r="K13" s="268"/>
      <c r="L13" s="270"/>
      <c r="M13" s="272"/>
      <c r="N13" s="272"/>
      <c r="O13" s="278"/>
      <c r="P13" s="278"/>
      <c r="Q13" s="172"/>
      <c r="R13" s="172"/>
    </row>
    <row r="14" spans="1:18" ht="12.75">
      <c r="A14" s="257">
        <v>3</v>
      </c>
      <c r="B14" s="260">
        <v>5</v>
      </c>
      <c r="C14" s="262" t="str">
        <f>VLOOKUP(B14,'пр.взв.'!B1:G78,2,FALSE)</f>
        <v>ОБУХОВ Василий Владимирович</v>
      </c>
      <c r="D14" s="264" t="str">
        <f>VLOOKUP(B14,'пр.взв.'!B1:G78,3,FALSE)</f>
        <v>19.09.1996 кмс</v>
      </c>
      <c r="E14" s="264" t="str">
        <f>VLOOKUP(B14,'пр.взв.'!B15:G78,4,FALSE)</f>
        <v>УФО</v>
      </c>
      <c r="F14" s="266"/>
      <c r="G14" s="273"/>
      <c r="H14" s="217"/>
      <c r="I14" s="211"/>
      <c r="J14" s="274">
        <v>11</v>
      </c>
      <c r="K14" s="260">
        <v>6</v>
      </c>
      <c r="L14" s="262" t="str">
        <f>VLOOKUP(K14,'пр.взв.'!B1:G78,2,FALSE)</f>
        <v>КОШКАРЕВ Кирилл Сергеевич</v>
      </c>
      <c r="M14" s="264" t="str">
        <f>VLOOKUP(K14,'пр.взв.'!B1:G78,3,FALSE)</f>
        <v>27.06.1997 кмс</v>
      </c>
      <c r="N14" s="264" t="str">
        <f>VLOOKUP(K14,'пр.взв.'!B1:G78,4,FALSE)</f>
        <v>ЮФО</v>
      </c>
      <c r="O14" s="266"/>
      <c r="P14" s="273"/>
      <c r="Q14" s="217"/>
      <c r="R14" s="211"/>
    </row>
    <row r="15" spans="1:18" ht="12.75">
      <c r="A15" s="258"/>
      <c r="B15" s="261"/>
      <c r="C15" s="263"/>
      <c r="D15" s="265"/>
      <c r="E15" s="265"/>
      <c r="F15" s="265"/>
      <c r="G15" s="265"/>
      <c r="H15" s="221"/>
      <c r="I15" s="226"/>
      <c r="J15" s="275"/>
      <c r="K15" s="261"/>
      <c r="L15" s="263"/>
      <c r="M15" s="265"/>
      <c r="N15" s="265"/>
      <c r="O15" s="265"/>
      <c r="P15" s="265"/>
      <c r="Q15" s="221"/>
      <c r="R15" s="226"/>
    </row>
    <row r="16" spans="1:18" ht="12.75">
      <c r="A16" s="258"/>
      <c r="B16" s="267">
        <v>21</v>
      </c>
      <c r="C16" s="269" t="e">
        <f>VLOOKUP(B16,'пр.взв.'!B1:G80,2,FALSE)</f>
        <v>#N/A</v>
      </c>
      <c r="D16" s="271" t="e">
        <f>VLOOKUP(B16,'пр.взв.'!B1:G80,3,FALSE)</f>
        <v>#N/A</v>
      </c>
      <c r="E16" s="271" t="e">
        <f>VLOOKUP(B16,'пр.взв.'!B17:G80,4,FALSE)</f>
        <v>#N/A</v>
      </c>
      <c r="F16" s="277"/>
      <c r="G16" s="277"/>
      <c r="H16" s="236"/>
      <c r="I16" s="236"/>
      <c r="J16" s="275"/>
      <c r="K16" s="267">
        <v>22</v>
      </c>
      <c r="L16" s="269" t="e">
        <f>VLOOKUP(K16,'пр.взв.'!B1:G80,2,FALSE)</f>
        <v>#N/A</v>
      </c>
      <c r="M16" s="271" t="e">
        <f>VLOOKUP(K16,'пр.взв.'!B1:G80,3,FALSE)</f>
        <v>#N/A</v>
      </c>
      <c r="N16" s="271" t="e">
        <f>VLOOKUP(K16,'пр.взв.'!B1:G80,4,FALSE)</f>
        <v>#N/A</v>
      </c>
      <c r="O16" s="277"/>
      <c r="P16" s="277"/>
      <c r="Q16" s="236"/>
      <c r="R16" s="236"/>
    </row>
    <row r="17" spans="1:18" ht="13.5" thickBot="1">
      <c r="A17" s="259"/>
      <c r="B17" s="268"/>
      <c r="C17" s="270"/>
      <c r="D17" s="272"/>
      <c r="E17" s="272"/>
      <c r="F17" s="278"/>
      <c r="G17" s="278"/>
      <c r="H17" s="172"/>
      <c r="I17" s="172"/>
      <c r="J17" s="276"/>
      <c r="K17" s="268"/>
      <c r="L17" s="270"/>
      <c r="M17" s="272"/>
      <c r="N17" s="272"/>
      <c r="O17" s="278"/>
      <c r="P17" s="278"/>
      <c r="Q17" s="172"/>
      <c r="R17" s="172"/>
    </row>
    <row r="18" spans="1:18" ht="12.75">
      <c r="A18" s="257">
        <v>4</v>
      </c>
      <c r="B18" s="260">
        <v>13</v>
      </c>
      <c r="C18" s="279" t="str">
        <f>VLOOKUP(B18,'пр.взв.'!B1:G82,2,FALSE)</f>
        <v>СВЯТСКИЙ Петр Владимирович</v>
      </c>
      <c r="D18" s="280" t="str">
        <f>VLOOKUP(B18,'пр.взв.'!B1:G82,3,FALSE)</f>
        <v>12.07.1996 кмс</v>
      </c>
      <c r="E18" s="280" t="str">
        <f>VLOOKUP(B18,'пр.взв.'!B19:G82,4,FALSE)</f>
        <v>ЦФО</v>
      </c>
      <c r="F18" s="281"/>
      <c r="G18" s="282"/>
      <c r="H18" s="283"/>
      <c r="I18" s="280"/>
      <c r="J18" s="274">
        <v>12</v>
      </c>
      <c r="K18" s="260">
        <v>14</v>
      </c>
      <c r="L18" s="279" t="str">
        <f>VLOOKUP(K18,'пр.взв.'!B1:G82,2,FALSE)</f>
        <v>ФРОЛОВ Михаил Дмитриевич</v>
      </c>
      <c r="M18" s="280" t="str">
        <f>VLOOKUP(K18,'пр.взв.'!B1:G82,3,FALSE)</f>
        <v>26.05.1995 кмс</v>
      </c>
      <c r="N18" s="280" t="str">
        <f>VLOOKUP(K18,'пр.взв.'!B1:G82,4,FALSE)</f>
        <v>ЦФО</v>
      </c>
      <c r="O18" s="265"/>
      <c r="P18" s="284"/>
      <c r="Q18" s="221"/>
      <c r="R18" s="271"/>
    </row>
    <row r="19" spans="1:18" ht="12.75">
      <c r="A19" s="258"/>
      <c r="B19" s="261"/>
      <c r="C19" s="263"/>
      <c r="D19" s="265"/>
      <c r="E19" s="265"/>
      <c r="F19" s="265"/>
      <c r="G19" s="265"/>
      <c r="H19" s="221"/>
      <c r="I19" s="226"/>
      <c r="J19" s="275"/>
      <c r="K19" s="261"/>
      <c r="L19" s="263"/>
      <c r="M19" s="265"/>
      <c r="N19" s="265"/>
      <c r="O19" s="265"/>
      <c r="P19" s="265"/>
      <c r="Q19" s="221"/>
      <c r="R19" s="226"/>
    </row>
    <row r="20" spans="1:18" ht="12.75">
      <c r="A20" s="258"/>
      <c r="B20" s="267">
        <v>29</v>
      </c>
      <c r="C20" s="269" t="e">
        <f>VLOOKUP(B20,'пр.взв.'!B2:G84,2,FALSE)</f>
        <v>#N/A</v>
      </c>
      <c r="D20" s="271" t="e">
        <f>VLOOKUP(B20,'пр.взв.'!B2:G84,3,FALSE)</f>
        <v>#N/A</v>
      </c>
      <c r="E20" s="271" t="e">
        <f>VLOOKUP(B20,'пр.взв.'!B21:G84,4,FALSE)</f>
        <v>#N/A</v>
      </c>
      <c r="F20" s="277"/>
      <c r="G20" s="277"/>
      <c r="H20" s="236"/>
      <c r="I20" s="236"/>
      <c r="J20" s="275"/>
      <c r="K20" s="267">
        <v>30</v>
      </c>
      <c r="L20" s="269" t="e">
        <f>VLOOKUP(K20,'пр.взв.'!B2:G84,2,FALSE)</f>
        <v>#N/A</v>
      </c>
      <c r="M20" s="271" t="e">
        <f>VLOOKUP(K20,'пр.взв.'!B2:G84,3,FALSE)</f>
        <v>#N/A</v>
      </c>
      <c r="N20" s="271" t="e">
        <f>VLOOKUP(K20,'пр.взв.'!B2:G84,4,FALSE)</f>
        <v>#N/A</v>
      </c>
      <c r="O20" s="277"/>
      <c r="P20" s="277"/>
      <c r="Q20" s="236"/>
      <c r="R20" s="236"/>
    </row>
    <row r="21" spans="1:18" ht="13.5" thickBot="1">
      <c r="A21" s="259"/>
      <c r="B21" s="268"/>
      <c r="C21" s="270"/>
      <c r="D21" s="272"/>
      <c r="E21" s="272"/>
      <c r="F21" s="278"/>
      <c r="G21" s="278"/>
      <c r="H21" s="172"/>
      <c r="I21" s="172"/>
      <c r="J21" s="276"/>
      <c r="K21" s="268"/>
      <c r="L21" s="270"/>
      <c r="M21" s="272"/>
      <c r="N21" s="272"/>
      <c r="O21" s="278"/>
      <c r="P21" s="278"/>
      <c r="Q21" s="172"/>
      <c r="R21" s="172"/>
    </row>
    <row r="22" spans="1:18" ht="12.75">
      <c r="A22" s="258">
        <v>5</v>
      </c>
      <c r="B22" s="260">
        <v>3</v>
      </c>
      <c r="C22" s="262" t="str">
        <f>VLOOKUP(B22,'пр.взв.'!B2:G86,2,FALSE)</f>
        <v>ЛЕПЕХА Алексей Александрович</v>
      </c>
      <c r="D22" s="264" t="str">
        <f>VLOOKUP(B22,'пр.взв.'!B2:G86,3,FALSE)</f>
        <v>18.02.1996 1р</v>
      </c>
      <c r="E22" s="264" t="str">
        <f>VLOOKUP(B22,'пр.взв.'!B3:G86,4,FALSE)</f>
        <v>ЮФО</v>
      </c>
      <c r="F22" s="266"/>
      <c r="G22" s="273"/>
      <c r="H22" s="217"/>
      <c r="I22" s="211"/>
      <c r="J22" s="274">
        <v>13</v>
      </c>
      <c r="K22" s="260">
        <v>4</v>
      </c>
      <c r="L22" s="262" t="str">
        <f>VLOOKUP(K22,'пр.взв.'!B2:G86,2,FALSE)</f>
        <v>ГОЛИКОВ Алексей Олегович</v>
      </c>
      <c r="M22" s="264" t="str">
        <f>VLOOKUP(K22,'пр.взв.'!B2:G86,3,FALSE)</f>
        <v>26.07.1995 КМС</v>
      </c>
      <c r="N22" s="264" t="str">
        <f>VLOOKUP(K22,'пр.взв.'!B2:G86,4,FALSE)</f>
        <v>ПФО</v>
      </c>
      <c r="O22" s="266"/>
      <c r="P22" s="273"/>
      <c r="Q22" s="217"/>
      <c r="R22" s="211"/>
    </row>
    <row r="23" spans="1:18" ht="12.75">
      <c r="A23" s="258"/>
      <c r="B23" s="261"/>
      <c r="C23" s="263"/>
      <c r="D23" s="265"/>
      <c r="E23" s="265"/>
      <c r="F23" s="265"/>
      <c r="G23" s="265"/>
      <c r="H23" s="221"/>
      <c r="I23" s="226"/>
      <c r="J23" s="275"/>
      <c r="K23" s="261"/>
      <c r="L23" s="263"/>
      <c r="M23" s="265"/>
      <c r="N23" s="265"/>
      <c r="O23" s="265"/>
      <c r="P23" s="265"/>
      <c r="Q23" s="221"/>
      <c r="R23" s="226"/>
    </row>
    <row r="24" spans="1:18" ht="12.75">
      <c r="A24" s="258"/>
      <c r="B24" s="267">
        <v>19</v>
      </c>
      <c r="C24" s="269" t="e">
        <f>VLOOKUP(B24,'пр.взв.'!B2:G88,2,FALSE)</f>
        <v>#N/A</v>
      </c>
      <c r="D24" s="271" t="e">
        <f>VLOOKUP(B24,'пр.взв.'!B2:G88,3,FALSE)</f>
        <v>#N/A</v>
      </c>
      <c r="E24" s="271" t="e">
        <f>VLOOKUP(B24,'пр.взв.'!B25:G88,4,FALSE)</f>
        <v>#N/A</v>
      </c>
      <c r="F24" s="277"/>
      <c r="G24" s="277"/>
      <c r="H24" s="236"/>
      <c r="I24" s="236"/>
      <c r="J24" s="275"/>
      <c r="K24" s="267">
        <v>20</v>
      </c>
      <c r="L24" s="269" t="e">
        <f>VLOOKUP(K24,'пр.взв.'!B2:G88,2,FALSE)</f>
        <v>#N/A</v>
      </c>
      <c r="M24" s="271" t="e">
        <f>VLOOKUP(K24,'пр.взв.'!B2:G88,3,FALSE)</f>
        <v>#N/A</v>
      </c>
      <c r="N24" s="271" t="e">
        <f>VLOOKUP(K24,'пр.взв.'!B2:G88,4,FALSE)</f>
        <v>#N/A</v>
      </c>
      <c r="O24" s="277"/>
      <c r="P24" s="277"/>
      <c r="Q24" s="236"/>
      <c r="R24" s="236"/>
    </row>
    <row r="25" spans="1:18" ht="13.5" thickBot="1">
      <c r="A25" s="259"/>
      <c r="B25" s="268"/>
      <c r="C25" s="270"/>
      <c r="D25" s="272"/>
      <c r="E25" s="272"/>
      <c r="F25" s="278"/>
      <c r="G25" s="278"/>
      <c r="H25" s="172"/>
      <c r="I25" s="172"/>
      <c r="J25" s="276"/>
      <c r="K25" s="268"/>
      <c r="L25" s="270"/>
      <c r="M25" s="272"/>
      <c r="N25" s="272"/>
      <c r="O25" s="278"/>
      <c r="P25" s="278"/>
      <c r="Q25" s="172"/>
      <c r="R25" s="172"/>
    </row>
    <row r="26" spans="1:18" ht="12.75">
      <c r="A26" s="257">
        <v>6</v>
      </c>
      <c r="B26" s="260">
        <v>11</v>
      </c>
      <c r="C26" s="279" t="str">
        <f>VLOOKUP(B26,'пр.взв.'!B2:G90,2,FALSE)</f>
        <v>ДЖИКИЯ Беко Тимурович</v>
      </c>
      <c r="D26" s="280" t="str">
        <f>VLOOKUP(B26,'пр.взв.'!B27:G90,3,FALSE)</f>
        <v>08.10.1996 КМС</v>
      </c>
      <c r="E26" s="280" t="str">
        <f>VLOOKUP(B26,'пр.взв.'!B27:G90,4,FALSE)</f>
        <v>МОС</v>
      </c>
      <c r="F26" s="281"/>
      <c r="G26" s="282"/>
      <c r="H26" s="283"/>
      <c r="I26" s="280"/>
      <c r="J26" s="274">
        <v>14</v>
      </c>
      <c r="K26" s="260">
        <v>12</v>
      </c>
      <c r="L26" s="279" t="str">
        <f>VLOOKUP(K26,'пр.взв.'!B2:G90,2,FALSE)</f>
        <v>ВИСЕМБАЕВ Артур Казбекович</v>
      </c>
      <c r="M26" s="280" t="str">
        <f>VLOOKUP(K26,'пр.взв.'!B2:G90,3,FALSE)</f>
        <v>08.02.1996 КМС</v>
      </c>
      <c r="N26" s="280" t="str">
        <f>VLOOKUP(K26,'пр.взв.'!B2:G90,4,FALSE)</f>
        <v>МОС</v>
      </c>
      <c r="O26" s="281"/>
      <c r="P26" s="282"/>
      <c r="Q26" s="283"/>
      <c r="R26" s="280"/>
    </row>
    <row r="27" spans="1:18" ht="12.75">
      <c r="A27" s="258"/>
      <c r="B27" s="261"/>
      <c r="C27" s="263"/>
      <c r="D27" s="265"/>
      <c r="E27" s="265"/>
      <c r="F27" s="265"/>
      <c r="G27" s="265"/>
      <c r="H27" s="221"/>
      <c r="I27" s="226"/>
      <c r="J27" s="275"/>
      <c r="K27" s="261"/>
      <c r="L27" s="263"/>
      <c r="M27" s="265"/>
      <c r="N27" s="265"/>
      <c r="O27" s="265"/>
      <c r="P27" s="265"/>
      <c r="Q27" s="221"/>
      <c r="R27" s="226"/>
    </row>
    <row r="28" spans="1:18" ht="12.75">
      <c r="A28" s="258"/>
      <c r="B28" s="267">
        <v>27</v>
      </c>
      <c r="C28" s="269" t="e">
        <f>VLOOKUP(B28,'пр.взв.'!B2:G92,2,FALSE)</f>
        <v>#N/A</v>
      </c>
      <c r="D28" s="271" t="e">
        <f>VLOOKUP(B28,'пр.взв.'!B29:G92,3,FALSE)</f>
        <v>#N/A</v>
      </c>
      <c r="E28" s="271" t="e">
        <f>VLOOKUP(B28,'пр.взв.'!B29:G92,4,FALSE)</f>
        <v>#N/A</v>
      </c>
      <c r="F28" s="277"/>
      <c r="G28" s="277"/>
      <c r="H28" s="236"/>
      <c r="I28" s="236"/>
      <c r="J28" s="275"/>
      <c r="K28" s="267">
        <v>28</v>
      </c>
      <c r="L28" s="269" t="e">
        <f>VLOOKUP(K28,'пр.взв.'!B2:G92,2,FALSE)</f>
        <v>#N/A</v>
      </c>
      <c r="M28" s="271" t="e">
        <f>VLOOKUP(K28,'пр.взв.'!B2:G92,3,FALSE)</f>
        <v>#N/A</v>
      </c>
      <c r="N28" s="271" t="e">
        <f>VLOOKUP(K28,'пр.взв.'!B2:G92,4,FALSE)</f>
        <v>#N/A</v>
      </c>
      <c r="O28" s="277"/>
      <c r="P28" s="277"/>
      <c r="Q28" s="236"/>
      <c r="R28" s="236"/>
    </row>
    <row r="29" spans="1:18" ht="13.5" thickBot="1">
      <c r="A29" s="285"/>
      <c r="B29" s="268"/>
      <c r="C29" s="270"/>
      <c r="D29" s="272"/>
      <c r="E29" s="272"/>
      <c r="F29" s="278"/>
      <c r="G29" s="278"/>
      <c r="H29" s="172"/>
      <c r="I29" s="172"/>
      <c r="J29" s="276"/>
      <c r="K29" s="268"/>
      <c r="L29" s="270"/>
      <c r="M29" s="272"/>
      <c r="N29" s="272"/>
      <c r="O29" s="278"/>
      <c r="P29" s="278"/>
      <c r="Q29" s="172"/>
      <c r="R29" s="172"/>
    </row>
    <row r="30" spans="1:18" ht="12.75">
      <c r="A30" s="257">
        <v>7</v>
      </c>
      <c r="B30" s="260">
        <v>7</v>
      </c>
      <c r="C30" s="262" t="str">
        <f>VLOOKUP(B30,'пр.взв.'!B3:G94,2,FALSE)</f>
        <v>РУКАВИШНИКОВ Максим Сергеевич</v>
      </c>
      <c r="D30" s="264" t="str">
        <f>VLOOKUP(B30,'пр.взв.'!B3:G94,3,FALSE)</f>
        <v>08.05.1995, КМС</v>
      </c>
      <c r="E30" s="264" t="str">
        <f>VLOOKUP(B30,'пр.взв.'!B1:G94,4,FALSE)</f>
        <v>УФО</v>
      </c>
      <c r="F30" s="266"/>
      <c r="G30" s="273"/>
      <c r="H30" s="217"/>
      <c r="I30" s="211"/>
      <c r="J30" s="274">
        <v>15</v>
      </c>
      <c r="K30" s="260">
        <v>8</v>
      </c>
      <c r="L30" s="262" t="str">
        <f>VLOOKUP(K30,'пр.взв.'!B3:G94,2,FALSE)</f>
        <v>ЛОЕВЕЦ Александр Игоревич</v>
      </c>
      <c r="M30" s="264" t="str">
        <f>VLOOKUP(K30,'пр.взв.'!B3:G94,3,FALSE)</f>
        <v>12.12.1996 КМС</v>
      </c>
      <c r="N30" s="264" t="str">
        <f>VLOOKUP(K30,'пр.взв.'!B3:G94,4,FALSE)</f>
        <v>ДВФО</v>
      </c>
      <c r="O30" s="266"/>
      <c r="P30" s="273"/>
      <c r="Q30" s="217"/>
      <c r="R30" s="211"/>
    </row>
    <row r="31" spans="1:18" ht="12.75">
      <c r="A31" s="258"/>
      <c r="B31" s="261"/>
      <c r="C31" s="263"/>
      <c r="D31" s="265"/>
      <c r="E31" s="265"/>
      <c r="F31" s="265"/>
      <c r="G31" s="265"/>
      <c r="H31" s="221"/>
      <c r="I31" s="226"/>
      <c r="J31" s="275"/>
      <c r="K31" s="261"/>
      <c r="L31" s="263"/>
      <c r="M31" s="265"/>
      <c r="N31" s="265"/>
      <c r="O31" s="265"/>
      <c r="P31" s="265"/>
      <c r="Q31" s="221"/>
      <c r="R31" s="226"/>
    </row>
    <row r="32" spans="1:18" ht="12.75">
      <c r="A32" s="258"/>
      <c r="B32" s="267">
        <v>23</v>
      </c>
      <c r="C32" s="269" t="e">
        <f>VLOOKUP(B32,'пр.взв.'!B3:G96,2,FALSE)</f>
        <v>#N/A</v>
      </c>
      <c r="D32" s="271" t="e">
        <f>VLOOKUP(B32,'пр.взв.'!B33:G96,3,FALSE)</f>
        <v>#N/A</v>
      </c>
      <c r="E32" s="271" t="e">
        <f>VLOOKUP(B32,'пр.взв.'!B33:G96,4,FALSE)</f>
        <v>#N/A</v>
      </c>
      <c r="F32" s="277"/>
      <c r="G32" s="277"/>
      <c r="H32" s="236"/>
      <c r="I32" s="236"/>
      <c r="J32" s="275"/>
      <c r="K32" s="267">
        <v>24</v>
      </c>
      <c r="L32" s="269" t="e">
        <f>VLOOKUP(K32,'пр.взв.'!B3:G96,2,FALSE)</f>
        <v>#N/A</v>
      </c>
      <c r="M32" s="271" t="e">
        <f>VLOOKUP(K32,'пр.взв.'!B3:G96,3,FALSE)</f>
        <v>#N/A</v>
      </c>
      <c r="N32" s="271" t="e">
        <f>VLOOKUP(K32,'пр.взв.'!B3:G96,4,FALSE)</f>
        <v>#N/A</v>
      </c>
      <c r="O32" s="277"/>
      <c r="P32" s="277"/>
      <c r="Q32" s="236"/>
      <c r="R32" s="236"/>
    </row>
    <row r="33" spans="1:18" ht="13.5" thickBot="1">
      <c r="A33" s="259"/>
      <c r="B33" s="268"/>
      <c r="C33" s="270"/>
      <c r="D33" s="272"/>
      <c r="E33" s="272"/>
      <c r="F33" s="278"/>
      <c r="G33" s="278"/>
      <c r="H33" s="172"/>
      <c r="I33" s="172"/>
      <c r="J33" s="276"/>
      <c r="K33" s="268"/>
      <c r="L33" s="270"/>
      <c r="M33" s="272"/>
      <c r="N33" s="272"/>
      <c r="O33" s="278"/>
      <c r="P33" s="278"/>
      <c r="Q33" s="172"/>
      <c r="R33" s="172"/>
    </row>
    <row r="34" spans="1:18" ht="12.75">
      <c r="A34" s="257">
        <v>8</v>
      </c>
      <c r="B34" s="260">
        <v>15</v>
      </c>
      <c r="C34" s="262" t="str">
        <f>VLOOKUP(B34,'пр.взв.'!B3:G98,2,FALSE)</f>
        <v>МИЩЕНКО Самвел Араикович</v>
      </c>
      <c r="D34" s="264" t="str">
        <f>VLOOKUP(B34,'пр.взв.'!B35:G98,3,FALSE)</f>
        <v>17.01.1995 КМС</v>
      </c>
      <c r="E34" s="264" t="str">
        <f>VLOOKUP(B34,'пр.взв.'!B35:G98,4,FALSE)</f>
        <v>СФО</v>
      </c>
      <c r="F34" s="265"/>
      <c r="G34" s="284"/>
      <c r="H34" s="221"/>
      <c r="I34" s="271"/>
      <c r="J34" s="274">
        <v>16</v>
      </c>
      <c r="K34" s="260">
        <v>16</v>
      </c>
      <c r="L34" s="262" t="str">
        <f>VLOOKUP(K34,'пр.взв.'!B3:G98,2,FALSE)</f>
        <v>ЛАТУШКИН Никита Алексеевич </v>
      </c>
      <c r="M34" s="264" t="str">
        <f>VLOOKUP(K34,'пр.взв.'!B3:G98,3,FALSE)</f>
        <v>07.08.1995, КМС</v>
      </c>
      <c r="N34" s="264" t="str">
        <f>VLOOKUP(K34,'пр.взв.'!B3:G98,4,FALSE)</f>
        <v>СФО</v>
      </c>
      <c r="O34" s="265"/>
      <c r="P34" s="284"/>
      <c r="Q34" s="221"/>
      <c r="R34" s="271"/>
    </row>
    <row r="35" spans="1:18" ht="12.75">
      <c r="A35" s="258"/>
      <c r="B35" s="261"/>
      <c r="C35" s="263"/>
      <c r="D35" s="265"/>
      <c r="E35" s="265"/>
      <c r="F35" s="265"/>
      <c r="G35" s="265"/>
      <c r="H35" s="221"/>
      <c r="I35" s="226"/>
      <c r="J35" s="275"/>
      <c r="K35" s="261"/>
      <c r="L35" s="263"/>
      <c r="M35" s="265"/>
      <c r="N35" s="265"/>
      <c r="O35" s="265"/>
      <c r="P35" s="265"/>
      <c r="Q35" s="221"/>
      <c r="R35" s="226"/>
    </row>
    <row r="36" spans="1:18" ht="12.75">
      <c r="A36" s="258"/>
      <c r="B36" s="267">
        <v>31</v>
      </c>
      <c r="C36" s="269" t="e">
        <f>VLOOKUP(B36,'пр.взв.'!B3:G100,2,FALSE)</f>
        <v>#N/A</v>
      </c>
      <c r="D36" s="271" t="e">
        <f>VLOOKUP(B36,'пр.взв.'!B37:G100,3,FALSE)</f>
        <v>#N/A</v>
      </c>
      <c r="E36" s="271" t="e">
        <f>VLOOKUP(B36,'пр.взв.'!B37:G100,4,FALSE)</f>
        <v>#N/A</v>
      </c>
      <c r="F36" s="277"/>
      <c r="G36" s="277"/>
      <c r="H36" s="236"/>
      <c r="I36" s="236"/>
      <c r="J36" s="275"/>
      <c r="K36" s="267">
        <v>32</v>
      </c>
      <c r="L36" s="269" t="e">
        <f>VLOOKUP(K36,'пр.взв.'!B3:G100,2,FALSE)</f>
        <v>#N/A</v>
      </c>
      <c r="M36" s="271" t="e">
        <f>VLOOKUP(K36,'пр.взв.'!B3:G100,3,FALSE)</f>
        <v>#N/A</v>
      </c>
      <c r="N36" s="271" t="e">
        <f>VLOOKUP(K36,'пр.взв.'!B3:G100,4,FALSE)</f>
        <v>#N/A</v>
      </c>
      <c r="O36" s="277"/>
      <c r="P36" s="277"/>
      <c r="Q36" s="236"/>
      <c r="R36" s="236"/>
    </row>
    <row r="37" spans="1:18" ht="12.75">
      <c r="A37" s="285"/>
      <c r="B37" s="261"/>
      <c r="C37" s="263"/>
      <c r="D37" s="265"/>
      <c r="E37" s="265"/>
      <c r="F37" s="266"/>
      <c r="G37" s="266"/>
      <c r="H37" s="211"/>
      <c r="I37" s="211"/>
      <c r="J37" s="286"/>
      <c r="K37" s="261"/>
      <c r="L37" s="263"/>
      <c r="M37" s="265"/>
      <c r="N37" s="265"/>
      <c r="O37" s="266"/>
      <c r="P37" s="266"/>
      <c r="Q37" s="211"/>
      <c r="R37" s="211"/>
    </row>
    <row r="39" spans="2:18" ht="16.5" thickBot="1">
      <c r="B39" s="83" t="s">
        <v>56</v>
      </c>
      <c r="C39" s="85" t="s">
        <v>64</v>
      </c>
      <c r="D39" s="84" t="s">
        <v>61</v>
      </c>
      <c r="E39" s="85"/>
      <c r="F39" s="83" t="str">
        <f>'пр.взв.'!D4</f>
        <v>в.к. 100 кг.</v>
      </c>
      <c r="G39" s="85"/>
      <c r="H39" s="85"/>
      <c r="I39" s="85"/>
      <c r="J39" s="85"/>
      <c r="K39" s="83" t="s">
        <v>1</v>
      </c>
      <c r="L39" s="85" t="s">
        <v>64</v>
      </c>
      <c r="M39" s="84" t="s">
        <v>61</v>
      </c>
      <c r="N39" s="85"/>
      <c r="O39" s="83" t="str">
        <f>F39</f>
        <v>в.к. 100 кг.</v>
      </c>
      <c r="P39" s="85"/>
      <c r="Q39" s="85"/>
      <c r="R39" s="85"/>
    </row>
    <row r="40" spans="1:18" ht="12.75" customHeight="1">
      <c r="A40" s="249" t="s">
        <v>65</v>
      </c>
      <c r="B40" s="253" t="s">
        <v>5</v>
      </c>
      <c r="C40" s="245" t="s">
        <v>6</v>
      </c>
      <c r="D40" s="245" t="s">
        <v>15</v>
      </c>
      <c r="E40" s="245" t="s">
        <v>16</v>
      </c>
      <c r="F40" s="245" t="s">
        <v>17</v>
      </c>
      <c r="G40" s="255" t="s">
        <v>66</v>
      </c>
      <c r="H40" s="251" t="s">
        <v>67</v>
      </c>
      <c r="I40" s="247" t="s">
        <v>19</v>
      </c>
      <c r="J40" s="249" t="s">
        <v>65</v>
      </c>
      <c r="K40" s="253" t="s">
        <v>5</v>
      </c>
      <c r="L40" s="245" t="s">
        <v>6</v>
      </c>
      <c r="M40" s="245" t="s">
        <v>15</v>
      </c>
      <c r="N40" s="245" t="s">
        <v>16</v>
      </c>
      <c r="O40" s="245" t="s">
        <v>17</v>
      </c>
      <c r="P40" s="255" t="s">
        <v>66</v>
      </c>
      <c r="Q40" s="251" t="s">
        <v>67</v>
      </c>
      <c r="R40" s="247" t="s">
        <v>19</v>
      </c>
    </row>
    <row r="41" spans="1:18" ht="13.5" customHeight="1" thickBot="1">
      <c r="A41" s="250"/>
      <c r="B41" s="254" t="s">
        <v>59</v>
      </c>
      <c r="C41" s="246"/>
      <c r="D41" s="246"/>
      <c r="E41" s="246"/>
      <c r="F41" s="246"/>
      <c r="G41" s="256"/>
      <c r="H41" s="252"/>
      <c r="I41" s="248" t="s">
        <v>60</v>
      </c>
      <c r="J41" s="250"/>
      <c r="K41" s="254" t="s">
        <v>59</v>
      </c>
      <c r="L41" s="246"/>
      <c r="M41" s="246"/>
      <c r="N41" s="246"/>
      <c r="O41" s="246"/>
      <c r="P41" s="256"/>
      <c r="Q41" s="252"/>
      <c r="R41" s="248" t="s">
        <v>60</v>
      </c>
    </row>
    <row r="42" spans="1:18" ht="12.75">
      <c r="A42" s="257">
        <v>1</v>
      </c>
      <c r="B42" s="287">
        <f>'пр.хода'!E8</f>
        <v>17</v>
      </c>
      <c r="C42" s="262" t="str">
        <f>VLOOKUP(B42,'пр.взв.'!B4:G106,2,FALSE)</f>
        <v>БОЛОТИН Владимир Владимирович</v>
      </c>
      <c r="D42" s="264" t="str">
        <f>VLOOKUP(B42,'пр.взв.'!B4:G106,3,FALSE)</f>
        <v>03.03.1995, КМС</v>
      </c>
      <c r="E42" s="264" t="str">
        <f>VLOOKUP(B42,'пр.взв.'!B3:G106,4,FALSE)</f>
        <v>МОС</v>
      </c>
      <c r="F42" s="266"/>
      <c r="G42" s="273"/>
      <c r="H42" s="217"/>
      <c r="I42" s="211"/>
      <c r="J42" s="274">
        <v>5</v>
      </c>
      <c r="K42" s="287">
        <f>'пр.хода'!T8</f>
        <v>2</v>
      </c>
      <c r="L42" s="262" t="str">
        <f>VLOOKUP(K42,'пр.взв.'!B4:G106,2,FALSE)</f>
        <v>ШУМЕЙКО Михаил Юрьевич</v>
      </c>
      <c r="M42" s="264" t="str">
        <f>VLOOKUP(K42,'пр.взв.'!B4:G106,3,FALSE)</f>
        <v>12.04.1996 КМС</v>
      </c>
      <c r="N42" s="264" t="str">
        <f>VLOOKUP(K42,'пр.взв.'!B4:G106,4,FALSE)</f>
        <v>МОС</v>
      </c>
      <c r="O42" s="266"/>
      <c r="P42" s="273"/>
      <c r="Q42" s="217"/>
      <c r="R42" s="211"/>
    </row>
    <row r="43" spans="1:18" ht="12.75">
      <c r="A43" s="258"/>
      <c r="B43" s="288"/>
      <c r="C43" s="263"/>
      <c r="D43" s="265"/>
      <c r="E43" s="265"/>
      <c r="F43" s="265"/>
      <c r="G43" s="265"/>
      <c r="H43" s="221"/>
      <c r="I43" s="226"/>
      <c r="J43" s="275"/>
      <c r="K43" s="288"/>
      <c r="L43" s="263"/>
      <c r="M43" s="265"/>
      <c r="N43" s="265"/>
      <c r="O43" s="265"/>
      <c r="P43" s="265"/>
      <c r="Q43" s="221"/>
      <c r="R43" s="226"/>
    </row>
    <row r="44" spans="1:18" ht="12.75">
      <c r="A44" s="258"/>
      <c r="B44" s="289">
        <f>'пр.хода'!E12</f>
        <v>9</v>
      </c>
      <c r="C44" s="269" t="str">
        <f>VLOOKUP(B44,'пр.взв.'!B4:G108,2,FALSE)</f>
        <v>ПЕТУХОВ Илья Викторович</v>
      </c>
      <c r="D44" s="271" t="str">
        <f>VLOOKUP(B44,'пр.взв.'!B3:G108,3,FALSE)</f>
        <v>07.07.1997 кмс</v>
      </c>
      <c r="E44" s="271" t="str">
        <f>VLOOKUP(B44,'пр.взв.'!B3:G108,4,FALSE)</f>
        <v>ЦФО</v>
      </c>
      <c r="F44" s="277"/>
      <c r="G44" s="277"/>
      <c r="H44" s="236"/>
      <c r="I44" s="236"/>
      <c r="J44" s="275"/>
      <c r="K44" s="289">
        <f>'пр.хода'!T12</f>
        <v>10</v>
      </c>
      <c r="L44" s="269" t="str">
        <f>VLOOKUP(K44,'пр.взв.'!B3:G108,2,FALSE)</f>
        <v>КАРАБУТ Александр Владимирович</v>
      </c>
      <c r="M44" s="271" t="str">
        <f>VLOOKUP(K44,'пр.взв.'!B3:G108,3,FALSE)</f>
        <v>01.07.1996 КМС</v>
      </c>
      <c r="N44" s="271" t="str">
        <f>VLOOKUP(K44,'пр.взв.'!B3:G108,4,FALSE)</f>
        <v>УФО</v>
      </c>
      <c r="O44" s="277"/>
      <c r="P44" s="277"/>
      <c r="Q44" s="236"/>
      <c r="R44" s="236"/>
    </row>
    <row r="45" spans="1:18" ht="13.5" thickBot="1">
      <c r="A45" s="259"/>
      <c r="B45" s="290"/>
      <c r="C45" s="270"/>
      <c r="D45" s="272"/>
      <c r="E45" s="272"/>
      <c r="F45" s="278"/>
      <c r="G45" s="278"/>
      <c r="H45" s="172"/>
      <c r="I45" s="172"/>
      <c r="J45" s="276"/>
      <c r="K45" s="290"/>
      <c r="L45" s="270"/>
      <c r="M45" s="272"/>
      <c r="N45" s="272"/>
      <c r="O45" s="278"/>
      <c r="P45" s="278"/>
      <c r="Q45" s="172"/>
      <c r="R45" s="172"/>
    </row>
    <row r="46" spans="1:18" ht="12.75">
      <c r="A46" s="257">
        <v>2</v>
      </c>
      <c r="B46" s="287">
        <f>'пр.хода'!E16</f>
        <v>5</v>
      </c>
      <c r="C46" s="279" t="str">
        <f>VLOOKUP(B46,'пр.взв.'!B3:G110,2,FALSE)</f>
        <v>ОБУХОВ Василий Владимирович</v>
      </c>
      <c r="D46" s="280" t="str">
        <f>VLOOKUP(B46,'пр.взв.'!B3:G110,3,FALSE)</f>
        <v>19.09.1996 кмс</v>
      </c>
      <c r="E46" s="280" t="str">
        <f>VLOOKUP(B46,'пр.взв.'!B4:G110,4,FALSE)</f>
        <v>УФО</v>
      </c>
      <c r="F46" s="281"/>
      <c r="G46" s="282"/>
      <c r="H46" s="283"/>
      <c r="I46" s="280"/>
      <c r="J46" s="274">
        <v>6</v>
      </c>
      <c r="K46" s="287">
        <f>'пр.хода'!T16</f>
        <v>6</v>
      </c>
      <c r="L46" s="279" t="str">
        <f>VLOOKUP(K46,'пр.взв.'!B3:G110,2,FALSE)</f>
        <v>КОШКАРЕВ Кирилл Сергеевич</v>
      </c>
      <c r="M46" s="280" t="str">
        <f>VLOOKUP(K46,'пр.взв.'!B3:G110,3,FALSE)</f>
        <v>27.06.1997 кмс</v>
      </c>
      <c r="N46" s="280" t="str">
        <f>VLOOKUP(K46,'пр.взв.'!B3:G110,4,FALSE)</f>
        <v>ЮФО</v>
      </c>
      <c r="O46" s="281"/>
      <c r="P46" s="282"/>
      <c r="Q46" s="283"/>
      <c r="R46" s="280"/>
    </row>
    <row r="47" spans="1:18" ht="12.75">
      <c r="A47" s="258"/>
      <c r="B47" s="288"/>
      <c r="C47" s="263"/>
      <c r="D47" s="265"/>
      <c r="E47" s="265"/>
      <c r="F47" s="265"/>
      <c r="G47" s="265"/>
      <c r="H47" s="221"/>
      <c r="I47" s="226"/>
      <c r="J47" s="275"/>
      <c r="K47" s="288"/>
      <c r="L47" s="263"/>
      <c r="M47" s="265"/>
      <c r="N47" s="265"/>
      <c r="O47" s="265"/>
      <c r="P47" s="265"/>
      <c r="Q47" s="221"/>
      <c r="R47" s="226"/>
    </row>
    <row r="48" spans="1:18" ht="12.75">
      <c r="A48" s="258"/>
      <c r="B48" s="289">
        <f>'пр.хода'!E20</f>
        <v>13</v>
      </c>
      <c r="C48" s="269" t="str">
        <f>VLOOKUP(B48,'пр.взв.'!B3:G112,2,FALSE)</f>
        <v>СВЯТСКИЙ Петр Владимирович</v>
      </c>
      <c r="D48" s="271" t="str">
        <f>VLOOKUP(B48,'пр.взв.'!B3:G112,3,FALSE)</f>
        <v>12.07.1996 кмс</v>
      </c>
      <c r="E48" s="271" t="str">
        <f>VLOOKUP(B48,'пр.взв.'!B4:G112,4,FALSE)</f>
        <v>ЦФО</v>
      </c>
      <c r="F48" s="277"/>
      <c r="G48" s="277"/>
      <c r="H48" s="236"/>
      <c r="I48" s="236"/>
      <c r="J48" s="275"/>
      <c r="K48" s="289">
        <f>'пр.хода'!T20</f>
        <v>14</v>
      </c>
      <c r="L48" s="269" t="str">
        <f>VLOOKUP(K48,'пр.взв.'!B3:G112,2,FALSE)</f>
        <v>ФРОЛОВ Михаил Дмитриевич</v>
      </c>
      <c r="M48" s="271" t="str">
        <f>VLOOKUP(K48,'пр.взв.'!B3:G112,3,FALSE)</f>
        <v>26.05.1995 кмс</v>
      </c>
      <c r="N48" s="271" t="str">
        <f>VLOOKUP(K48,'пр.взв.'!B3:G112,4,FALSE)</f>
        <v>ЦФО</v>
      </c>
      <c r="O48" s="277"/>
      <c r="P48" s="277"/>
      <c r="Q48" s="236"/>
      <c r="R48" s="236"/>
    </row>
    <row r="49" spans="1:18" ht="13.5" thickBot="1">
      <c r="A49" s="259"/>
      <c r="B49" s="290"/>
      <c r="C49" s="270"/>
      <c r="D49" s="272"/>
      <c r="E49" s="272"/>
      <c r="F49" s="278"/>
      <c r="G49" s="278"/>
      <c r="H49" s="172"/>
      <c r="I49" s="172"/>
      <c r="J49" s="276"/>
      <c r="K49" s="290"/>
      <c r="L49" s="270"/>
      <c r="M49" s="272"/>
      <c r="N49" s="272"/>
      <c r="O49" s="278"/>
      <c r="P49" s="278"/>
      <c r="Q49" s="172"/>
      <c r="R49" s="172"/>
    </row>
    <row r="50" spans="1:18" ht="12.75">
      <c r="A50" s="257">
        <v>3</v>
      </c>
      <c r="B50" s="287">
        <f>'пр.хода'!E24</f>
        <v>3</v>
      </c>
      <c r="C50" s="262" t="str">
        <f>VLOOKUP(B50,'пр.взв.'!B3:G114,2,FALSE)</f>
        <v>ЛЕПЕХА Алексей Александрович</v>
      </c>
      <c r="D50" s="264" t="str">
        <f>VLOOKUP(B50,'пр.взв.'!B3:G114,3,FALSE)</f>
        <v>18.02.1996 1р</v>
      </c>
      <c r="E50" s="264" t="str">
        <f>VLOOKUP(B50,'пр.взв.'!B5:G114,4,FALSE)</f>
        <v>ЮФО</v>
      </c>
      <c r="F50" s="266"/>
      <c r="G50" s="273"/>
      <c r="H50" s="217"/>
      <c r="I50" s="211"/>
      <c r="J50" s="274">
        <v>7</v>
      </c>
      <c r="K50" s="287">
        <f>'пр.хода'!T24</f>
        <v>4</v>
      </c>
      <c r="L50" s="262" t="str">
        <f>VLOOKUP(K50,'пр.взв.'!B3:G114,2,FALSE)</f>
        <v>ГОЛИКОВ Алексей Олегович</v>
      </c>
      <c r="M50" s="264" t="str">
        <f>VLOOKUP(K50,'пр.взв.'!B3:G114,3,FALSE)</f>
        <v>26.07.1995 КМС</v>
      </c>
      <c r="N50" s="264" t="str">
        <f>VLOOKUP(K50,'пр.взв.'!B3:G114,4,FALSE)</f>
        <v>ПФО</v>
      </c>
      <c r="O50" s="266"/>
      <c r="P50" s="273"/>
      <c r="Q50" s="217"/>
      <c r="R50" s="211"/>
    </row>
    <row r="51" spans="1:18" ht="12.75">
      <c r="A51" s="258"/>
      <c r="B51" s="288"/>
      <c r="C51" s="263"/>
      <c r="D51" s="265"/>
      <c r="E51" s="265"/>
      <c r="F51" s="265"/>
      <c r="G51" s="265"/>
      <c r="H51" s="221"/>
      <c r="I51" s="226"/>
      <c r="J51" s="275"/>
      <c r="K51" s="288"/>
      <c r="L51" s="263"/>
      <c r="M51" s="265"/>
      <c r="N51" s="265"/>
      <c r="O51" s="265"/>
      <c r="P51" s="265"/>
      <c r="Q51" s="221"/>
      <c r="R51" s="226"/>
    </row>
    <row r="52" spans="1:18" ht="12.75">
      <c r="A52" s="258"/>
      <c r="B52" s="289">
        <f>'пр.хода'!E28</f>
        <v>11</v>
      </c>
      <c r="C52" s="269" t="str">
        <f>VLOOKUP(B52,'пр.взв.'!B3:G116,2,FALSE)</f>
        <v>ДЖИКИЯ Беко Тимурович</v>
      </c>
      <c r="D52" s="271" t="str">
        <f>VLOOKUP(B52,'пр.взв.'!B3:G116,3,FALSE)</f>
        <v>08.10.1996 КМС</v>
      </c>
      <c r="E52" s="271" t="str">
        <f>VLOOKUP(B52,'пр.взв.'!B5:G116,4,FALSE)</f>
        <v>МОС</v>
      </c>
      <c r="F52" s="277"/>
      <c r="G52" s="277"/>
      <c r="H52" s="236"/>
      <c r="I52" s="236"/>
      <c r="J52" s="275"/>
      <c r="K52" s="289">
        <f>'пр.хода'!T28</f>
        <v>12</v>
      </c>
      <c r="L52" s="269" t="str">
        <f>VLOOKUP(K52,'пр.взв.'!B3:G116,2,FALSE)</f>
        <v>ВИСЕМБАЕВ Артур Казбекович</v>
      </c>
      <c r="M52" s="271" t="str">
        <f>VLOOKUP(K52,'пр.взв.'!B3:G116,3,FALSE)</f>
        <v>08.02.1996 КМС</v>
      </c>
      <c r="N52" s="271" t="str">
        <f>VLOOKUP(K52,'пр.взв.'!B3:G116,4,FALSE)</f>
        <v>МОС</v>
      </c>
      <c r="O52" s="277"/>
      <c r="P52" s="277"/>
      <c r="Q52" s="236"/>
      <c r="R52" s="236"/>
    </row>
    <row r="53" spans="1:18" ht="13.5" thickBot="1">
      <c r="A53" s="259"/>
      <c r="B53" s="290"/>
      <c r="C53" s="270"/>
      <c r="D53" s="272"/>
      <c r="E53" s="272"/>
      <c r="F53" s="278"/>
      <c r="G53" s="278"/>
      <c r="H53" s="172"/>
      <c r="I53" s="172"/>
      <c r="J53" s="276"/>
      <c r="K53" s="290"/>
      <c r="L53" s="270"/>
      <c r="M53" s="272"/>
      <c r="N53" s="272"/>
      <c r="O53" s="278"/>
      <c r="P53" s="278"/>
      <c r="Q53" s="172"/>
      <c r="R53" s="172"/>
    </row>
    <row r="54" spans="1:18" ht="12.75">
      <c r="A54" s="257">
        <v>4</v>
      </c>
      <c r="B54" s="287">
        <f>'пр.хода'!E32</f>
        <v>7</v>
      </c>
      <c r="C54" s="279" t="str">
        <f>VLOOKUP(B54,'пр.взв.'!B3:G118,2,FALSE)</f>
        <v>РУКАВИШНИКОВ Максим Сергеевич</v>
      </c>
      <c r="D54" s="280" t="str">
        <f>VLOOKUP(B54,'пр.взв.'!B3:G118,3,FALSE)</f>
        <v>08.05.1995, КМС</v>
      </c>
      <c r="E54" s="280" t="str">
        <f>VLOOKUP(B54,'пр.взв.'!B5:G118,4,FALSE)</f>
        <v>УФО</v>
      </c>
      <c r="F54" s="265"/>
      <c r="G54" s="284"/>
      <c r="H54" s="221"/>
      <c r="I54" s="271"/>
      <c r="J54" s="274">
        <v>8</v>
      </c>
      <c r="K54" s="287">
        <f>'пр.хода'!T32</f>
        <v>8</v>
      </c>
      <c r="L54" s="279" t="str">
        <f>VLOOKUP(K54,'пр.взв.'!B3:G118,2,FALSE)</f>
        <v>ЛОЕВЕЦ Александр Игоревич</v>
      </c>
      <c r="M54" s="280" t="str">
        <f>VLOOKUP(K54,'пр.взв.'!B3:G118,3,FALSE)</f>
        <v>12.12.1996 КМС</v>
      </c>
      <c r="N54" s="280" t="str">
        <f>VLOOKUP(K54,'пр.взв.'!B3:G118,4,FALSE)</f>
        <v>ДВФО</v>
      </c>
      <c r="O54" s="265"/>
      <c r="P54" s="284"/>
      <c r="Q54" s="221"/>
      <c r="R54" s="271"/>
    </row>
    <row r="55" spans="1:18" ht="12.75">
      <c r="A55" s="258"/>
      <c r="B55" s="288"/>
      <c r="C55" s="263"/>
      <c r="D55" s="265"/>
      <c r="E55" s="265"/>
      <c r="F55" s="265"/>
      <c r="G55" s="265"/>
      <c r="H55" s="221"/>
      <c r="I55" s="226"/>
      <c r="J55" s="275"/>
      <c r="K55" s="288"/>
      <c r="L55" s="263"/>
      <c r="M55" s="265"/>
      <c r="N55" s="265"/>
      <c r="O55" s="265"/>
      <c r="P55" s="265"/>
      <c r="Q55" s="221"/>
      <c r="R55" s="226"/>
    </row>
    <row r="56" spans="1:18" ht="12.75">
      <c r="A56" s="258"/>
      <c r="B56" s="289">
        <f>'пр.хода'!E36</f>
        <v>15</v>
      </c>
      <c r="C56" s="269" t="str">
        <f>VLOOKUP(B56,'пр.взв.'!B3:G120,2,FALSE)</f>
        <v>МИЩЕНКО Самвел Араикович</v>
      </c>
      <c r="D56" s="271" t="str">
        <f>VLOOKUP(B56,'пр.взв.'!B3:G120,3,FALSE)</f>
        <v>17.01.1995 КМС</v>
      </c>
      <c r="E56" s="271" t="str">
        <f>VLOOKUP(B56,'пр.взв.'!B5:G120,4,FALSE)</f>
        <v>СФО</v>
      </c>
      <c r="F56" s="277"/>
      <c r="G56" s="277"/>
      <c r="H56" s="236"/>
      <c r="I56" s="236"/>
      <c r="J56" s="275"/>
      <c r="K56" s="289">
        <f>'пр.хода'!T36</f>
        <v>16</v>
      </c>
      <c r="L56" s="269" t="str">
        <f>VLOOKUP(K56,'пр.взв.'!B3:G120,2,FALSE)</f>
        <v>ЛАТУШКИН Никита Алексеевич </v>
      </c>
      <c r="M56" s="271" t="str">
        <f>VLOOKUP(K56,'пр.взв.'!B3:G120,3,FALSE)</f>
        <v>07.08.1995, КМС</v>
      </c>
      <c r="N56" s="271" t="str">
        <f>VLOOKUP(K56,'пр.взв.'!B3:G120,4,FALSE)</f>
        <v>СФО</v>
      </c>
      <c r="O56" s="277"/>
      <c r="P56" s="277"/>
      <c r="Q56" s="236"/>
      <c r="R56" s="236"/>
    </row>
    <row r="57" spans="1:18" ht="12.75">
      <c r="A57" s="285"/>
      <c r="B57" s="288"/>
      <c r="C57" s="263"/>
      <c r="D57" s="265"/>
      <c r="E57" s="265"/>
      <c r="F57" s="266"/>
      <c r="G57" s="266"/>
      <c r="H57" s="211"/>
      <c r="I57" s="211"/>
      <c r="J57" s="286"/>
      <c r="K57" s="288"/>
      <c r="L57" s="263"/>
      <c r="M57" s="265"/>
      <c r="N57" s="265"/>
      <c r="O57" s="266"/>
      <c r="P57" s="266"/>
      <c r="Q57" s="211"/>
      <c r="R57" s="211"/>
    </row>
    <row r="59" spans="2:18" ht="16.5" thickBot="1">
      <c r="B59" s="83" t="s">
        <v>56</v>
      </c>
      <c r="C59" s="85" t="s">
        <v>64</v>
      </c>
      <c r="D59" s="84" t="s">
        <v>62</v>
      </c>
      <c r="E59" s="85"/>
      <c r="F59" s="83" t="str">
        <f>F71</f>
        <v>в.к. 100 кг.</v>
      </c>
      <c r="G59" s="85"/>
      <c r="H59" s="85"/>
      <c r="I59" s="85"/>
      <c r="J59" s="85"/>
      <c r="K59" s="83" t="s">
        <v>58</v>
      </c>
      <c r="L59" s="85" t="s">
        <v>64</v>
      </c>
      <c r="M59" s="84" t="s">
        <v>62</v>
      </c>
      <c r="N59" s="85"/>
      <c r="O59" s="83" t="str">
        <f>O71</f>
        <v>в.к. 100 кг.</v>
      </c>
      <c r="P59" s="85"/>
      <c r="Q59" s="85"/>
      <c r="R59" s="85"/>
    </row>
    <row r="60" spans="1:18" ht="12.75" customHeight="1">
      <c r="A60" s="249" t="s">
        <v>65</v>
      </c>
      <c r="B60" s="253" t="s">
        <v>5</v>
      </c>
      <c r="C60" s="245" t="s">
        <v>6</v>
      </c>
      <c r="D60" s="245" t="s">
        <v>15</v>
      </c>
      <c r="E60" s="245" t="s">
        <v>16</v>
      </c>
      <c r="F60" s="245" t="s">
        <v>17</v>
      </c>
      <c r="G60" s="255" t="s">
        <v>66</v>
      </c>
      <c r="H60" s="251" t="s">
        <v>67</v>
      </c>
      <c r="I60" s="247" t="s">
        <v>19</v>
      </c>
      <c r="J60" s="249" t="s">
        <v>65</v>
      </c>
      <c r="K60" s="253" t="s">
        <v>5</v>
      </c>
      <c r="L60" s="245" t="s">
        <v>6</v>
      </c>
      <c r="M60" s="245" t="s">
        <v>15</v>
      </c>
      <c r="N60" s="245" t="s">
        <v>16</v>
      </c>
      <c r="O60" s="245" t="s">
        <v>17</v>
      </c>
      <c r="P60" s="255" t="s">
        <v>66</v>
      </c>
      <c r="Q60" s="251" t="s">
        <v>67</v>
      </c>
      <c r="R60" s="247" t="s">
        <v>19</v>
      </c>
    </row>
    <row r="61" spans="1:18" ht="13.5" customHeight="1" thickBot="1">
      <c r="A61" s="250"/>
      <c r="B61" s="291" t="s">
        <v>59</v>
      </c>
      <c r="C61" s="246"/>
      <c r="D61" s="246"/>
      <c r="E61" s="246"/>
      <c r="F61" s="246"/>
      <c r="G61" s="256"/>
      <c r="H61" s="252"/>
      <c r="I61" s="248" t="s">
        <v>60</v>
      </c>
      <c r="J61" s="250"/>
      <c r="K61" s="291" t="s">
        <v>59</v>
      </c>
      <c r="L61" s="246"/>
      <c r="M61" s="246"/>
      <c r="N61" s="246"/>
      <c r="O61" s="246"/>
      <c r="P61" s="256"/>
      <c r="Q61" s="252"/>
      <c r="R61" s="248" t="s">
        <v>60</v>
      </c>
    </row>
    <row r="62" spans="1:18" ht="12.75">
      <c r="A62" s="257">
        <v>1</v>
      </c>
      <c r="B62" s="287">
        <f>'пр.хода'!G10</f>
        <v>17</v>
      </c>
      <c r="C62" s="262" t="str">
        <f>VLOOKUP(B62,'пр.взв.'!B6:G126,2,FALSE)</f>
        <v>БОЛОТИН Владимир Владимирович</v>
      </c>
      <c r="D62" s="264" t="str">
        <f>VLOOKUP(B62,'пр.взв.'!B6:G126,3,FALSE)</f>
        <v>03.03.1995, КМС</v>
      </c>
      <c r="E62" s="264" t="str">
        <f>VLOOKUP(B62,'пр.взв.'!B6:G126,4,FALSE)</f>
        <v>МОС</v>
      </c>
      <c r="F62" s="281"/>
      <c r="G62" s="282"/>
      <c r="H62" s="283"/>
      <c r="I62" s="292"/>
      <c r="J62" s="274">
        <v>5</v>
      </c>
      <c r="K62" s="287">
        <f>'пр.хода'!R10</f>
        <v>2</v>
      </c>
      <c r="L62" s="262" t="str">
        <f>VLOOKUP(K62,'пр.взв.'!B6:G126,2,FALSE)</f>
        <v>ШУМЕЙКО Михаил Юрьевич</v>
      </c>
      <c r="M62" s="264" t="str">
        <f>VLOOKUP(K62,'пр.взв.'!B6:G126,3,FALSE)</f>
        <v>12.04.1996 КМС</v>
      </c>
      <c r="N62" s="264" t="str">
        <f>VLOOKUP(K62,'пр.взв.'!B6:G126,4,FALSE)</f>
        <v>МОС</v>
      </c>
      <c r="O62" s="281"/>
      <c r="P62" s="282"/>
      <c r="Q62" s="283"/>
      <c r="R62" s="292"/>
    </row>
    <row r="63" spans="1:18" ht="12.75">
      <c r="A63" s="258"/>
      <c r="B63" s="288"/>
      <c r="C63" s="263"/>
      <c r="D63" s="265"/>
      <c r="E63" s="265"/>
      <c r="F63" s="265"/>
      <c r="G63" s="265"/>
      <c r="H63" s="221"/>
      <c r="I63" s="226"/>
      <c r="J63" s="275"/>
      <c r="K63" s="288"/>
      <c r="L63" s="263"/>
      <c r="M63" s="265"/>
      <c r="N63" s="265"/>
      <c r="O63" s="265"/>
      <c r="P63" s="265"/>
      <c r="Q63" s="221"/>
      <c r="R63" s="226"/>
    </row>
    <row r="64" spans="1:18" ht="12.75">
      <c r="A64" s="258"/>
      <c r="B64" s="289">
        <f>'пр.хода'!G18</f>
        <v>13</v>
      </c>
      <c r="C64" s="269" t="str">
        <f>VLOOKUP(B64,'пр.взв.'!B6:G128,2,FALSE)</f>
        <v>СВЯТСКИЙ Петр Владимирович</v>
      </c>
      <c r="D64" s="271" t="str">
        <f>VLOOKUP(B64,'пр.взв.'!B5:G128,3,FALSE)</f>
        <v>12.07.1996 кмс</v>
      </c>
      <c r="E64" s="271" t="str">
        <f>VLOOKUP(B64,'пр.взв.'!B5:G128,4,FALSE)</f>
        <v>ЦФО</v>
      </c>
      <c r="F64" s="277"/>
      <c r="G64" s="277"/>
      <c r="H64" s="236"/>
      <c r="I64" s="236"/>
      <c r="J64" s="275"/>
      <c r="K64" s="289">
        <f>'пр.хода'!R18</f>
        <v>14</v>
      </c>
      <c r="L64" s="269" t="str">
        <f>VLOOKUP(K64,'пр.взв.'!B5:G128,2,FALSE)</f>
        <v>ФРОЛОВ Михаил Дмитриевич</v>
      </c>
      <c r="M64" s="271" t="str">
        <f>VLOOKUP(K64,'пр.взв.'!B5:G128,3,FALSE)</f>
        <v>26.05.1995 кмс</v>
      </c>
      <c r="N64" s="271" t="str">
        <f>VLOOKUP(K64,'пр.взв.'!B5:G128,4,FALSE)</f>
        <v>ЦФО</v>
      </c>
      <c r="O64" s="277"/>
      <c r="P64" s="277"/>
      <c r="Q64" s="236"/>
      <c r="R64" s="236"/>
    </row>
    <row r="65" spans="1:18" ht="13.5" thickBot="1">
      <c r="A65" s="259"/>
      <c r="B65" s="290"/>
      <c r="C65" s="270"/>
      <c r="D65" s="272"/>
      <c r="E65" s="272"/>
      <c r="F65" s="278"/>
      <c r="G65" s="278"/>
      <c r="H65" s="172"/>
      <c r="I65" s="172"/>
      <c r="J65" s="276"/>
      <c r="K65" s="290"/>
      <c r="L65" s="270"/>
      <c r="M65" s="272"/>
      <c r="N65" s="272"/>
      <c r="O65" s="278"/>
      <c r="P65" s="278"/>
      <c r="Q65" s="172"/>
      <c r="R65" s="172"/>
    </row>
    <row r="66" spans="1:18" ht="12.75">
      <c r="A66" s="257">
        <v>2</v>
      </c>
      <c r="B66" s="287">
        <f>'пр.хода'!G26</f>
        <v>3</v>
      </c>
      <c r="C66" s="279" t="str">
        <f>VLOOKUP(B66,'пр.взв.'!B5:G130,2,FALSE)</f>
        <v>ЛЕПЕХА Алексей Александрович</v>
      </c>
      <c r="D66" s="280" t="str">
        <f>VLOOKUP(B66,'пр.взв.'!B5:G130,3,FALSE)</f>
        <v>18.02.1996 1р</v>
      </c>
      <c r="E66" s="280" t="str">
        <f>VLOOKUP(B66,'пр.взв.'!B6:G130,4,FALSE)</f>
        <v>ЮФО</v>
      </c>
      <c r="F66" s="281"/>
      <c r="G66" s="282"/>
      <c r="H66" s="283"/>
      <c r="I66" s="280"/>
      <c r="J66" s="274">
        <v>6</v>
      </c>
      <c r="K66" s="287">
        <f>'пр.хода'!R26</f>
        <v>4</v>
      </c>
      <c r="L66" s="279" t="str">
        <f>VLOOKUP(K66,'пр.взв.'!B5:G130,2,FALSE)</f>
        <v>ГОЛИКОВ Алексей Олегович</v>
      </c>
      <c r="M66" s="280" t="str">
        <f>VLOOKUP(K66,'пр.взв.'!B5:G130,3,FALSE)</f>
        <v>26.07.1995 КМС</v>
      </c>
      <c r="N66" s="280" t="str">
        <f>VLOOKUP(K66,'пр.взв.'!B5:G130,4,FALSE)</f>
        <v>ПФО</v>
      </c>
      <c r="O66" s="281"/>
      <c r="P66" s="282"/>
      <c r="Q66" s="283"/>
      <c r="R66" s="280"/>
    </row>
    <row r="67" spans="1:18" ht="12.75">
      <c r="A67" s="258"/>
      <c r="B67" s="288"/>
      <c r="C67" s="263"/>
      <c r="D67" s="265"/>
      <c r="E67" s="265"/>
      <c r="F67" s="265"/>
      <c r="G67" s="265"/>
      <c r="H67" s="221"/>
      <c r="I67" s="226"/>
      <c r="J67" s="275"/>
      <c r="K67" s="288"/>
      <c r="L67" s="263"/>
      <c r="M67" s="265"/>
      <c r="N67" s="265"/>
      <c r="O67" s="265"/>
      <c r="P67" s="265"/>
      <c r="Q67" s="221"/>
      <c r="R67" s="226"/>
    </row>
    <row r="68" spans="1:18" ht="12.75">
      <c r="A68" s="258"/>
      <c r="B68" s="289">
        <f>'пр.хода'!G34</f>
        <v>15</v>
      </c>
      <c r="C68" s="269" t="str">
        <f>VLOOKUP(B68,'пр.взв.'!B5:G132,2,FALSE)</f>
        <v>МИЩЕНКО Самвел Араикович</v>
      </c>
      <c r="D68" s="271" t="str">
        <f>VLOOKUP(B68,'пр.взв.'!B5:G132,3,FALSE)</f>
        <v>17.01.1995 КМС</v>
      </c>
      <c r="E68" s="271" t="str">
        <f>VLOOKUP(B68,'пр.взв.'!B6:G132,4,FALSE)</f>
        <v>СФО</v>
      </c>
      <c r="F68" s="277"/>
      <c r="G68" s="277"/>
      <c r="H68" s="236"/>
      <c r="I68" s="236"/>
      <c r="J68" s="275"/>
      <c r="K68" s="289">
        <f>'пр.хода'!R34</f>
        <v>16</v>
      </c>
      <c r="L68" s="269" t="str">
        <f>VLOOKUP(K68,'пр.взв.'!B5:G132,2,FALSE)</f>
        <v>ЛАТУШКИН Никита Алексеевич </v>
      </c>
      <c r="M68" s="271" t="str">
        <f>VLOOKUP(K68,'пр.взв.'!B5:G132,3,FALSE)</f>
        <v>07.08.1995, КМС</v>
      </c>
      <c r="N68" s="271" t="str">
        <f>VLOOKUP(K68,'пр.взв.'!B5:G132,4,FALSE)</f>
        <v>СФО</v>
      </c>
      <c r="O68" s="277"/>
      <c r="P68" s="277"/>
      <c r="Q68" s="236"/>
      <c r="R68" s="236"/>
    </row>
    <row r="69" spans="1:18" ht="12.75">
      <c r="A69" s="285"/>
      <c r="B69" s="288"/>
      <c r="C69" s="263"/>
      <c r="D69" s="265"/>
      <c r="E69" s="265"/>
      <c r="F69" s="266"/>
      <c r="G69" s="266"/>
      <c r="H69" s="211"/>
      <c r="I69" s="211"/>
      <c r="J69" s="286"/>
      <c r="K69" s="288"/>
      <c r="L69" s="263"/>
      <c r="M69" s="265"/>
      <c r="N69" s="265"/>
      <c r="O69" s="266"/>
      <c r="P69" s="266"/>
      <c r="Q69" s="211"/>
      <c r="R69" s="211"/>
    </row>
    <row r="71" spans="2:18" ht="16.5" thickBot="1">
      <c r="B71" s="83" t="s">
        <v>56</v>
      </c>
      <c r="C71" s="87" t="s">
        <v>68</v>
      </c>
      <c r="D71" s="87"/>
      <c r="E71" s="87"/>
      <c r="F71" s="88" t="str">
        <f>F80</f>
        <v>в.к. 100 кг.</v>
      </c>
      <c r="G71" s="87"/>
      <c r="H71" s="87"/>
      <c r="I71" s="87"/>
      <c r="J71" s="86"/>
      <c r="K71" s="83" t="s">
        <v>1</v>
      </c>
      <c r="L71" s="87" t="s">
        <v>68</v>
      </c>
      <c r="M71" s="87"/>
      <c r="N71" s="87"/>
      <c r="O71" s="83" t="str">
        <f>F71</f>
        <v>в.к. 100 кг.</v>
      </c>
      <c r="P71" s="87"/>
      <c r="Q71" s="87"/>
      <c r="R71" s="87"/>
    </row>
    <row r="72" spans="1:18" ht="12.75" customHeight="1">
      <c r="A72" s="249" t="s">
        <v>65</v>
      </c>
      <c r="B72" s="253" t="s">
        <v>5</v>
      </c>
      <c r="C72" s="245" t="s">
        <v>6</v>
      </c>
      <c r="D72" s="245" t="s">
        <v>15</v>
      </c>
      <c r="E72" s="245" t="s">
        <v>16</v>
      </c>
      <c r="F72" s="245" t="s">
        <v>17</v>
      </c>
      <c r="G72" s="255" t="s">
        <v>66</v>
      </c>
      <c r="H72" s="251" t="s">
        <v>67</v>
      </c>
      <c r="I72" s="247" t="s">
        <v>19</v>
      </c>
      <c r="J72" s="249" t="s">
        <v>65</v>
      </c>
      <c r="K72" s="253" t="s">
        <v>5</v>
      </c>
      <c r="L72" s="245" t="s">
        <v>6</v>
      </c>
      <c r="M72" s="245" t="s">
        <v>15</v>
      </c>
      <c r="N72" s="245" t="s">
        <v>16</v>
      </c>
      <c r="O72" s="245" t="s">
        <v>17</v>
      </c>
      <c r="P72" s="255" t="s">
        <v>66</v>
      </c>
      <c r="Q72" s="251" t="s">
        <v>67</v>
      </c>
      <c r="R72" s="247" t="s">
        <v>19</v>
      </c>
    </row>
    <row r="73" spans="1:18" ht="13.5" customHeight="1" thickBot="1">
      <c r="A73" s="250"/>
      <c r="B73" s="291" t="s">
        <v>59</v>
      </c>
      <c r="C73" s="246"/>
      <c r="D73" s="246"/>
      <c r="E73" s="246"/>
      <c r="F73" s="246"/>
      <c r="G73" s="256"/>
      <c r="H73" s="252"/>
      <c r="I73" s="248" t="s">
        <v>60</v>
      </c>
      <c r="J73" s="250"/>
      <c r="K73" s="291" t="s">
        <v>59</v>
      </c>
      <c r="L73" s="246"/>
      <c r="M73" s="246"/>
      <c r="N73" s="246"/>
      <c r="O73" s="246"/>
      <c r="P73" s="256"/>
      <c r="Q73" s="252"/>
      <c r="R73" s="248" t="s">
        <v>60</v>
      </c>
    </row>
    <row r="74" spans="1:18" ht="12.75">
      <c r="A74" s="293">
        <v>1</v>
      </c>
      <c r="B74" s="296">
        <f>'пр.хода'!I14</f>
        <v>13</v>
      </c>
      <c r="C74" s="262" t="str">
        <f>VLOOKUP(B74,'пр.взв.'!B5:G138,2,FALSE)</f>
        <v>СВЯТСКИЙ Петр Владимирович</v>
      </c>
      <c r="D74" s="264" t="str">
        <f>VLOOKUP(B74,'пр.взв.'!B7:G138,3,FALSE)</f>
        <v>12.07.1996 кмс</v>
      </c>
      <c r="E74" s="264" t="str">
        <f>VLOOKUP(B74,'пр.взв.'!B7:G138,4,FALSE)</f>
        <v>ЦФО</v>
      </c>
      <c r="F74" s="266"/>
      <c r="G74" s="273"/>
      <c r="H74" s="217"/>
      <c r="I74" s="211"/>
      <c r="J74" s="293">
        <v>2</v>
      </c>
      <c r="K74" s="296">
        <f>'пр.хода'!P14</f>
        <v>14</v>
      </c>
      <c r="L74" s="279" t="str">
        <f>VLOOKUP(K74,'пр.взв.'!B7:G138,2,FALSE)</f>
        <v>ФРОЛОВ Михаил Дмитриевич</v>
      </c>
      <c r="M74" s="280" t="str">
        <f>VLOOKUP(K74,'пр.взв.'!B7:G138,3,FALSE)</f>
        <v>26.05.1995 кмс</v>
      </c>
      <c r="N74" s="280" t="str">
        <f>VLOOKUP(K74,'пр.взв.'!B7:G138,4,FALSE)</f>
        <v>ЦФО</v>
      </c>
      <c r="O74" s="266"/>
      <c r="P74" s="273"/>
      <c r="Q74" s="217"/>
      <c r="R74" s="211"/>
    </row>
    <row r="75" spans="1:18" ht="12.75">
      <c r="A75" s="294"/>
      <c r="B75" s="297"/>
      <c r="C75" s="263"/>
      <c r="D75" s="265"/>
      <c r="E75" s="265"/>
      <c r="F75" s="265"/>
      <c r="G75" s="265"/>
      <c r="H75" s="221"/>
      <c r="I75" s="226"/>
      <c r="J75" s="294"/>
      <c r="K75" s="297"/>
      <c r="L75" s="263"/>
      <c r="M75" s="265"/>
      <c r="N75" s="265"/>
      <c r="O75" s="265"/>
      <c r="P75" s="265"/>
      <c r="Q75" s="221"/>
      <c r="R75" s="226"/>
    </row>
    <row r="76" spans="1:18" ht="12.75" customHeight="1">
      <c r="A76" s="294"/>
      <c r="B76" s="298" t="s">
        <v>150</v>
      </c>
      <c r="C76" s="228" t="s">
        <v>112</v>
      </c>
      <c r="D76" s="233" t="s">
        <v>113</v>
      </c>
      <c r="E76" s="168" t="s">
        <v>114</v>
      </c>
      <c r="F76" s="277"/>
      <c r="G76" s="277"/>
      <c r="H76" s="236"/>
      <c r="I76" s="236"/>
      <c r="J76" s="294"/>
      <c r="K76" s="298">
        <f>'пр.хода'!P30</f>
        <v>4</v>
      </c>
      <c r="L76" s="269" t="str">
        <f>VLOOKUP(K76,'пр.взв.'!B6:G140,2,FALSE)</f>
        <v>ГОЛИКОВ Алексей Олегович</v>
      </c>
      <c r="M76" s="271" t="str">
        <f>VLOOKUP(K76,'пр.взв.'!B6:G140,3,FALSE)</f>
        <v>26.07.1995 КМС</v>
      </c>
      <c r="N76" s="271" t="str">
        <f>VLOOKUP(K76,'пр.взв.'!B6:G140,4,FALSE)</f>
        <v>ПФО</v>
      </c>
      <c r="O76" s="277"/>
      <c r="P76" s="277"/>
      <c r="Q76" s="236"/>
      <c r="R76" s="236"/>
    </row>
    <row r="77" spans="1:18" ht="12.75" customHeight="1">
      <c r="A77" s="295"/>
      <c r="B77" s="414"/>
      <c r="C77" s="228"/>
      <c r="D77" s="234"/>
      <c r="E77" s="168"/>
      <c r="F77" s="266"/>
      <c r="G77" s="266"/>
      <c r="H77" s="211"/>
      <c r="I77" s="211"/>
      <c r="J77" s="295"/>
      <c r="K77" s="299"/>
      <c r="L77" s="263"/>
      <c r="M77" s="265"/>
      <c r="N77" s="265"/>
      <c r="O77" s="266"/>
      <c r="P77" s="266"/>
      <c r="Q77" s="211"/>
      <c r="R77" s="211"/>
    </row>
    <row r="79" spans="1:18" ht="15">
      <c r="A79" s="300" t="s">
        <v>69</v>
      </c>
      <c r="B79" s="300"/>
      <c r="C79" s="300"/>
      <c r="D79" s="300"/>
      <c r="E79" s="300"/>
      <c r="F79" s="300"/>
      <c r="G79" s="300"/>
      <c r="H79" s="300"/>
      <c r="I79" s="300"/>
      <c r="J79" s="300" t="s">
        <v>70</v>
      </c>
      <c r="K79" s="300"/>
      <c r="L79" s="300"/>
      <c r="M79" s="300"/>
      <c r="N79" s="300"/>
      <c r="O79" s="300"/>
      <c r="P79" s="300"/>
      <c r="Q79" s="300"/>
      <c r="R79" s="300"/>
    </row>
    <row r="80" spans="2:18" ht="16.5" thickBot="1">
      <c r="B80" s="83" t="s">
        <v>56</v>
      </c>
      <c r="C80" s="89"/>
      <c r="D80" s="89"/>
      <c r="E80" s="89"/>
      <c r="F80" s="90" t="str">
        <f>'пр.взв.'!D4</f>
        <v>в.к. 100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в.к. 100 кг.</v>
      </c>
      <c r="P80" s="86"/>
      <c r="Q80" s="86"/>
      <c r="R80" s="86"/>
    </row>
    <row r="81" spans="1:18" ht="12.75" customHeight="1">
      <c r="A81" s="249" t="s">
        <v>65</v>
      </c>
      <c r="B81" s="253" t="s">
        <v>5</v>
      </c>
      <c r="C81" s="245" t="s">
        <v>6</v>
      </c>
      <c r="D81" s="245" t="s">
        <v>15</v>
      </c>
      <c r="E81" s="245" t="s">
        <v>16</v>
      </c>
      <c r="F81" s="245" t="s">
        <v>17</v>
      </c>
      <c r="G81" s="255" t="s">
        <v>66</v>
      </c>
      <c r="H81" s="251" t="s">
        <v>67</v>
      </c>
      <c r="I81" s="247" t="s">
        <v>19</v>
      </c>
      <c r="J81" s="249" t="s">
        <v>65</v>
      </c>
      <c r="K81" s="253" t="s">
        <v>5</v>
      </c>
      <c r="L81" s="245" t="s">
        <v>6</v>
      </c>
      <c r="M81" s="245" t="s">
        <v>15</v>
      </c>
      <c r="N81" s="245" t="s">
        <v>16</v>
      </c>
      <c r="O81" s="245" t="s">
        <v>17</v>
      </c>
      <c r="P81" s="255" t="s">
        <v>66</v>
      </c>
      <c r="Q81" s="251" t="s">
        <v>67</v>
      </c>
      <c r="R81" s="247" t="s">
        <v>19</v>
      </c>
    </row>
    <row r="82" spans="1:18" ht="13.5" customHeight="1" thickBot="1">
      <c r="A82" s="250"/>
      <c r="B82" s="291" t="s">
        <v>59</v>
      </c>
      <c r="C82" s="246"/>
      <c r="D82" s="246"/>
      <c r="E82" s="246"/>
      <c r="F82" s="246"/>
      <c r="G82" s="256"/>
      <c r="H82" s="252"/>
      <c r="I82" s="248" t="s">
        <v>60</v>
      </c>
      <c r="J82" s="250"/>
      <c r="K82" s="291" t="s">
        <v>59</v>
      </c>
      <c r="L82" s="246"/>
      <c r="M82" s="246"/>
      <c r="N82" s="246"/>
      <c r="O82" s="246"/>
      <c r="P82" s="256"/>
      <c r="Q82" s="252"/>
      <c r="R82" s="248" t="s">
        <v>60</v>
      </c>
    </row>
    <row r="83" spans="1:18" ht="12.75" customHeight="1" hidden="1">
      <c r="A83" s="274">
        <v>1</v>
      </c>
      <c r="B83" s="301">
        <f>'пр.хода'!K5</f>
        <v>0</v>
      </c>
      <c r="C83" s="262" t="e">
        <f>VLOOKUP(B83,'пр.взв.'!B4:G147,2,FALSE)</f>
        <v>#N/A</v>
      </c>
      <c r="D83" s="264" t="e">
        <f>VLOOKUP(B83,'пр.взв.'!B4:G147,3,FALSE)</f>
        <v>#N/A</v>
      </c>
      <c r="E83" s="264" t="e">
        <f>VLOOKUP(B83,'пр.взв.'!B4:G147,4,FALSE)</f>
        <v>#N/A</v>
      </c>
      <c r="F83" s="281"/>
      <c r="G83" s="282"/>
      <c r="H83" s="283"/>
      <c r="I83" s="292"/>
      <c r="J83" s="274">
        <v>3</v>
      </c>
      <c r="K83" s="301">
        <f>'пр.хода'!K33</f>
        <v>0</v>
      </c>
      <c r="L83" s="262" t="e">
        <f>VLOOKUP(K83,'пр.взв.'!B8:G147,2,FALSE)</f>
        <v>#N/A</v>
      </c>
      <c r="M83" s="264" t="e">
        <f>VLOOKUP(K83,'пр.взв.'!B8:G147,3,FALSE)</f>
        <v>#N/A</v>
      </c>
      <c r="N83" s="264" t="e">
        <f>VLOOKUP(K83,'пр.взв.'!B8:G147,4,FALSE)</f>
        <v>#N/A</v>
      </c>
      <c r="O83" s="281"/>
      <c r="P83" s="282"/>
      <c r="Q83" s="283"/>
      <c r="R83" s="292"/>
    </row>
    <row r="84" spans="1:18" ht="12.75" customHeight="1" hidden="1">
      <c r="A84" s="275"/>
      <c r="B84" s="297"/>
      <c r="C84" s="263"/>
      <c r="D84" s="265"/>
      <c r="E84" s="265"/>
      <c r="F84" s="265"/>
      <c r="G84" s="265"/>
      <c r="H84" s="221"/>
      <c r="I84" s="226"/>
      <c r="J84" s="275"/>
      <c r="K84" s="297"/>
      <c r="L84" s="263"/>
      <c r="M84" s="265"/>
      <c r="N84" s="265"/>
      <c r="O84" s="265"/>
      <c r="P84" s="265"/>
      <c r="Q84" s="221"/>
      <c r="R84" s="226"/>
    </row>
    <row r="85" spans="1:18" ht="12.75" customHeight="1" hidden="1">
      <c r="A85" s="275"/>
      <c r="B85" s="302">
        <f>'пр.хода'!K7</f>
        <v>0</v>
      </c>
      <c r="C85" s="269" t="e">
        <f>VLOOKUP(B85,'пр.взв.'!B6:G149,2,FALSE)</f>
        <v>#N/A</v>
      </c>
      <c r="D85" s="271" t="e">
        <f>VLOOKUP(B85,'пр.взв.'!B8:G149,3,FALSE)</f>
        <v>#N/A</v>
      </c>
      <c r="E85" s="271" t="e">
        <f>VLOOKUP(B85,'пр.взв.'!B7:G149,4,FALSE)</f>
        <v>#N/A</v>
      </c>
      <c r="F85" s="277"/>
      <c r="G85" s="277"/>
      <c r="H85" s="236"/>
      <c r="I85" s="236"/>
      <c r="J85" s="275"/>
      <c r="K85" s="302">
        <f>'пр.хода'!K35</f>
        <v>0</v>
      </c>
      <c r="L85" s="269" t="e">
        <f>VLOOKUP(K85,'пр.взв.'!B7:G149,2,FALSE)</f>
        <v>#N/A</v>
      </c>
      <c r="M85" s="271" t="e">
        <f>VLOOKUP(K85,'пр.взв.'!B7:G149,3,FALSE)</f>
        <v>#N/A</v>
      </c>
      <c r="N85" s="271" t="e">
        <f>VLOOKUP(K85,'пр.взв.'!B7:G149,4,FALSE)</f>
        <v>#N/A</v>
      </c>
      <c r="O85" s="277"/>
      <c r="P85" s="277"/>
      <c r="Q85" s="236"/>
      <c r="R85" s="236"/>
    </row>
    <row r="86" spans="1:18" ht="13.5" customHeight="1" hidden="1" thickBot="1">
      <c r="A86" s="286"/>
      <c r="B86" s="303"/>
      <c r="C86" s="270"/>
      <c r="D86" s="272"/>
      <c r="E86" s="272"/>
      <c r="F86" s="278"/>
      <c r="G86" s="278"/>
      <c r="H86" s="172"/>
      <c r="I86" s="172"/>
      <c r="J86" s="286"/>
      <c r="K86" s="303"/>
      <c r="L86" s="270"/>
      <c r="M86" s="272"/>
      <c r="N86" s="272"/>
      <c r="O86" s="278"/>
      <c r="P86" s="278"/>
      <c r="Q86" s="172"/>
      <c r="R86" s="172"/>
    </row>
    <row r="87" spans="1:18" ht="12.75" customHeight="1" hidden="1">
      <c r="A87" s="274">
        <v>2</v>
      </c>
      <c r="B87" s="301">
        <f>'пр.хода'!K9</f>
        <v>0</v>
      </c>
      <c r="C87" s="279" t="e">
        <f>VLOOKUP(B87,'пр.взв.'!B8:G151,2,FALSE)</f>
        <v>#N/A</v>
      </c>
      <c r="D87" s="280" t="e">
        <f>VLOOKUP(B87,'пр.взв.'!B8:G151,3,FALSE)</f>
        <v>#N/A</v>
      </c>
      <c r="E87" s="280" t="e">
        <f>VLOOKUP(B87,'пр.взв.'!B8:G151,4,FALSE)</f>
        <v>#N/A</v>
      </c>
      <c r="F87" s="266"/>
      <c r="G87" s="273"/>
      <c r="H87" s="217"/>
      <c r="I87" s="211"/>
      <c r="J87" s="274">
        <v>4</v>
      </c>
      <c r="K87" s="301">
        <f>'пр.хода'!K37</f>
        <v>0</v>
      </c>
      <c r="L87" s="279" t="e">
        <f>VLOOKUP(K87,'пр.взв.'!B7:G151,2,FALSE)</f>
        <v>#N/A</v>
      </c>
      <c r="M87" s="280" t="e">
        <f>VLOOKUP(K87,'пр.взв.'!B7:G151,3,FALSE)</f>
        <v>#N/A</v>
      </c>
      <c r="N87" s="280" t="e">
        <f>VLOOKUP(K87,'пр.взв.'!B7:G151,4,FALSE)</f>
        <v>#N/A</v>
      </c>
      <c r="O87" s="266"/>
      <c r="P87" s="273"/>
      <c r="Q87" s="217"/>
      <c r="R87" s="211"/>
    </row>
    <row r="88" spans="1:18" ht="12.75" customHeight="1" hidden="1">
      <c r="A88" s="275"/>
      <c r="B88" s="297"/>
      <c r="C88" s="263"/>
      <c r="D88" s="265"/>
      <c r="E88" s="265"/>
      <c r="F88" s="265"/>
      <c r="G88" s="265"/>
      <c r="H88" s="221"/>
      <c r="I88" s="226"/>
      <c r="J88" s="275"/>
      <c r="K88" s="297"/>
      <c r="L88" s="263"/>
      <c r="M88" s="265"/>
      <c r="N88" s="265"/>
      <c r="O88" s="265"/>
      <c r="P88" s="265"/>
      <c r="Q88" s="221"/>
      <c r="R88" s="226"/>
    </row>
    <row r="89" spans="1:18" ht="12.75" customHeight="1" hidden="1">
      <c r="A89" s="275"/>
      <c r="B89" s="302">
        <f>'пр.хода'!K11</f>
        <v>0</v>
      </c>
      <c r="C89" s="269" t="e">
        <f>VLOOKUP(B89,'пр.взв.'!B8:G153,2,FALSE)</f>
        <v>#N/A</v>
      </c>
      <c r="D89" s="271" t="e">
        <f>VLOOKUP(B89,'пр.взв.'!B8:G153,3,FALSE)</f>
        <v>#N/A</v>
      </c>
      <c r="E89" s="271" t="e">
        <f>VLOOKUP(B89,'пр.взв.'!B1:G153,4,FALSE)</f>
        <v>#N/A</v>
      </c>
      <c r="F89" s="277"/>
      <c r="G89" s="277"/>
      <c r="H89" s="236"/>
      <c r="I89" s="236"/>
      <c r="J89" s="275"/>
      <c r="K89" s="302">
        <f>'пр.хода'!K39</f>
        <v>0</v>
      </c>
      <c r="L89" s="269" t="e">
        <f>VLOOKUP(K89,'пр.взв.'!B7:G153,2,FALSE)</f>
        <v>#N/A</v>
      </c>
      <c r="M89" s="271" t="e">
        <f>VLOOKUP(K89,'пр.взв.'!B7:G153,3,FALSE)</f>
        <v>#N/A</v>
      </c>
      <c r="N89" s="271" t="e">
        <f>VLOOKUP(K89,'пр.взв.'!B7:G153,4,FALSE)</f>
        <v>#N/A</v>
      </c>
      <c r="O89" s="277"/>
      <c r="P89" s="277"/>
      <c r="Q89" s="236"/>
      <c r="R89" s="236"/>
    </row>
    <row r="90" spans="1:18" ht="12.75" customHeight="1" hidden="1">
      <c r="A90" s="286"/>
      <c r="B90" s="299"/>
      <c r="C90" s="263"/>
      <c r="D90" s="265"/>
      <c r="E90" s="265"/>
      <c r="F90" s="266"/>
      <c r="G90" s="266"/>
      <c r="H90" s="211"/>
      <c r="I90" s="211"/>
      <c r="J90" s="286"/>
      <c r="K90" s="299"/>
      <c r="L90" s="263"/>
      <c r="M90" s="265"/>
      <c r="N90" s="265"/>
      <c r="O90" s="266"/>
      <c r="P90" s="266"/>
      <c r="Q90" s="211"/>
      <c r="R90" s="211"/>
    </row>
    <row r="92" spans="1:18" ht="12.75" customHeight="1" hidden="1">
      <c r="A92" s="304">
        <v>5</v>
      </c>
      <c r="B92" s="297">
        <f>'пр.хода'!L6</f>
        <v>5</v>
      </c>
      <c r="C92" s="269" t="str">
        <f>VLOOKUP(B92,'пр.взв.'!B1:G156,2,FALSE)</f>
        <v>ОБУХОВ Василий Владимирович</v>
      </c>
      <c r="D92" s="271" t="str">
        <f>VLOOKUP(B92,'пр.взв.'!B1:G156,3,FALSE)</f>
        <v>19.09.1996 кмс</v>
      </c>
      <c r="E92" s="271" t="str">
        <f>VLOOKUP(B92,'пр.взв.'!B1:G156,4,FALSE)</f>
        <v>УФО</v>
      </c>
      <c r="F92" s="265"/>
      <c r="G92" s="284"/>
      <c r="H92" s="221"/>
      <c r="I92" s="226"/>
      <c r="J92" s="304">
        <v>7</v>
      </c>
      <c r="K92" s="297">
        <v>6</v>
      </c>
      <c r="L92" s="269" t="str">
        <f>VLOOKUP(K92,'пр.взв.'!B1:G156,2,FALSE)</f>
        <v>КОШКАРЕВ Кирилл Сергеевич</v>
      </c>
      <c r="M92" s="271" t="e">
        <f>VLOOKUP(K92,'пр.взв.'!B71:G156,3,FALSE)</f>
        <v>#N/A</v>
      </c>
      <c r="N92" s="271" t="str">
        <f>VLOOKUP(K92,'пр.взв.'!B1:G156,4,FALSE)</f>
        <v>ЮФО</v>
      </c>
      <c r="O92" s="265"/>
      <c r="P92" s="284"/>
      <c r="Q92" s="221"/>
      <c r="R92" s="226"/>
    </row>
    <row r="93" spans="1:18" ht="12.75" customHeight="1" hidden="1">
      <c r="A93" s="275"/>
      <c r="B93" s="297"/>
      <c r="C93" s="263"/>
      <c r="D93" s="265"/>
      <c r="E93" s="265"/>
      <c r="F93" s="265"/>
      <c r="G93" s="265"/>
      <c r="H93" s="221"/>
      <c r="I93" s="226"/>
      <c r="J93" s="275"/>
      <c r="K93" s="297"/>
      <c r="L93" s="263"/>
      <c r="M93" s="265"/>
      <c r="N93" s="265"/>
      <c r="O93" s="265"/>
      <c r="P93" s="265"/>
      <c r="Q93" s="221"/>
      <c r="R93" s="226"/>
    </row>
    <row r="94" spans="1:18" ht="12.75" customHeight="1" hidden="1">
      <c r="A94" s="275"/>
      <c r="B94" s="302">
        <f>'пр.хода'!L8</f>
        <v>17</v>
      </c>
      <c r="C94" s="269" t="str">
        <f>VLOOKUP(B94,'пр.взв.'!B1:G158,2,FALSE)</f>
        <v>БОЛОТИН Владимир Владимирович</v>
      </c>
      <c r="D94" s="271" t="str">
        <f>VLOOKUP(B94,'пр.взв.'!B1:G158,3,FALSE)</f>
        <v>03.03.1995, КМС</v>
      </c>
      <c r="E94" s="271" t="str">
        <f>VLOOKUP(B94,'пр.взв.'!B1:G158,4,FALSE)</f>
        <v>МОС</v>
      </c>
      <c r="F94" s="277"/>
      <c r="G94" s="277"/>
      <c r="H94" s="236"/>
      <c r="I94" s="236"/>
      <c r="J94" s="275"/>
      <c r="K94" s="302">
        <v>2</v>
      </c>
      <c r="L94" s="269" t="str">
        <f>VLOOKUP(K94,'пр.взв.'!B1:G158,2,FALSE)</f>
        <v>ШУМЕЙКО Михаил Юрьевич</v>
      </c>
      <c r="M94" s="271" t="str">
        <f>VLOOKUP(K94,'пр.взв.'!B1:G158,3,FALSE)</f>
        <v>12.04.1996 КМС</v>
      </c>
      <c r="N94" s="271" t="str">
        <f>VLOOKUP(K94,'пр.взв.'!B1:G158,4,FALSE)</f>
        <v>МОС</v>
      </c>
      <c r="O94" s="277"/>
      <c r="P94" s="277"/>
      <c r="Q94" s="236"/>
      <c r="R94" s="236"/>
    </row>
    <row r="95" spans="1:18" ht="13.5" customHeight="1" hidden="1" thickBot="1">
      <c r="A95" s="276"/>
      <c r="B95" s="303"/>
      <c r="C95" s="270"/>
      <c r="D95" s="272"/>
      <c r="E95" s="272"/>
      <c r="F95" s="278"/>
      <c r="G95" s="278"/>
      <c r="H95" s="172"/>
      <c r="I95" s="172"/>
      <c r="J95" s="276"/>
      <c r="K95" s="303"/>
      <c r="L95" s="270"/>
      <c r="M95" s="272"/>
      <c r="N95" s="272"/>
      <c r="O95" s="278"/>
      <c r="P95" s="278"/>
      <c r="Q95" s="172"/>
      <c r="R95" s="172"/>
    </row>
    <row r="96" spans="1:18" ht="12.75" customHeight="1" hidden="1">
      <c r="A96" s="275">
        <v>6</v>
      </c>
      <c r="B96" s="301">
        <f>'пр.хода'!L10</f>
        <v>11</v>
      </c>
      <c r="C96" s="262" t="str">
        <f>VLOOKUP(B96,'пр.взв.'!B1:G160,2,FALSE)</f>
        <v>ДЖИКИЯ Беко Тимурович</v>
      </c>
      <c r="D96" s="264" t="str">
        <f>VLOOKUP(B96,'пр.взв.'!B1:G160,3,FALSE)</f>
        <v>08.10.1996 КМС</v>
      </c>
      <c r="E96" s="264" t="str">
        <f>VLOOKUP(B96,'пр.взв.'!B1:G160,4,FALSE)</f>
        <v>МОС</v>
      </c>
      <c r="F96" s="266"/>
      <c r="G96" s="273"/>
      <c r="H96" s="217"/>
      <c r="I96" s="211"/>
      <c r="J96" s="275">
        <v>8</v>
      </c>
      <c r="K96" s="301">
        <v>12</v>
      </c>
      <c r="L96" s="262" t="str">
        <f>VLOOKUP(K96,'пр.взв.'!B1:G160,2,FALSE)</f>
        <v>ВИСЕМБАЕВ Артур Казбекович</v>
      </c>
      <c r="M96" s="264" t="str">
        <f>VLOOKUP(K96,'пр.взв.'!B1:G160,3,FALSE)</f>
        <v>08.02.1996 КМС</v>
      </c>
      <c r="N96" s="264" t="str">
        <f>VLOOKUP(K96,'пр.взв.'!B1:G160,4,FALSE)</f>
        <v>МОС</v>
      </c>
      <c r="O96" s="266"/>
      <c r="P96" s="273"/>
      <c r="Q96" s="217"/>
      <c r="R96" s="211"/>
    </row>
    <row r="97" spans="1:18" ht="12.75" customHeight="1" hidden="1">
      <c r="A97" s="275"/>
      <c r="B97" s="297"/>
      <c r="C97" s="263"/>
      <c r="D97" s="265"/>
      <c r="E97" s="265"/>
      <c r="F97" s="265"/>
      <c r="G97" s="265"/>
      <c r="H97" s="221"/>
      <c r="I97" s="226"/>
      <c r="J97" s="275"/>
      <c r="K97" s="297"/>
      <c r="L97" s="263"/>
      <c r="M97" s="265"/>
      <c r="N97" s="265"/>
      <c r="O97" s="265"/>
      <c r="P97" s="265"/>
      <c r="Q97" s="221"/>
      <c r="R97" s="226"/>
    </row>
    <row r="98" spans="1:18" ht="12.75" customHeight="1" hidden="1">
      <c r="A98" s="275"/>
      <c r="B98" s="302">
        <f>'пр.хода'!L12</f>
        <v>15</v>
      </c>
      <c r="C98" s="269" t="str">
        <f>VLOOKUP(B98,'пр.взв.'!B1:G162,2,FALSE)</f>
        <v>МИЩЕНКО Самвел Араикович</v>
      </c>
      <c r="D98" s="271" t="str">
        <f>VLOOKUP(B98,'пр.взв.'!B1:G162,3,FALSE)</f>
        <v>17.01.1995 КМС</v>
      </c>
      <c r="E98" s="271" t="str">
        <f>VLOOKUP(B98,'пр.взв.'!B1:G162,4,FALSE)</f>
        <v>СФО</v>
      </c>
      <c r="F98" s="277"/>
      <c r="G98" s="277"/>
      <c r="H98" s="236"/>
      <c r="I98" s="236"/>
      <c r="J98" s="275"/>
      <c r="K98" s="302">
        <v>16</v>
      </c>
      <c r="L98" s="269" t="str">
        <f>VLOOKUP(K98,'пр.взв.'!B1:G162,2,FALSE)</f>
        <v>ЛАТУШКИН Никита Алексеевич </v>
      </c>
      <c r="M98" s="271" t="str">
        <f>VLOOKUP(K98,'пр.взв.'!B1:G162,3,FALSE)</f>
        <v>07.08.1995, КМС</v>
      </c>
      <c r="N98" s="271" t="str">
        <f>VLOOKUP(K98,'пр.взв.'!B1:G162,4,FALSE)</f>
        <v>СФО</v>
      </c>
      <c r="O98" s="277"/>
      <c r="P98" s="277"/>
      <c r="Q98" s="236"/>
      <c r="R98" s="236"/>
    </row>
    <row r="99" spans="1:18" ht="12.75" customHeight="1" hidden="1">
      <c r="A99" s="286"/>
      <c r="B99" s="299"/>
      <c r="C99" s="263"/>
      <c r="D99" s="265"/>
      <c r="E99" s="265"/>
      <c r="F99" s="266"/>
      <c r="G99" s="266"/>
      <c r="H99" s="211"/>
      <c r="I99" s="211"/>
      <c r="J99" s="286"/>
      <c r="K99" s="299"/>
      <c r="L99" s="263"/>
      <c r="M99" s="265"/>
      <c r="N99" s="265"/>
      <c r="O99" s="266"/>
      <c r="P99" s="266"/>
      <c r="Q99" s="211"/>
      <c r="R99" s="211"/>
    </row>
    <row r="101" spans="1:18" ht="12.75" customHeight="1">
      <c r="A101" s="304">
        <v>9</v>
      </c>
      <c r="B101" s="297">
        <v>5</v>
      </c>
      <c r="C101" s="269" t="str">
        <f>VLOOKUP(B101,'пр.взв.'!B2:G165,2,FALSE)</f>
        <v>ОБУХОВ Василий Владимирович</v>
      </c>
      <c r="D101" s="271" t="str">
        <f>VLOOKUP(B101,'пр.взв.'!B2:G165,3,FALSE)</f>
        <v>19.09.1996 кмс</v>
      </c>
      <c r="E101" s="271" t="str">
        <f>VLOOKUP(B101,'пр.взв.'!B2:G165,4,FALSE)</f>
        <v>УФО</v>
      </c>
      <c r="F101" s="265"/>
      <c r="G101" s="284"/>
      <c r="H101" s="221"/>
      <c r="I101" s="226"/>
      <c r="J101" s="304">
        <v>10</v>
      </c>
      <c r="K101" s="297">
        <v>2</v>
      </c>
      <c r="L101" s="269" t="str">
        <f>VLOOKUP(K101,'пр.взв.'!B1:G165,2,FALSE)</f>
        <v>ШУМЕЙКО Михаил Юрьевич</v>
      </c>
      <c r="M101" s="271" t="str">
        <f>VLOOKUP(K101,'пр.взв.'!B1:G165,3,FALSE)</f>
        <v>12.04.1996 КМС</v>
      </c>
      <c r="N101" s="271" t="str">
        <f>VLOOKUP(K101,'пр.взв.'!B1:G165,4,FALSE)</f>
        <v>МОС</v>
      </c>
      <c r="O101" s="265"/>
      <c r="P101" s="284"/>
      <c r="Q101" s="221"/>
      <c r="R101" s="226"/>
    </row>
    <row r="102" spans="1:18" ht="12.75" customHeight="1">
      <c r="A102" s="275"/>
      <c r="B102" s="297"/>
      <c r="C102" s="263"/>
      <c r="D102" s="265"/>
      <c r="E102" s="265"/>
      <c r="F102" s="265"/>
      <c r="G102" s="265"/>
      <c r="H102" s="221"/>
      <c r="I102" s="226"/>
      <c r="J102" s="275"/>
      <c r="K102" s="297"/>
      <c r="L102" s="263"/>
      <c r="M102" s="265"/>
      <c r="N102" s="265"/>
      <c r="O102" s="265"/>
      <c r="P102" s="265"/>
      <c r="Q102" s="221"/>
      <c r="R102" s="226"/>
    </row>
    <row r="103" spans="1:18" ht="12.75" customHeight="1">
      <c r="A103" s="275"/>
      <c r="B103" s="302">
        <v>11</v>
      </c>
      <c r="C103" s="269" t="str">
        <f>VLOOKUP(B103,'пр.взв.'!B2:G167,2,FALSE)</f>
        <v>ДЖИКИЯ Беко Тимурович</v>
      </c>
      <c r="D103" s="271" t="str">
        <f>VLOOKUP(B103,'пр.взв.'!B2:G167,3,FALSE)</f>
        <v>08.10.1996 КМС</v>
      </c>
      <c r="E103" s="271" t="str">
        <f>VLOOKUP(B103,'пр.взв.'!B5:G167,4,FALSE)</f>
        <v>МОС</v>
      </c>
      <c r="F103" s="277"/>
      <c r="G103" s="277"/>
      <c r="H103" s="236"/>
      <c r="I103" s="236"/>
      <c r="J103" s="275"/>
      <c r="K103" s="302">
        <v>12</v>
      </c>
      <c r="L103" s="269" t="str">
        <f>VLOOKUP(K103,'пр.взв.'!B1:G167,2,FALSE)</f>
        <v>ВИСЕМБАЕВ Артур Казбекович</v>
      </c>
      <c r="M103" s="271" t="str">
        <f>VLOOKUP(K103,'пр.взв.'!B1:G167,3,FALSE)</f>
        <v>08.02.1996 КМС</v>
      </c>
      <c r="N103" s="271" t="str">
        <f>VLOOKUP(K103,'пр.взв.'!B1:G167,4,FALSE)</f>
        <v>МОС</v>
      </c>
      <c r="O103" s="277"/>
      <c r="P103" s="277"/>
      <c r="Q103" s="236"/>
      <c r="R103" s="236"/>
    </row>
    <row r="104" spans="1:18" ht="12.75" customHeight="1">
      <c r="A104" s="286"/>
      <c r="B104" s="299"/>
      <c r="C104" s="263"/>
      <c r="D104" s="265"/>
      <c r="E104" s="265"/>
      <c r="F104" s="266"/>
      <c r="G104" s="266"/>
      <c r="H104" s="211"/>
      <c r="I104" s="211"/>
      <c r="J104" s="286"/>
      <c r="K104" s="299"/>
      <c r="L104" s="263"/>
      <c r="M104" s="265"/>
      <c r="N104" s="265"/>
      <c r="O104" s="266"/>
      <c r="P104" s="266"/>
      <c r="Q104" s="211"/>
      <c r="R104" s="211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F92:F93"/>
    <mergeCell ref="G92:G93"/>
    <mergeCell ref="H92:H93"/>
    <mergeCell ref="I92:I93"/>
    <mergeCell ref="I94:I95"/>
    <mergeCell ref="F94:F95"/>
    <mergeCell ref="G94:G95"/>
    <mergeCell ref="H94:H95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K87:K88"/>
    <mergeCell ref="L87:L88"/>
    <mergeCell ref="M87:M88"/>
    <mergeCell ref="N87:N88"/>
    <mergeCell ref="O87:O88"/>
    <mergeCell ref="P87:P88"/>
    <mergeCell ref="A87:A90"/>
    <mergeCell ref="B87:B88"/>
    <mergeCell ref="C87:C88"/>
    <mergeCell ref="D87:D88"/>
    <mergeCell ref="I87:I88"/>
    <mergeCell ref="J87:J90"/>
    <mergeCell ref="H89:H90"/>
    <mergeCell ref="I89:I90"/>
    <mergeCell ref="Q83:Q84"/>
    <mergeCell ref="R83:R84"/>
    <mergeCell ref="Q85:Q86"/>
    <mergeCell ref="R85:R86"/>
    <mergeCell ref="E87:E88"/>
    <mergeCell ref="F87:F88"/>
    <mergeCell ref="M85:M86"/>
    <mergeCell ref="N85:N86"/>
    <mergeCell ref="F85:F86"/>
    <mergeCell ref="G85:G86"/>
    <mergeCell ref="M83:M84"/>
    <mergeCell ref="N83:N84"/>
    <mergeCell ref="O83:O84"/>
    <mergeCell ref="P83:P84"/>
    <mergeCell ref="B85:B86"/>
    <mergeCell ref="C85:C86"/>
    <mergeCell ref="D85:D86"/>
    <mergeCell ref="E85:E86"/>
    <mergeCell ref="O85:O86"/>
    <mergeCell ref="P85:P86"/>
    <mergeCell ref="G83:G84"/>
    <mergeCell ref="H83:H84"/>
    <mergeCell ref="I83:I84"/>
    <mergeCell ref="J83:J86"/>
    <mergeCell ref="K83:K84"/>
    <mergeCell ref="L83:L84"/>
    <mergeCell ref="K85:K86"/>
    <mergeCell ref="L85:L86"/>
    <mergeCell ref="H85:H86"/>
    <mergeCell ref="I85:I86"/>
    <mergeCell ref="A83:A86"/>
    <mergeCell ref="B83:B84"/>
    <mergeCell ref="C83:C84"/>
    <mergeCell ref="D83:D84"/>
    <mergeCell ref="E83:E84"/>
    <mergeCell ref="F83:F84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Q76:Q77"/>
    <mergeCell ref="R76:R77"/>
    <mergeCell ref="A79:I79"/>
    <mergeCell ref="J79:R79"/>
    <mergeCell ref="M76:M77"/>
    <mergeCell ref="N76:N77"/>
    <mergeCell ref="O76:O77"/>
    <mergeCell ref="P76:P77"/>
    <mergeCell ref="B76:B77"/>
    <mergeCell ref="C76:C77"/>
    <mergeCell ref="D76:D77"/>
    <mergeCell ref="E76:E77"/>
    <mergeCell ref="F76:F77"/>
    <mergeCell ref="G76:G77"/>
    <mergeCell ref="M74:M75"/>
    <mergeCell ref="N74:N75"/>
    <mergeCell ref="K76:K77"/>
    <mergeCell ref="L76:L77"/>
    <mergeCell ref="H76:H77"/>
    <mergeCell ref="I76:I77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I72:I73"/>
    <mergeCell ref="J72:J73"/>
    <mergeCell ref="K72:K73"/>
    <mergeCell ref="L72:L73"/>
    <mergeCell ref="M72:M73"/>
    <mergeCell ref="N72:N73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K66:K67"/>
    <mergeCell ref="L66:L67"/>
    <mergeCell ref="M66:M67"/>
    <mergeCell ref="N66:N67"/>
    <mergeCell ref="O66:O67"/>
    <mergeCell ref="P66:P67"/>
    <mergeCell ref="A66:A69"/>
    <mergeCell ref="B66:B67"/>
    <mergeCell ref="C66:C67"/>
    <mergeCell ref="D66:D67"/>
    <mergeCell ref="I66:I67"/>
    <mergeCell ref="J66:J69"/>
    <mergeCell ref="H68:H69"/>
    <mergeCell ref="I68:I69"/>
    <mergeCell ref="Q62:Q63"/>
    <mergeCell ref="R62:R63"/>
    <mergeCell ref="Q64:Q65"/>
    <mergeCell ref="R64:R65"/>
    <mergeCell ref="E66:E67"/>
    <mergeCell ref="F66:F67"/>
    <mergeCell ref="M64:M65"/>
    <mergeCell ref="N64:N65"/>
    <mergeCell ref="F64:F65"/>
    <mergeCell ref="G64:G65"/>
    <mergeCell ref="O64:O65"/>
    <mergeCell ref="P64:P65"/>
    <mergeCell ref="H64:H65"/>
    <mergeCell ref="I64:I65"/>
    <mergeCell ref="K64:K65"/>
    <mergeCell ref="L64:L65"/>
    <mergeCell ref="M62:M63"/>
    <mergeCell ref="N62:N63"/>
    <mergeCell ref="O62:O63"/>
    <mergeCell ref="P62:P63"/>
    <mergeCell ref="Q60:Q61"/>
    <mergeCell ref="R60:R61"/>
    <mergeCell ref="O60:O61"/>
    <mergeCell ref="P60:P61"/>
    <mergeCell ref="M60:M61"/>
    <mergeCell ref="N60:N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G62:G63"/>
    <mergeCell ref="H62:H63"/>
    <mergeCell ref="I60:I61"/>
    <mergeCell ref="J60:J61"/>
    <mergeCell ref="K60:K61"/>
    <mergeCell ref="L60:L61"/>
    <mergeCell ref="I62:I63"/>
    <mergeCell ref="J62:J65"/>
    <mergeCell ref="K62:K63"/>
    <mergeCell ref="L62:L63"/>
    <mergeCell ref="A60:A61"/>
    <mergeCell ref="B60:B61"/>
    <mergeCell ref="C60:C61"/>
    <mergeCell ref="D60:D61"/>
    <mergeCell ref="E60:E61"/>
    <mergeCell ref="F60:F61"/>
    <mergeCell ref="G60:G61"/>
    <mergeCell ref="H60:H61"/>
    <mergeCell ref="O54:O55"/>
    <mergeCell ref="P54:P55"/>
    <mergeCell ref="O56:O57"/>
    <mergeCell ref="P56:P57"/>
    <mergeCell ref="H56:H57"/>
    <mergeCell ref="I56:I57"/>
    <mergeCell ref="M56:M57"/>
    <mergeCell ref="N56:N57"/>
    <mergeCell ref="A54:A57"/>
    <mergeCell ref="B54:B55"/>
    <mergeCell ref="C54:C55"/>
    <mergeCell ref="D54:D55"/>
    <mergeCell ref="I54:I55"/>
    <mergeCell ref="J54:J57"/>
    <mergeCell ref="F56:F57"/>
    <mergeCell ref="G56:G57"/>
    <mergeCell ref="G54:G55"/>
    <mergeCell ref="H54:H55"/>
    <mergeCell ref="K56:K57"/>
    <mergeCell ref="L56:L57"/>
    <mergeCell ref="E54:E55"/>
    <mergeCell ref="F54:F55"/>
    <mergeCell ref="B56:B57"/>
    <mergeCell ref="C56:C57"/>
    <mergeCell ref="D56:D57"/>
    <mergeCell ref="E56:E57"/>
    <mergeCell ref="K54:K55"/>
    <mergeCell ref="L54:L55"/>
    <mergeCell ref="Q56:Q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M52:M53"/>
    <mergeCell ref="N52:N53"/>
    <mergeCell ref="K52:K53"/>
    <mergeCell ref="L52:L53"/>
    <mergeCell ref="M54:M55"/>
    <mergeCell ref="N54:N55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K50:K51"/>
    <mergeCell ref="L50:L51"/>
    <mergeCell ref="M50:M51"/>
    <mergeCell ref="N50:N51"/>
    <mergeCell ref="O50:O51"/>
    <mergeCell ref="P50:P51"/>
    <mergeCell ref="A50:A53"/>
    <mergeCell ref="B50:B51"/>
    <mergeCell ref="C50:C51"/>
    <mergeCell ref="D50:D51"/>
    <mergeCell ref="I50:I51"/>
    <mergeCell ref="J50:J53"/>
    <mergeCell ref="Q46:Q47"/>
    <mergeCell ref="R46:R47"/>
    <mergeCell ref="Q48:Q49"/>
    <mergeCell ref="R48:R49"/>
    <mergeCell ref="E50:E51"/>
    <mergeCell ref="F50:F51"/>
    <mergeCell ref="M48:M49"/>
    <mergeCell ref="N48:N49"/>
    <mergeCell ref="F48:F49"/>
    <mergeCell ref="G48:G49"/>
    <mergeCell ref="M46:M47"/>
    <mergeCell ref="N46:N47"/>
    <mergeCell ref="O46:O47"/>
    <mergeCell ref="P46:P47"/>
    <mergeCell ref="B48:B49"/>
    <mergeCell ref="C48:C49"/>
    <mergeCell ref="D48:D49"/>
    <mergeCell ref="E48:E49"/>
    <mergeCell ref="O48:O49"/>
    <mergeCell ref="P48:P49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4:Q45"/>
    <mergeCell ref="R44:R45"/>
    <mergeCell ref="B44:B45"/>
    <mergeCell ref="C44:C45"/>
    <mergeCell ref="D44:D45"/>
    <mergeCell ref="E44:E45"/>
    <mergeCell ref="F44:F45"/>
    <mergeCell ref="G44:G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H44:H45"/>
    <mergeCell ref="I44:I45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O40:O41"/>
    <mergeCell ref="P40:P41"/>
    <mergeCell ref="I40:I41"/>
    <mergeCell ref="J40:J41"/>
    <mergeCell ref="K40:K41"/>
    <mergeCell ref="L40:L41"/>
    <mergeCell ref="M36:M37"/>
    <mergeCell ref="N36:N37"/>
    <mergeCell ref="O36:O37"/>
    <mergeCell ref="P36:P37"/>
    <mergeCell ref="E40:E41"/>
    <mergeCell ref="F40:F41"/>
    <mergeCell ref="F36:F37"/>
    <mergeCell ref="G36:G37"/>
    <mergeCell ref="G40:G41"/>
    <mergeCell ref="H40:H41"/>
    <mergeCell ref="A34:A37"/>
    <mergeCell ref="B34:B35"/>
    <mergeCell ref="C34:C35"/>
    <mergeCell ref="D34:D35"/>
    <mergeCell ref="O34:O35"/>
    <mergeCell ref="P34:P35"/>
    <mergeCell ref="I34:I35"/>
    <mergeCell ref="J34:J37"/>
    <mergeCell ref="K34:K35"/>
    <mergeCell ref="L34:L35"/>
    <mergeCell ref="K36:K37"/>
    <mergeCell ref="L36:L37"/>
    <mergeCell ref="E34:E35"/>
    <mergeCell ref="F34:F35"/>
    <mergeCell ref="B36:B37"/>
    <mergeCell ref="C36:C37"/>
    <mergeCell ref="D36:D37"/>
    <mergeCell ref="E36:E37"/>
    <mergeCell ref="H36:H37"/>
    <mergeCell ref="I36:I37"/>
    <mergeCell ref="Q36:Q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G34:G35"/>
    <mergeCell ref="H34:H35"/>
    <mergeCell ref="M32:M33"/>
    <mergeCell ref="N32:N33"/>
    <mergeCell ref="K32:K33"/>
    <mergeCell ref="L32:L33"/>
    <mergeCell ref="M34:M35"/>
    <mergeCell ref="N34:N35"/>
    <mergeCell ref="J30:J33"/>
    <mergeCell ref="K30:K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L30:L31"/>
    <mergeCell ref="M30:M31"/>
    <mergeCell ref="N30:N31"/>
    <mergeCell ref="E30:E31"/>
    <mergeCell ref="F30:F31"/>
    <mergeCell ref="H30:H31"/>
    <mergeCell ref="I30:I31"/>
    <mergeCell ref="A30:A33"/>
    <mergeCell ref="B30:B31"/>
    <mergeCell ref="C30:C31"/>
    <mergeCell ref="D30:D31"/>
    <mergeCell ref="G30:G31"/>
    <mergeCell ref="A26:A29"/>
    <mergeCell ref="B26:B27"/>
    <mergeCell ref="C26:C27"/>
    <mergeCell ref="D26:D27"/>
    <mergeCell ref="E26:E27"/>
    <mergeCell ref="F26:F27"/>
    <mergeCell ref="H28:H29"/>
    <mergeCell ref="I26:I27"/>
    <mergeCell ref="J26:J29"/>
    <mergeCell ref="K26:K27"/>
    <mergeCell ref="L26:L27"/>
    <mergeCell ref="I28:I29"/>
    <mergeCell ref="B28:B29"/>
    <mergeCell ref="C28:C29"/>
    <mergeCell ref="D28:D29"/>
    <mergeCell ref="E28:E29"/>
    <mergeCell ref="M28:M29"/>
    <mergeCell ref="N28:N29"/>
    <mergeCell ref="F28:F29"/>
    <mergeCell ref="G28:G29"/>
    <mergeCell ref="I24:I25"/>
    <mergeCell ref="Q24:Q25"/>
    <mergeCell ref="K24:K25"/>
    <mergeCell ref="L24:L25"/>
    <mergeCell ref="Q28:Q29"/>
    <mergeCell ref="B24:B25"/>
    <mergeCell ref="G24:G25"/>
    <mergeCell ref="G26:G27"/>
    <mergeCell ref="H26:H27"/>
    <mergeCell ref="J22:J25"/>
    <mergeCell ref="R24:R25"/>
    <mergeCell ref="Q26:Q27"/>
    <mergeCell ref="R26:R27"/>
    <mergeCell ref="O24:O25"/>
    <mergeCell ref="P24:P25"/>
    <mergeCell ref="M24:M25"/>
    <mergeCell ref="N24:N25"/>
    <mergeCell ref="N26:N27"/>
    <mergeCell ref="M26:M27"/>
    <mergeCell ref="R28:R29"/>
    <mergeCell ref="K28:K29"/>
    <mergeCell ref="L28:L29"/>
    <mergeCell ref="O28:O29"/>
    <mergeCell ref="P28:P29"/>
    <mergeCell ref="P22:P23"/>
    <mergeCell ref="Q22:Q23"/>
    <mergeCell ref="O26:O27"/>
    <mergeCell ref="P26:P27"/>
    <mergeCell ref="R22:R23"/>
    <mergeCell ref="A22:A25"/>
    <mergeCell ref="B22:B23"/>
    <mergeCell ref="C22:C23"/>
    <mergeCell ref="D22:D23"/>
    <mergeCell ref="I22:I23"/>
    <mergeCell ref="G22:G23"/>
    <mergeCell ref="H22:H23"/>
    <mergeCell ref="C24:C25"/>
    <mergeCell ref="D24:D25"/>
    <mergeCell ref="E24:E25"/>
    <mergeCell ref="N20:N21"/>
    <mergeCell ref="O20:O21"/>
    <mergeCell ref="I20:I21"/>
    <mergeCell ref="N22:N23"/>
    <mergeCell ref="O22:O23"/>
    <mergeCell ref="K20:K21"/>
    <mergeCell ref="L20:L21"/>
    <mergeCell ref="F24:F25"/>
    <mergeCell ref="H24:H25"/>
    <mergeCell ref="M22:M23"/>
    <mergeCell ref="P20:P21"/>
    <mergeCell ref="E22:E23"/>
    <mergeCell ref="F22:F23"/>
    <mergeCell ref="F20:F21"/>
    <mergeCell ref="G20:G21"/>
    <mergeCell ref="K22:K23"/>
    <mergeCell ref="L22:L23"/>
    <mergeCell ref="H20:H21"/>
    <mergeCell ref="A18:A21"/>
    <mergeCell ref="B18:B19"/>
    <mergeCell ref="C18:C19"/>
    <mergeCell ref="D18:D19"/>
    <mergeCell ref="O18:O19"/>
    <mergeCell ref="B20:B21"/>
    <mergeCell ref="C20:C21"/>
    <mergeCell ref="D20:D21"/>
    <mergeCell ref="M20:M21"/>
    <mergeCell ref="P18:P19"/>
    <mergeCell ref="I18:I19"/>
    <mergeCell ref="J18:J21"/>
    <mergeCell ref="K18:K19"/>
    <mergeCell ref="L18:L19"/>
    <mergeCell ref="E18:E19"/>
    <mergeCell ref="F18:F19"/>
    <mergeCell ref="E20:E21"/>
    <mergeCell ref="G18:G19"/>
    <mergeCell ref="H18:H19"/>
    <mergeCell ref="Q20:Q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M16:M17"/>
    <mergeCell ref="N16:N17"/>
    <mergeCell ref="K16:K17"/>
    <mergeCell ref="L16:L17"/>
    <mergeCell ref="M18:M19"/>
    <mergeCell ref="N18:N19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K14:K15"/>
    <mergeCell ref="L14:L15"/>
    <mergeCell ref="M14:M15"/>
    <mergeCell ref="N14:N15"/>
    <mergeCell ref="O14:O15"/>
    <mergeCell ref="P14:P15"/>
    <mergeCell ref="A14:A17"/>
    <mergeCell ref="B14:B15"/>
    <mergeCell ref="C14:C15"/>
    <mergeCell ref="D14:D15"/>
    <mergeCell ref="I14:I15"/>
    <mergeCell ref="J14:J17"/>
    <mergeCell ref="Q10:Q11"/>
    <mergeCell ref="R10:R11"/>
    <mergeCell ref="Q12:Q13"/>
    <mergeCell ref="R12:R13"/>
    <mergeCell ref="E14:E15"/>
    <mergeCell ref="F14:F15"/>
    <mergeCell ref="M12:M13"/>
    <mergeCell ref="N12:N13"/>
    <mergeCell ref="F12:F13"/>
    <mergeCell ref="G12:G13"/>
    <mergeCell ref="M10:M11"/>
    <mergeCell ref="N10:N11"/>
    <mergeCell ref="O10:O11"/>
    <mergeCell ref="P10:P11"/>
    <mergeCell ref="B12:B13"/>
    <mergeCell ref="C12:C13"/>
    <mergeCell ref="D12:D13"/>
    <mergeCell ref="E12:E13"/>
    <mergeCell ref="O12:O13"/>
    <mergeCell ref="P12:P13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O4:O5"/>
    <mergeCell ref="P4:P5"/>
    <mergeCell ref="E4:E5"/>
    <mergeCell ref="F4:F5"/>
    <mergeCell ref="K4:K5"/>
    <mergeCell ref="L4:L5"/>
    <mergeCell ref="A4:A5"/>
    <mergeCell ref="B4:B5"/>
    <mergeCell ref="C4:C5"/>
    <mergeCell ref="D4:D5"/>
    <mergeCell ref="G4:G5"/>
    <mergeCell ref="H4:H5"/>
    <mergeCell ref="B1:I1"/>
    <mergeCell ref="K1:R1"/>
    <mergeCell ref="B2:I2"/>
    <mergeCell ref="K2:R2"/>
    <mergeCell ref="M4:M5"/>
    <mergeCell ref="N4:N5"/>
    <mergeCell ref="I4:I5"/>
    <mergeCell ref="J4:J5"/>
    <mergeCell ref="Q4:Q5"/>
    <mergeCell ref="R4:R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1">
      <selection activeCell="A29" sqref="A29:I44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7" t="str">
        <f>HYPERLINK('[1]реквизиты'!$A$2)</f>
        <v>Первенство России по САМБО среди юниоров 1995-1996г.р.</v>
      </c>
      <c r="B1" s="317"/>
      <c r="C1" s="317"/>
      <c r="D1" s="317"/>
      <c r="E1" s="317"/>
      <c r="F1" s="317"/>
      <c r="G1" s="317"/>
      <c r="H1" s="317"/>
      <c r="I1" s="317"/>
    </row>
    <row r="2" spans="4:6" ht="15.75">
      <c r="D2" s="55"/>
      <c r="E2" s="310" t="str">
        <f>HYPERLINK('пр.взв.'!D4)</f>
        <v>в.к. 100 кг.</v>
      </c>
      <c r="F2" s="310"/>
    </row>
    <row r="3" ht="20.25" customHeight="1">
      <c r="C3" s="56" t="s">
        <v>47</v>
      </c>
    </row>
    <row r="4" ht="12.75">
      <c r="C4" s="57" t="s">
        <v>13</v>
      </c>
    </row>
    <row r="5" spans="1:9" ht="12.75">
      <c r="A5" s="226" t="s">
        <v>14</v>
      </c>
      <c r="B5" s="226" t="s">
        <v>5</v>
      </c>
      <c r="C5" s="211" t="s">
        <v>6</v>
      </c>
      <c r="D5" s="226" t="s">
        <v>15</v>
      </c>
      <c r="E5" s="318" t="s">
        <v>16</v>
      </c>
      <c r="F5" s="319"/>
      <c r="G5" s="226" t="s">
        <v>17</v>
      </c>
      <c r="H5" s="226" t="s">
        <v>18</v>
      </c>
      <c r="I5" s="226" t="s">
        <v>19</v>
      </c>
    </row>
    <row r="6" spans="1:9" ht="12.75">
      <c r="A6" s="236"/>
      <c r="B6" s="236"/>
      <c r="C6" s="236"/>
      <c r="D6" s="236"/>
      <c r="E6" s="320"/>
      <c r="F6" s="321"/>
      <c r="G6" s="236"/>
      <c r="H6" s="236"/>
      <c r="I6" s="236"/>
    </row>
    <row r="7" spans="1:9" ht="12.75">
      <c r="A7" s="316"/>
      <c r="B7" s="271">
        <v>5</v>
      </c>
      <c r="C7" s="314" t="str">
        <f>VLOOKUP(B7,'пр.взв.'!B7:H70,2,FALSE)</f>
        <v>ОБУХОВ Василий Владимирович</v>
      </c>
      <c r="D7" s="314" t="str">
        <f>VLOOKUP(B7,'пр.взв.'!B7:H70,3,FALSE)</f>
        <v>19.09.1996 кмс</v>
      </c>
      <c r="E7" s="306" t="str">
        <f>VLOOKUP(B7,'пр.взв.'!B7:H185,4,FALSE)</f>
        <v>УФО</v>
      </c>
      <c r="F7" s="308" t="str">
        <f>VLOOKUP(B7,'пр.взв.'!B7:H70,5,FALSE)</f>
        <v>ХМАО-Югра Радужный МО</v>
      </c>
      <c r="G7" s="305"/>
      <c r="H7" s="221"/>
      <c r="I7" s="226"/>
    </row>
    <row r="8" spans="1:9" ht="12.75">
      <c r="A8" s="316"/>
      <c r="B8" s="226"/>
      <c r="C8" s="315"/>
      <c r="D8" s="315"/>
      <c r="E8" s="174"/>
      <c r="F8" s="311"/>
      <c r="G8" s="305"/>
      <c r="H8" s="221"/>
      <c r="I8" s="226"/>
    </row>
    <row r="9" spans="1:9" ht="12.75">
      <c r="A9" s="312"/>
      <c r="B9" s="271">
        <v>4</v>
      </c>
      <c r="C9" s="314" t="str">
        <f>VLOOKUP(B9,'пр.взв.'!B1:H72,2,FALSE)</f>
        <v>ГОЛИКОВ Алексей Олегович</v>
      </c>
      <c r="D9" s="314" t="str">
        <f>VLOOKUP(B9,'пр.взв.'!B1:H72,3,FALSE)</f>
        <v>26.07.1995 КМС</v>
      </c>
      <c r="E9" s="306" t="str">
        <f>VLOOKUP(B9,'пр.взв.'!B1:H187,4,FALSE)</f>
        <v>ПФО</v>
      </c>
      <c r="F9" s="308" t="str">
        <f>VLOOKUP(B9,'пр.взв.'!B1:H72,5,FALSE)</f>
        <v>Р.Башкортостан, Уфа</v>
      </c>
      <c r="G9" s="305"/>
      <c r="H9" s="226"/>
      <c r="I9" s="226"/>
    </row>
    <row r="10" spans="1:9" ht="12.75">
      <c r="A10" s="312"/>
      <c r="B10" s="226"/>
      <c r="C10" s="315"/>
      <c r="D10" s="315"/>
      <c r="E10" s="307"/>
      <c r="F10" s="309"/>
      <c r="G10" s="305"/>
      <c r="H10" s="226"/>
      <c r="I10" s="22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50</v>
      </c>
    </row>
    <row r="16" spans="3:5" ht="15.75">
      <c r="C16" s="57" t="s">
        <v>21</v>
      </c>
      <c r="E16" s="76" t="str">
        <f>HYPERLINK('[2]пр.взв.'!D4)</f>
        <v>в.к.        кг.</v>
      </c>
    </row>
    <row r="17" spans="1:9" ht="12.75">
      <c r="A17" s="226" t="s">
        <v>14</v>
      </c>
      <c r="B17" s="226" t="s">
        <v>5</v>
      </c>
      <c r="C17" s="211" t="s">
        <v>6</v>
      </c>
      <c r="D17" s="226" t="s">
        <v>15</v>
      </c>
      <c r="E17" s="226" t="s">
        <v>16</v>
      </c>
      <c r="F17" s="226" t="s">
        <v>17</v>
      </c>
      <c r="G17" s="226" t="s">
        <v>18</v>
      </c>
      <c r="H17" s="226" t="s">
        <v>19</v>
      </c>
      <c r="I17" s="226" t="s">
        <v>19</v>
      </c>
    </row>
    <row r="18" spans="1:9" ht="12.75">
      <c r="A18" s="236"/>
      <c r="B18" s="236"/>
      <c r="C18" s="236"/>
      <c r="D18" s="236"/>
      <c r="E18" s="236"/>
      <c r="F18" s="236"/>
      <c r="G18" s="236"/>
      <c r="H18" s="236"/>
      <c r="I18" s="236"/>
    </row>
    <row r="19" spans="1:9" ht="12.75">
      <c r="A19" s="316"/>
      <c r="B19" s="271">
        <v>2</v>
      </c>
      <c r="C19" s="314" t="str">
        <f>VLOOKUP(B19,'пр.взв.'!B1:H82,2,FALSE)</f>
        <v>ШУМЕЙКО Михаил Юрьевич</v>
      </c>
      <c r="D19" s="314" t="str">
        <f>VLOOKUP(B19,'пр.взв.'!B1:H82,3,FALSE)</f>
        <v>12.04.1996 КМС</v>
      </c>
      <c r="E19" s="306" t="str">
        <f>VLOOKUP(B19,'пр.взв.'!B1:H197,4,FALSE)</f>
        <v>МОС</v>
      </c>
      <c r="F19" s="308" t="str">
        <f>VLOOKUP(B19,'пр.взв.'!B1:H82,5,FALSE)</f>
        <v>МОСКВА МО</v>
      </c>
      <c r="G19" s="305"/>
      <c r="H19" s="221"/>
      <c r="I19" s="226"/>
    </row>
    <row r="20" spans="1:9" ht="12.75">
      <c r="A20" s="316"/>
      <c r="B20" s="226"/>
      <c r="C20" s="315"/>
      <c r="D20" s="315"/>
      <c r="E20" s="174"/>
      <c r="F20" s="311"/>
      <c r="G20" s="305"/>
      <c r="H20" s="221"/>
      <c r="I20" s="226"/>
    </row>
    <row r="21" spans="1:9" ht="12.75">
      <c r="A21" s="312"/>
      <c r="B21" s="271">
        <v>13</v>
      </c>
      <c r="C21" s="314" t="str">
        <f>VLOOKUP(B21,'пр.взв.'!B2:H84,2,FALSE)</f>
        <v>СВЯТСКИЙ Петр Владимирович</v>
      </c>
      <c r="D21" s="314" t="str">
        <f>VLOOKUP(B21,'пр.взв.'!B2:H84,3,FALSE)</f>
        <v>12.07.1996 кмс</v>
      </c>
      <c r="E21" s="306" t="str">
        <f>VLOOKUP(B21,'пр.взв.'!B1:H199,4,FALSE)</f>
        <v>ЦФО</v>
      </c>
      <c r="F21" s="308" t="str">
        <f>VLOOKUP(B21,'пр.взв.'!B2:H84,5,FALSE)</f>
        <v>Рязанская Рязань Д</v>
      </c>
      <c r="G21" s="305"/>
      <c r="H21" s="226"/>
      <c r="I21" s="226"/>
    </row>
    <row r="22" spans="1:9" ht="12.75">
      <c r="A22" s="312"/>
      <c r="B22" s="226"/>
      <c r="C22" s="315"/>
      <c r="D22" s="315"/>
      <c r="E22" s="307"/>
      <c r="F22" s="309"/>
      <c r="G22" s="305"/>
      <c r="H22" s="226"/>
      <c r="I22" s="22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0" t="str">
        <f>HYPERLINK('пр.взв.'!D4)</f>
        <v>в.к. 100 кг.</v>
      </c>
      <c r="F29" s="310"/>
    </row>
    <row r="30" spans="1:9" ht="12.75">
      <c r="A30" s="226" t="s">
        <v>14</v>
      </c>
      <c r="B30" s="226" t="s">
        <v>5</v>
      </c>
      <c r="C30" s="211" t="s">
        <v>6</v>
      </c>
      <c r="D30" s="226" t="s">
        <v>15</v>
      </c>
      <c r="E30" s="226" t="s">
        <v>16</v>
      </c>
      <c r="F30" s="226" t="s">
        <v>17</v>
      </c>
      <c r="G30" s="226" t="s">
        <v>18</v>
      </c>
      <c r="H30" s="226" t="s">
        <v>19</v>
      </c>
      <c r="I30" s="226" t="s">
        <v>19</v>
      </c>
    </row>
    <row r="31" spans="1:9" ht="12.75">
      <c r="A31" s="236"/>
      <c r="B31" s="236"/>
      <c r="C31" s="236"/>
      <c r="D31" s="236"/>
      <c r="E31" s="236"/>
      <c r="F31" s="236"/>
      <c r="G31" s="236"/>
      <c r="H31" s="236"/>
      <c r="I31" s="236"/>
    </row>
    <row r="32" spans="1:9" ht="12.75">
      <c r="A32" s="316"/>
      <c r="B32" s="313">
        <f>'пр.хода'!K22</f>
        <v>3</v>
      </c>
      <c r="C32" s="314" t="str">
        <f>VLOOKUP(B32,'пр.взв.'!B2:H95,2,FALSE)</f>
        <v>ЛЕПЕХА Алексей Александрович</v>
      </c>
      <c r="D32" s="314" t="str">
        <f>VLOOKUP(B32,'пр.взв.'!B2:H95,3,FALSE)</f>
        <v>18.02.1996 1р</v>
      </c>
      <c r="E32" s="306" t="str">
        <f>VLOOKUP(B32,'пр.взв.'!B2:H210,4,FALSE)</f>
        <v>ЮФО</v>
      </c>
      <c r="F32" s="308" t="str">
        <f>VLOOKUP(B32,'пр.взв.'!B2:H95,5,FALSE)</f>
        <v>Ростовская Новочеркасск МО</v>
      </c>
      <c r="G32" s="305"/>
      <c r="H32" s="221"/>
      <c r="I32" s="226"/>
    </row>
    <row r="33" spans="1:9" ht="12.75">
      <c r="A33" s="316"/>
      <c r="B33" s="226"/>
      <c r="C33" s="315"/>
      <c r="D33" s="315"/>
      <c r="E33" s="174"/>
      <c r="F33" s="311"/>
      <c r="G33" s="305"/>
      <c r="H33" s="221"/>
      <c r="I33" s="226"/>
    </row>
    <row r="34" spans="1:9" ht="12.75">
      <c r="A34" s="312"/>
      <c r="B34" s="313">
        <f>'пр.хода'!N22</f>
        <v>14</v>
      </c>
      <c r="C34" s="314" t="str">
        <f>VLOOKUP(B34,'пр.взв.'!B3:H97,2,FALSE)</f>
        <v>ФРОЛОВ Михаил Дмитриевич</v>
      </c>
      <c r="D34" s="314" t="str">
        <f>VLOOKUP(B34,'пр.взв.'!B3:H97,3,FALSE)</f>
        <v>26.05.1995 кмс</v>
      </c>
      <c r="E34" s="306" t="str">
        <f>VLOOKUP(B34,'пр.взв.'!B3:H212,4,FALSE)</f>
        <v>ЦФО</v>
      </c>
      <c r="F34" s="308" t="str">
        <f>VLOOKUP(B34,'пр.взв.'!B4:H97,5,FALSE)</f>
        <v>Белгородская Белгород Д</v>
      </c>
      <c r="G34" s="305"/>
      <c r="H34" s="226"/>
      <c r="I34" s="226"/>
    </row>
    <row r="35" spans="1:9" ht="12.75">
      <c r="A35" s="312"/>
      <c r="B35" s="226"/>
      <c r="C35" s="315"/>
      <c r="D35" s="315"/>
      <c r="E35" s="307"/>
      <c r="F35" s="309"/>
      <c r="G35" s="305"/>
      <c r="H35" s="226"/>
      <c r="I35" s="22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G9:G10"/>
    <mergeCell ref="H9:H10"/>
    <mergeCell ref="E2:F2"/>
    <mergeCell ref="A7:A8"/>
    <mergeCell ref="B7:B8"/>
    <mergeCell ref="C7:C8"/>
    <mergeCell ref="D7:D8"/>
    <mergeCell ref="E7:E8"/>
    <mergeCell ref="F7:F8"/>
    <mergeCell ref="E19:E20"/>
    <mergeCell ref="F19:F20"/>
    <mergeCell ref="F17:F18"/>
    <mergeCell ref="G17:G18"/>
    <mergeCell ref="H17:H18"/>
    <mergeCell ref="B9:B10"/>
    <mergeCell ref="C9:C10"/>
    <mergeCell ref="D9:D10"/>
    <mergeCell ref="E9:E10"/>
    <mergeCell ref="F9:F10"/>
    <mergeCell ref="H19:H20"/>
    <mergeCell ref="A21:A22"/>
    <mergeCell ref="B21:B22"/>
    <mergeCell ref="C21:C22"/>
    <mergeCell ref="D21:D22"/>
    <mergeCell ref="G21:G22"/>
    <mergeCell ref="H21:H22"/>
    <mergeCell ref="A19:A20"/>
    <mergeCell ref="C19:C20"/>
    <mergeCell ref="D19:D20"/>
    <mergeCell ref="B19:B20"/>
    <mergeCell ref="A30:A31"/>
    <mergeCell ref="B30:B31"/>
    <mergeCell ref="C30:C31"/>
    <mergeCell ref="E17:E18"/>
    <mergeCell ref="G19:G20"/>
    <mergeCell ref="A17:A18"/>
    <mergeCell ref="B17:B18"/>
    <mergeCell ref="C17:C18"/>
    <mergeCell ref="D17:D18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0:G31"/>
    <mergeCell ref="H30:H31"/>
    <mergeCell ref="G34:G35"/>
    <mergeCell ref="H34:H35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3" t="str">
        <f>HYPERLINK('[1]реквизиты'!$A$2)</f>
        <v>Первенство России по САМБО среди юниоров 1995-1996г.р.</v>
      </c>
      <c r="B1" s="163"/>
      <c r="C1" s="163"/>
      <c r="D1" s="163"/>
      <c r="E1" s="163"/>
      <c r="F1" s="163"/>
      <c r="G1" s="163"/>
      <c r="H1" s="163" t="str">
        <f>HYPERLINK('[1]реквизиты'!$A$2)</f>
        <v>Первенство России по САМБО среди юниоров 1995-1996г.р.</v>
      </c>
      <c r="I1" s="163"/>
      <c r="J1" s="163"/>
      <c r="K1" s="163"/>
      <c r="L1" s="163"/>
      <c r="M1" s="163"/>
      <c r="N1" s="163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1">
        <f>HYPERLINK('[1]реквизиты'!$A$15)</f>
      </c>
      <c r="B2" s="325"/>
      <c r="C2" s="325"/>
      <c r="D2" s="325"/>
      <c r="E2" s="325"/>
      <c r="F2" s="325"/>
      <c r="G2" s="325"/>
      <c r="H2" s="241">
        <f>HYPERLINK('[1]реквизиты'!$A$15)</f>
      </c>
      <c r="I2" s="325"/>
      <c r="J2" s="325"/>
      <c r="K2" s="325"/>
      <c r="L2" s="325"/>
      <c r="M2" s="325"/>
      <c r="N2" s="325"/>
      <c r="O2" s="39"/>
      <c r="P2" s="39"/>
      <c r="Q2" s="39"/>
      <c r="R2" s="30"/>
      <c r="S2" s="30"/>
    </row>
    <row r="3" spans="2:14" ht="15.75">
      <c r="B3" s="37" t="s">
        <v>11</v>
      </c>
      <c r="C3" s="310" t="str">
        <f>HYPERLINK('пр.взв.'!D4)</f>
        <v>в.к. 100 кг.</v>
      </c>
      <c r="D3" s="310"/>
      <c r="E3" s="43"/>
      <c r="F3" s="43"/>
      <c r="G3" s="43"/>
      <c r="I3" s="37" t="s">
        <v>12</v>
      </c>
      <c r="J3" s="310" t="str">
        <f>HYPERLINK('пр.взв.'!D4)</f>
        <v>в.к. 100 кг.</v>
      </c>
      <c r="K3" s="310"/>
      <c r="L3" s="43"/>
      <c r="M3" s="43"/>
      <c r="N3" s="43"/>
    </row>
    <row r="4" spans="1:2" ht="16.5" thickBot="1">
      <c r="A4" s="324"/>
      <c r="B4" s="324"/>
    </row>
    <row r="5" spans="1:11" ht="12.75" customHeight="1">
      <c r="A5" s="322">
        <v>1</v>
      </c>
      <c r="B5" s="330" t="str">
        <f>VLOOKUP(A5,'пр.взв.'!B5:C68,2,FALSE)</f>
        <v>ЯГУРТОВ Александр Васильевич</v>
      </c>
      <c r="C5" s="330" t="str">
        <f>VLOOKUP(A5,'пр.взв.'!B5:G68,3,FALSE)</f>
        <v>22.09.1995 кмс</v>
      </c>
      <c r="D5" s="330" t="str">
        <f>VLOOKUP(A5,'пр.взв.'!B5:G68,4,FALSE)</f>
        <v>ПФО</v>
      </c>
      <c r="G5" s="19"/>
      <c r="H5" s="332">
        <v>2</v>
      </c>
      <c r="I5" s="326" t="str">
        <f>VLOOKUP(H5,'пр.взв.'!B7:C70,2,FALSE)</f>
        <v>ШУМЕЙКО Михаил Юрьевич</v>
      </c>
      <c r="J5" s="326" t="str">
        <f>VLOOKUP(H5,'пр.взв.'!B7:E70,3,FALSE)</f>
        <v>12.04.1996 КМС</v>
      </c>
      <c r="K5" s="326" t="str">
        <f>VLOOKUP(H5,'пр.взв.'!B7:E70,4,FALSE)</f>
        <v>МОС</v>
      </c>
    </row>
    <row r="6" spans="1:11" ht="15.75">
      <c r="A6" s="323"/>
      <c r="B6" s="331"/>
      <c r="C6" s="331"/>
      <c r="D6" s="331"/>
      <c r="E6" s="2"/>
      <c r="F6" s="2"/>
      <c r="G6" s="12"/>
      <c r="H6" s="333"/>
      <c r="I6" s="327"/>
      <c r="J6" s="327"/>
      <c r="K6" s="327"/>
    </row>
    <row r="7" spans="1:13" ht="15.75">
      <c r="A7" s="323">
        <v>17</v>
      </c>
      <c r="B7" s="327" t="str">
        <f>VLOOKUP(A7,'пр.взв.'!B7:C70,2,FALSE)</f>
        <v>БОЛОТИН Владимир Владимирович</v>
      </c>
      <c r="C7" s="327" t="str">
        <f>VLOOKUP(A7,'пр.взв.'!B5:G68,3,FALSE)</f>
        <v>03.03.1995, КМС</v>
      </c>
      <c r="D7" s="327" t="str">
        <f>VLOOKUP(A7,'пр.взв.'!B5:G68,4,FALSE)</f>
        <v>МОС</v>
      </c>
      <c r="E7" s="4"/>
      <c r="F7" s="2"/>
      <c r="G7" s="2"/>
      <c r="H7" s="335">
        <v>18</v>
      </c>
      <c r="I7" s="328" t="e">
        <f>VLOOKUP(H7,'пр.взв.'!B9:C72,2,FALSE)</f>
        <v>#N/A</v>
      </c>
      <c r="J7" s="328" t="e">
        <f>VLOOKUP(H7,'пр.взв.'!B9:E72,3,FALSE)</f>
        <v>#N/A</v>
      </c>
      <c r="K7" s="328" t="e">
        <f>VLOOKUP(H7,'пр.взв.'!B9:E72,4,FALSE)</f>
        <v>#N/A</v>
      </c>
      <c r="L7" s="45"/>
      <c r="M7" s="47"/>
    </row>
    <row r="8" spans="1:13" ht="16.5" thickBot="1">
      <c r="A8" s="334"/>
      <c r="B8" s="331"/>
      <c r="C8" s="331"/>
      <c r="D8" s="331"/>
      <c r="E8" s="5"/>
      <c r="F8" s="9"/>
      <c r="G8" s="2"/>
      <c r="H8" s="333"/>
      <c r="I8" s="329"/>
      <c r="J8" s="329"/>
      <c r="K8" s="329"/>
      <c r="L8" s="46"/>
      <c r="M8" s="47"/>
    </row>
    <row r="9" spans="1:13" ht="15.75">
      <c r="A9" s="322">
        <v>9</v>
      </c>
      <c r="B9" s="330" t="str">
        <f>VLOOKUP(A9,'пр.взв.'!B9:C72,2,FALSE)</f>
        <v>ПЕТУХОВ Илья Викторович</v>
      </c>
      <c r="C9" s="330" t="str">
        <f>VLOOKUP(A9,'пр.взв.'!B5:G68,3,FALSE)</f>
        <v>07.07.1997 кмс</v>
      </c>
      <c r="D9" s="330" t="str">
        <f>VLOOKUP(A9,'пр.взв.'!B5:G68,4,FALSE)</f>
        <v>ЦФО</v>
      </c>
      <c r="E9" s="5"/>
      <c r="F9" s="6"/>
      <c r="G9" s="2"/>
      <c r="H9" s="332">
        <v>10</v>
      </c>
      <c r="I9" s="326" t="str">
        <f>VLOOKUP(H9,'пр.взв.'!B11:C74,2,FALSE)</f>
        <v>КАРАБУТ Александр Владимирович</v>
      </c>
      <c r="J9" s="326" t="str">
        <f>VLOOKUP(H9,'пр.взв.'!B11:E74,3,FALSE)</f>
        <v>01.07.1996 КМС</v>
      </c>
      <c r="K9" s="326" t="str">
        <f>VLOOKUP(H9,'пр.взв.'!B11:E74,4,FALSE)</f>
        <v>УФО</v>
      </c>
      <c r="L9" s="46"/>
      <c r="M9" s="48"/>
    </row>
    <row r="10" spans="1:13" ht="15.75">
      <c r="A10" s="323"/>
      <c r="B10" s="331"/>
      <c r="C10" s="331"/>
      <c r="D10" s="331"/>
      <c r="E10" s="10"/>
      <c r="F10" s="7"/>
      <c r="G10" s="2"/>
      <c r="H10" s="333"/>
      <c r="I10" s="327"/>
      <c r="J10" s="327"/>
      <c r="K10" s="327"/>
      <c r="L10" s="44"/>
      <c r="M10" s="49"/>
    </row>
    <row r="11" spans="1:13" ht="15.75">
      <c r="A11" s="323">
        <v>25</v>
      </c>
      <c r="B11" s="327" t="e">
        <f>VLOOKUP(A11,'пр.взв.'!B11:C74,2,FALSE)</f>
        <v>#N/A</v>
      </c>
      <c r="C11" s="327" t="e">
        <f>VLOOKUP(A11,'пр.взв.'!B5:G68,3,FALSE)</f>
        <v>#N/A</v>
      </c>
      <c r="D11" s="327" t="e">
        <f>VLOOKUP(A11,'пр.взв.'!B5:G68,4,FALSE)</f>
        <v>#N/A</v>
      </c>
      <c r="E11" s="3"/>
      <c r="F11" s="7"/>
      <c r="G11" s="2"/>
      <c r="H11" s="335">
        <v>26</v>
      </c>
      <c r="I11" s="328" t="e">
        <f>VLOOKUP(H11,'пр.взв.'!B13:C76,2,FALSE)</f>
        <v>#N/A</v>
      </c>
      <c r="J11" s="328" t="e">
        <f>VLOOKUP(H11,'пр.взв.'!B13:E76,3,FALSE)</f>
        <v>#N/A</v>
      </c>
      <c r="K11" s="328" t="e">
        <f>VLOOKUP(H11,'пр.взв.'!B13:E76,4,FALSE)</f>
        <v>#N/A</v>
      </c>
      <c r="M11" s="50"/>
    </row>
    <row r="12" spans="1:13" ht="16.5" thickBot="1">
      <c r="A12" s="334"/>
      <c r="B12" s="331"/>
      <c r="C12" s="331"/>
      <c r="D12" s="331"/>
      <c r="E12" s="2"/>
      <c r="F12" s="7"/>
      <c r="G12" s="9"/>
      <c r="H12" s="333"/>
      <c r="I12" s="329"/>
      <c r="J12" s="329"/>
      <c r="K12" s="329"/>
      <c r="M12" s="50"/>
    </row>
    <row r="13" spans="1:14" ht="15.75">
      <c r="A13" s="322">
        <v>5</v>
      </c>
      <c r="B13" s="330" t="str">
        <f>VLOOKUP(A13,'пр.взв.'!B13:C76,2,FALSE)</f>
        <v>ОБУХОВ Василий Владимирович</v>
      </c>
      <c r="C13" s="330" t="str">
        <f>VLOOKUP(A13,'пр.взв.'!B5:G68,3,FALSE)</f>
        <v>19.09.1996 кмс</v>
      </c>
      <c r="D13" s="330" t="str">
        <f>VLOOKUP(A13,'пр.взв.'!B5:G68,4,FALSE)</f>
        <v>УФО</v>
      </c>
      <c r="E13" s="2"/>
      <c r="F13" s="7"/>
      <c r="G13" s="13"/>
      <c r="H13" s="332">
        <v>6</v>
      </c>
      <c r="I13" s="326" t="str">
        <f>VLOOKUP(H13,'пр.взв.'!B15:C78,2,FALSE)</f>
        <v>КОШКАРЕВ Кирилл Сергеевич</v>
      </c>
      <c r="J13" s="326" t="str">
        <f>VLOOKUP(H13,'пр.взв.'!B15:E78,3,FALSE)</f>
        <v>27.06.1997 кмс</v>
      </c>
      <c r="K13" s="326" t="str">
        <f>VLOOKUP(H13,'пр.взв.'!B15:E78,4,FALSE)</f>
        <v>ЮФО</v>
      </c>
      <c r="M13" s="50"/>
      <c r="N13" s="52"/>
    </row>
    <row r="14" spans="1:14" ht="15.75">
      <c r="A14" s="323"/>
      <c r="B14" s="331"/>
      <c r="C14" s="331"/>
      <c r="D14" s="331"/>
      <c r="E14" s="8"/>
      <c r="F14" s="7"/>
      <c r="G14" s="2"/>
      <c r="H14" s="333"/>
      <c r="I14" s="327"/>
      <c r="J14" s="327"/>
      <c r="K14" s="327"/>
      <c r="L14" s="45"/>
      <c r="M14" s="49"/>
      <c r="N14" s="50"/>
    </row>
    <row r="15" spans="1:14" ht="15.75">
      <c r="A15" s="323">
        <v>21</v>
      </c>
      <c r="B15" s="327" t="e">
        <f>VLOOKUP(A15,'пр.взв.'!B15:C78,2,FALSE)</f>
        <v>#N/A</v>
      </c>
      <c r="C15" s="327" t="e">
        <f>VLOOKUP(A15,'пр.взв.'!B5:G68,3,FALSE)</f>
        <v>#N/A</v>
      </c>
      <c r="D15" s="327" t="e">
        <f>VLOOKUP(A15,'пр.взв.'!B5:G68,4,FALSE)</f>
        <v>#N/A</v>
      </c>
      <c r="E15" s="4"/>
      <c r="F15" s="7"/>
      <c r="G15" s="2"/>
      <c r="H15" s="335">
        <v>22</v>
      </c>
      <c r="I15" s="328" t="e">
        <f>VLOOKUP(H15,'пр.взв.'!B17:C80,2,FALSE)</f>
        <v>#N/A</v>
      </c>
      <c r="J15" s="328" t="e">
        <f>VLOOKUP(H15,'пр.взв.'!B17:E80,3,FALSE)</f>
        <v>#N/A</v>
      </c>
      <c r="K15" s="328" t="e">
        <f>VLOOKUP(H15,'пр.взв.'!B17:E80,4,FALSE)</f>
        <v>#N/A</v>
      </c>
      <c r="L15" s="46"/>
      <c r="M15" s="49"/>
      <c r="N15" s="50"/>
    </row>
    <row r="16" spans="1:14" ht="16.5" thickBot="1">
      <c r="A16" s="334"/>
      <c r="B16" s="331"/>
      <c r="C16" s="331"/>
      <c r="D16" s="331"/>
      <c r="E16" s="5"/>
      <c r="F16" s="11"/>
      <c r="G16" s="2"/>
      <c r="H16" s="333"/>
      <c r="I16" s="329"/>
      <c r="J16" s="329"/>
      <c r="K16" s="329"/>
      <c r="L16" s="46"/>
      <c r="M16" s="51"/>
      <c r="N16" s="50"/>
    </row>
    <row r="17" spans="1:14" ht="15.75">
      <c r="A17" s="322">
        <v>13</v>
      </c>
      <c r="B17" s="330" t="str">
        <f>VLOOKUP(A17,'пр.взв.'!B17:C80,2,FALSE)</f>
        <v>СВЯТСКИЙ Петр Владимирович</v>
      </c>
      <c r="C17" s="330" t="str">
        <f>VLOOKUP(A17,'пр.взв.'!B5:G68,3,FALSE)</f>
        <v>12.07.1996 кмс</v>
      </c>
      <c r="D17" s="330" t="str">
        <f>VLOOKUP(A17,'пр.взв.'!B5:G68,4,FALSE)</f>
        <v>ЦФО</v>
      </c>
      <c r="E17" s="5"/>
      <c r="F17" s="2"/>
      <c r="G17" s="2"/>
      <c r="H17" s="332">
        <v>14</v>
      </c>
      <c r="I17" s="326" t="str">
        <f>VLOOKUP(H17,'пр.взв.'!B19:C82,2,FALSE)</f>
        <v>ФРОЛОВ Михаил Дмитриевич</v>
      </c>
      <c r="J17" s="326" t="str">
        <f>VLOOKUP(H17,'пр.взв.'!B19:E82,3,FALSE)</f>
        <v>26.05.1995 кмс</v>
      </c>
      <c r="K17" s="326" t="str">
        <f>VLOOKUP(H17,'пр.взв.'!B19:E82,4,FALSE)</f>
        <v>ЦФО</v>
      </c>
      <c r="L17" s="46"/>
      <c r="M17" s="47"/>
      <c r="N17" s="50"/>
    </row>
    <row r="18" spans="1:14" ht="15.75">
      <c r="A18" s="323"/>
      <c r="B18" s="331"/>
      <c r="C18" s="331"/>
      <c r="D18" s="331"/>
      <c r="E18" s="10"/>
      <c r="F18" s="2"/>
      <c r="G18" s="2"/>
      <c r="H18" s="333"/>
      <c r="I18" s="327"/>
      <c r="J18" s="327"/>
      <c r="K18" s="327"/>
      <c r="L18" s="44"/>
      <c r="M18" s="47"/>
      <c r="N18" s="50"/>
    </row>
    <row r="19" spans="1:14" ht="15.75">
      <c r="A19" s="323">
        <v>29</v>
      </c>
      <c r="B19" s="327" t="e">
        <f>VLOOKUP(A19,'пр.взв.'!B19:C82,2,FALSE)</f>
        <v>#N/A</v>
      </c>
      <c r="C19" s="327" t="e">
        <f>VLOOKUP(A19,'пр.взв.'!B5:G68,3,FALSE)</f>
        <v>#N/A</v>
      </c>
      <c r="D19" s="327" t="e">
        <f>VLOOKUP(A19,'пр.взв.'!B5:G68,4,FALSE)</f>
        <v>#N/A</v>
      </c>
      <c r="E19" s="3"/>
      <c r="F19" s="2"/>
      <c r="G19" s="2"/>
      <c r="H19" s="335">
        <v>30</v>
      </c>
      <c r="I19" s="328" t="e">
        <f>VLOOKUP(H19,'пр.взв.'!B21:C84,2,FALSE)</f>
        <v>#N/A</v>
      </c>
      <c r="J19" s="328" t="e">
        <f>VLOOKUP(H19,'пр.взв.'!B21:E84,3,FALSE)</f>
        <v>#N/A</v>
      </c>
      <c r="K19" s="328" t="e">
        <f>VLOOKUP(H19,'пр.взв.'!B21:E84,4,FALSE)</f>
        <v>#N/A</v>
      </c>
      <c r="N19" s="50"/>
    </row>
    <row r="20" spans="1:14" ht="16.5" thickBot="1">
      <c r="A20" s="334"/>
      <c r="B20" s="331"/>
      <c r="C20" s="331"/>
      <c r="D20" s="331"/>
      <c r="E20" s="2"/>
      <c r="F20" s="2"/>
      <c r="G20" s="41"/>
      <c r="H20" s="333"/>
      <c r="I20" s="329"/>
      <c r="J20" s="329"/>
      <c r="K20" s="329"/>
      <c r="N20" s="53"/>
    </row>
    <row r="21" spans="1:14" ht="15.75">
      <c r="A21" s="322">
        <v>3</v>
      </c>
      <c r="B21" s="330" t="str">
        <f>VLOOKUP(A21,'пр.взв.'!B5:C68,2,FALSE)</f>
        <v>ЛЕПЕХА Алексей Александрович</v>
      </c>
      <c r="C21" s="330" t="str">
        <f>VLOOKUP(A21,'пр.взв.'!B5:G68,3,FALSE)</f>
        <v>18.02.1996 1р</v>
      </c>
      <c r="D21" s="330" t="str">
        <f>VLOOKUP(A21,'пр.взв.'!B5:G68,4,FALSE)</f>
        <v>ЮФО</v>
      </c>
      <c r="E21" s="2"/>
      <c r="F21" s="2"/>
      <c r="G21" s="2"/>
      <c r="H21" s="332">
        <v>4</v>
      </c>
      <c r="I21" s="326" t="str">
        <f>VLOOKUP(H21,'пр.взв.'!B7:C70,2,FALSE)</f>
        <v>ГОЛИКОВ Алексей Олегович</v>
      </c>
      <c r="J21" s="326" t="str">
        <f>VLOOKUP(H21,'пр.взв.'!B7:E70,3,FALSE)</f>
        <v>26.07.1995 КМС</v>
      </c>
      <c r="K21" s="326" t="str">
        <f>VLOOKUP(H21,'пр.взв.'!B7:E70,4,FALSE)</f>
        <v>ПФО</v>
      </c>
      <c r="N21" s="50"/>
    </row>
    <row r="22" spans="1:14" ht="15.75">
      <c r="A22" s="323"/>
      <c r="B22" s="331"/>
      <c r="C22" s="331"/>
      <c r="D22" s="331"/>
      <c r="E22" s="8"/>
      <c r="F22" s="2"/>
      <c r="G22" s="2"/>
      <c r="H22" s="333"/>
      <c r="I22" s="327"/>
      <c r="J22" s="327"/>
      <c r="K22" s="327"/>
      <c r="N22" s="50"/>
    </row>
    <row r="23" spans="1:14" ht="15.75">
      <c r="A23" s="323">
        <v>19</v>
      </c>
      <c r="B23" s="327" t="e">
        <f>VLOOKUP(A23,'пр.взв.'!B23:C86,2,FALSE)</f>
        <v>#N/A</v>
      </c>
      <c r="C23" s="327" t="e">
        <f>VLOOKUP(A23,'пр.взв.'!B5:G68,3,FALSE)</f>
        <v>#N/A</v>
      </c>
      <c r="D23" s="327" t="e">
        <f>VLOOKUP(A23,'пр.взв.'!B5:G68,4,FALSE)</f>
        <v>#N/A</v>
      </c>
      <c r="E23" s="4"/>
      <c r="F23" s="2"/>
      <c r="G23" s="2"/>
      <c r="H23" s="335">
        <v>20</v>
      </c>
      <c r="I23" s="328" t="e">
        <f>VLOOKUP(H23,'пр.взв.'!B25:C88,2,FALSE)</f>
        <v>#N/A</v>
      </c>
      <c r="J23" s="328" t="e">
        <f>VLOOKUP(H23,'пр.взв.'!B25:E88,3,FALSE)</f>
        <v>#N/A</v>
      </c>
      <c r="K23" s="328" t="e">
        <f>VLOOKUP(H23,'пр.взв.'!B25:E88,4,FALSE)</f>
        <v>#N/A</v>
      </c>
      <c r="L23" s="45"/>
      <c r="M23" s="47"/>
      <c r="N23" s="50"/>
    </row>
    <row r="24" spans="1:14" ht="16.5" thickBot="1">
      <c r="A24" s="334"/>
      <c r="B24" s="331"/>
      <c r="C24" s="331"/>
      <c r="D24" s="331"/>
      <c r="E24" s="5"/>
      <c r="F24" s="9"/>
      <c r="G24" s="2"/>
      <c r="H24" s="333"/>
      <c r="I24" s="329"/>
      <c r="J24" s="329"/>
      <c r="K24" s="329"/>
      <c r="L24" s="46"/>
      <c r="M24" s="47"/>
      <c r="N24" s="50"/>
    </row>
    <row r="25" spans="1:14" ht="15.75">
      <c r="A25" s="322">
        <v>11</v>
      </c>
      <c r="B25" s="330" t="str">
        <f>VLOOKUP(A25,'пр.взв.'!B25:C88,2,FALSE)</f>
        <v>ДЖИКИЯ Беко Тимурович</v>
      </c>
      <c r="C25" s="330" t="str">
        <f>VLOOKUP(A25,'пр.взв.'!B5:G68,3,FALSE)</f>
        <v>08.10.1996 КМС</v>
      </c>
      <c r="D25" s="330" t="str">
        <f>VLOOKUP(A25,'пр.взв.'!B5:G68,4,FALSE)</f>
        <v>МОС</v>
      </c>
      <c r="E25" s="5"/>
      <c r="F25" s="6"/>
      <c r="G25" s="2"/>
      <c r="H25" s="332">
        <v>12</v>
      </c>
      <c r="I25" s="326" t="str">
        <f>VLOOKUP(H25,'пр.взв.'!B27:C90,2,FALSE)</f>
        <v>ВИСЕМБАЕВ Артур Казбекович</v>
      </c>
      <c r="J25" s="326" t="str">
        <f>VLOOKUP(H25,'пр.взв.'!B27:E90,3,FALSE)</f>
        <v>08.02.1996 КМС</v>
      </c>
      <c r="K25" s="326" t="str">
        <f>VLOOKUP(H25,'пр.взв.'!B27:E90,4,FALSE)</f>
        <v>МОС</v>
      </c>
      <c r="L25" s="46"/>
      <c r="M25" s="48"/>
      <c r="N25" s="50"/>
    </row>
    <row r="26" spans="1:14" ht="15.75">
      <c r="A26" s="323"/>
      <c r="B26" s="331"/>
      <c r="C26" s="331"/>
      <c r="D26" s="331"/>
      <c r="E26" s="10"/>
      <c r="F26" s="7"/>
      <c r="G26" s="2"/>
      <c r="H26" s="333"/>
      <c r="I26" s="327"/>
      <c r="J26" s="327"/>
      <c r="K26" s="327"/>
      <c r="L26" s="44"/>
      <c r="M26" s="49"/>
      <c r="N26" s="50"/>
    </row>
    <row r="27" spans="1:14" ht="15.75">
      <c r="A27" s="323">
        <v>27</v>
      </c>
      <c r="B27" s="327" t="e">
        <f>VLOOKUP(A27,'пр.взв.'!B27:C90,2,FALSE)</f>
        <v>#N/A</v>
      </c>
      <c r="C27" s="327" t="e">
        <f>VLOOKUP(A27,'пр.взв.'!B5:G68,3,FALSE)</f>
        <v>#N/A</v>
      </c>
      <c r="D27" s="327" t="e">
        <f>VLOOKUP(A27,'пр.взв.'!B5:G68,4,FALSE)</f>
        <v>#N/A</v>
      </c>
      <c r="E27" s="3"/>
      <c r="F27" s="7"/>
      <c r="G27" s="2"/>
      <c r="H27" s="335">
        <v>28</v>
      </c>
      <c r="I27" s="328" t="e">
        <f>VLOOKUP(H27,'пр.взв.'!B29:C92,2,FALSE)</f>
        <v>#N/A</v>
      </c>
      <c r="J27" s="328" t="e">
        <f>VLOOKUP(H27,'пр.взв.'!B29:E92,3,FALSE)</f>
        <v>#N/A</v>
      </c>
      <c r="K27" s="328" t="e">
        <f>VLOOKUP(H27,'пр.взв.'!B29:E92,4,FALSE)</f>
        <v>#N/A</v>
      </c>
      <c r="M27" s="50"/>
      <c r="N27" s="50"/>
    </row>
    <row r="28" spans="1:14" ht="16.5" thickBot="1">
      <c r="A28" s="334"/>
      <c r="B28" s="331"/>
      <c r="C28" s="331"/>
      <c r="D28" s="331"/>
      <c r="E28" s="2"/>
      <c r="F28" s="7"/>
      <c r="G28" s="2"/>
      <c r="H28" s="333"/>
      <c r="I28" s="329"/>
      <c r="J28" s="329"/>
      <c r="K28" s="329"/>
      <c r="M28" s="50"/>
      <c r="N28" s="50"/>
    </row>
    <row r="29" spans="1:14" ht="15.75">
      <c r="A29" s="322">
        <v>7</v>
      </c>
      <c r="B29" s="330" t="str">
        <f>VLOOKUP(A29,'пр.взв.'!B5:C68,2,FALSE)</f>
        <v>РУКАВИШНИКОВ Максим Сергеевич</v>
      </c>
      <c r="C29" s="330" t="str">
        <f>VLOOKUP(A29,'пр.взв.'!B5:G68,3,FALSE)</f>
        <v>08.05.1995, КМС</v>
      </c>
      <c r="D29" s="330" t="str">
        <f>VLOOKUP(A29,'пр.взв.'!B5:G68,4,FALSE)</f>
        <v>УФО</v>
      </c>
      <c r="E29" s="2"/>
      <c r="F29" s="7"/>
      <c r="G29" s="54"/>
      <c r="H29" s="332">
        <v>8</v>
      </c>
      <c r="I29" s="326" t="str">
        <f>VLOOKUP(H29,'пр.взв.'!B7:C70,2,FALSE)</f>
        <v>ЛОЕВЕЦ Александр Игоревич</v>
      </c>
      <c r="J29" s="326" t="str">
        <f>VLOOKUP(H29,'пр.взв.'!B7:E70,3,FALSE)</f>
        <v>12.12.1996 КМС</v>
      </c>
      <c r="K29" s="326" t="str">
        <f>VLOOKUP(H29,'пр.взв.'!B7:E70,4,FALSE)</f>
        <v>ДВФО</v>
      </c>
      <c r="M29" s="50"/>
      <c r="N29" s="53"/>
    </row>
    <row r="30" spans="1:13" ht="15.75">
      <c r="A30" s="323"/>
      <c r="B30" s="331"/>
      <c r="C30" s="331"/>
      <c r="D30" s="331"/>
      <c r="E30" s="8"/>
      <c r="F30" s="7"/>
      <c r="G30" s="2"/>
      <c r="H30" s="333"/>
      <c r="I30" s="327"/>
      <c r="J30" s="327"/>
      <c r="K30" s="327"/>
      <c r="M30" s="50"/>
    </row>
    <row r="31" spans="1:13" ht="15.75">
      <c r="A31" s="323">
        <v>23</v>
      </c>
      <c r="B31" s="327" t="e">
        <f>VLOOKUP(A31,'пр.взв.'!B31:C94,2,FALSE)</f>
        <v>#N/A</v>
      </c>
      <c r="C31" s="327" t="e">
        <f>VLOOKUP(A31,'пр.взв.'!B5:G68,3,FALSE)</f>
        <v>#N/A</v>
      </c>
      <c r="D31" s="327" t="e">
        <f>VLOOKUP(A31,'пр.взв.'!B5:G68,4,FALSE)</f>
        <v>#N/A</v>
      </c>
      <c r="E31" s="4"/>
      <c r="F31" s="7"/>
      <c r="G31" s="2"/>
      <c r="H31" s="335">
        <v>24</v>
      </c>
      <c r="I31" s="328" t="e">
        <f>VLOOKUP(H31,'пр.взв.'!B33:C96,2,FALSE)</f>
        <v>#N/A</v>
      </c>
      <c r="J31" s="328" t="e">
        <f>VLOOKUP(H31,'пр.взв.'!B33:E96,3,FALSE)</f>
        <v>#N/A</v>
      </c>
      <c r="K31" s="328" t="e">
        <f>VLOOKUP(H31,'пр.взв.'!B33:E96,4,FALSE)</f>
        <v>#N/A</v>
      </c>
      <c r="L31" s="45"/>
      <c r="M31" s="49"/>
    </row>
    <row r="32" spans="1:13" ht="16.5" thickBot="1">
      <c r="A32" s="334"/>
      <c r="B32" s="331"/>
      <c r="C32" s="331"/>
      <c r="D32" s="331"/>
      <c r="E32" s="5"/>
      <c r="F32" s="11"/>
      <c r="G32" s="2"/>
      <c r="H32" s="333"/>
      <c r="I32" s="329"/>
      <c r="J32" s="329"/>
      <c r="K32" s="329"/>
      <c r="L32" s="46"/>
      <c r="M32" s="51"/>
    </row>
    <row r="33" spans="1:13" ht="15.75">
      <c r="A33" s="322">
        <v>15</v>
      </c>
      <c r="B33" s="330" t="str">
        <f>VLOOKUP(A33,'пр.взв.'!B33:C96,2,FALSE)</f>
        <v>МИЩЕНКО Самвел Араикович</v>
      </c>
      <c r="C33" s="330" t="str">
        <f>VLOOKUP(A33,'пр.взв.'!B5:G68,3,FALSE)</f>
        <v>17.01.1995 КМС</v>
      </c>
      <c r="D33" s="330" t="str">
        <f>VLOOKUP(A33,'пр.взв.'!B5:G68,4,FALSE)</f>
        <v>СФО</v>
      </c>
      <c r="E33" s="5"/>
      <c r="F33" s="2"/>
      <c r="G33" s="2"/>
      <c r="H33" s="332">
        <v>16</v>
      </c>
      <c r="I33" s="326" t="str">
        <f>VLOOKUP(H33,'пр.взв.'!B35:C98,2,FALSE)</f>
        <v>ЛАТУШКИН Никита Алексеевич </v>
      </c>
      <c r="J33" s="326" t="str">
        <f>VLOOKUP(H33,'пр.взв.'!B35:E98,3,FALSE)</f>
        <v>07.08.1995, КМС</v>
      </c>
      <c r="K33" s="326" t="str">
        <f>VLOOKUP(H33,'пр.взв.'!B35:E98,4,FALSE)</f>
        <v>СФО</v>
      </c>
      <c r="L33" s="46"/>
      <c r="M33" s="47"/>
    </row>
    <row r="34" spans="1:13" ht="15.75">
      <c r="A34" s="323"/>
      <c r="B34" s="331"/>
      <c r="C34" s="331"/>
      <c r="D34" s="331"/>
      <c r="E34" s="10"/>
      <c r="F34" s="2"/>
      <c r="G34" s="2"/>
      <c r="H34" s="333"/>
      <c r="I34" s="327"/>
      <c r="J34" s="327"/>
      <c r="K34" s="327"/>
      <c r="L34" s="44"/>
      <c r="M34" s="47"/>
    </row>
    <row r="35" spans="1:11" ht="15.75">
      <c r="A35" s="323">
        <v>31</v>
      </c>
      <c r="B35" s="327" t="e">
        <f>VLOOKUP(A35,'пр.взв.'!B35:C98,2,FALSE)</f>
        <v>#N/A</v>
      </c>
      <c r="C35" s="327" t="e">
        <f>VLOOKUP(A35,'пр.взв.'!B5:G68,3,FALSE)</f>
        <v>#N/A</v>
      </c>
      <c r="D35" s="327" t="e">
        <f>VLOOKUP(A35,'пр.взв.'!B5:G68,4,FALSE)</f>
        <v>#N/A</v>
      </c>
      <c r="E35" s="3"/>
      <c r="F35" s="2"/>
      <c r="G35" s="2"/>
      <c r="H35" s="335">
        <v>32</v>
      </c>
      <c r="I35" s="328" t="e">
        <f>VLOOKUP(H35,'пр.взв.'!B37:C100,2,FALSE)</f>
        <v>#N/A</v>
      </c>
      <c r="J35" s="328" t="e">
        <f>VLOOKUP(H35,'пр.взв.'!B37:E100,3,FALSE)</f>
        <v>#N/A</v>
      </c>
      <c r="K35" s="328" t="e">
        <f>VLOOKUP(H35,'пр.взв.'!B37:E100,4,FALSE)</f>
        <v>#N/A</v>
      </c>
    </row>
    <row r="36" spans="1:11" ht="13.5" customHeight="1" thickBot="1">
      <c r="A36" s="334"/>
      <c r="B36" s="336"/>
      <c r="C36" s="336"/>
      <c r="D36" s="336"/>
      <c r="H36" s="337"/>
      <c r="I36" s="329"/>
      <c r="J36" s="329"/>
      <c r="K36" s="32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J9:J10"/>
    <mergeCell ref="K9:K10"/>
    <mergeCell ref="A9:A10"/>
    <mergeCell ref="B9:B10"/>
    <mergeCell ref="C9:C10"/>
    <mergeCell ref="D9:D10"/>
    <mergeCell ref="H9:H10"/>
    <mergeCell ref="A7:A8"/>
    <mergeCell ref="B7:B8"/>
    <mergeCell ref="C7:C8"/>
    <mergeCell ref="D7:D8"/>
    <mergeCell ref="H7:H8"/>
    <mergeCell ref="I9:I10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A5:A6"/>
    <mergeCell ref="J3:K3"/>
    <mergeCell ref="C3:D3"/>
    <mergeCell ref="A4:B4"/>
    <mergeCell ref="A1:G1"/>
    <mergeCell ref="A2:G2"/>
    <mergeCell ref="H1:N1"/>
    <mergeCell ref="H2:N2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5">
      <selection activeCell="B25" sqref="B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Первенство России по САМБО среди юниоров 1995-1996г.р.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44" t="str">
        <f>HYPERLINK('[1]реквизиты'!$A$3)</f>
        <v>16-20 февраля 2015г.           г.Рязань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51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77"/>
      <c r="C4" s="78"/>
      <c r="D4" s="346" t="str">
        <f>'пр.взв.'!D4</f>
        <v>в.к. 100 кг.</v>
      </c>
      <c r="E4" s="347"/>
      <c r="F4" s="348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52" t="s">
        <v>52</v>
      </c>
      <c r="B6" s="342" t="str">
        <f>VLOOKUP(J6,'пр.взв.'!B6:G133,2,FALSE)</f>
        <v>ЛЕПЕХА Алексей Александрович</v>
      </c>
      <c r="C6" s="342"/>
      <c r="D6" s="342"/>
      <c r="E6" s="342"/>
      <c r="F6" s="342"/>
      <c r="G6" s="342"/>
      <c r="H6" s="355" t="str">
        <f>VLOOKUP(J6,'пр.взв.'!B6:G133,3,FALSE)</f>
        <v>18.02.1996 1р</v>
      </c>
      <c r="I6" s="78"/>
      <c r="J6" s="82">
        <f>'пр.хода'!K17</f>
        <v>3</v>
      </c>
    </row>
    <row r="7" spans="1:10" ht="12.75" customHeight="1">
      <c r="A7" s="353"/>
      <c r="B7" s="343"/>
      <c r="C7" s="343"/>
      <c r="D7" s="343"/>
      <c r="E7" s="343"/>
      <c r="F7" s="343"/>
      <c r="G7" s="343"/>
      <c r="H7" s="339"/>
      <c r="I7" s="78"/>
      <c r="J7" s="82"/>
    </row>
    <row r="8" spans="1:10" ht="12.75" customHeight="1">
      <c r="A8" s="353"/>
      <c r="B8" s="338" t="str">
        <f>VLOOKUP(J6,'пр.взв.'!B6:G133,4,FALSE)</f>
        <v>ЮФО</v>
      </c>
      <c r="C8" s="338"/>
      <c r="D8" s="338"/>
      <c r="E8" s="338"/>
      <c r="F8" s="338"/>
      <c r="G8" s="338"/>
      <c r="H8" s="339"/>
      <c r="I8" s="78"/>
      <c r="J8" s="82"/>
    </row>
    <row r="9" spans="1:10" ht="13.5" customHeight="1" thickBot="1">
      <c r="A9" s="354"/>
      <c r="B9" s="340"/>
      <c r="C9" s="340"/>
      <c r="D9" s="340"/>
      <c r="E9" s="340"/>
      <c r="F9" s="340"/>
      <c r="G9" s="340"/>
      <c r="H9" s="341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49" t="s">
        <v>53</v>
      </c>
      <c r="B11" s="342" t="str">
        <f>VLOOKUP(J11,'пр.взв.'!B6:G133,2,FALSE)</f>
        <v>ФРОЛОВ Михаил Дмитриевич</v>
      </c>
      <c r="C11" s="342"/>
      <c r="D11" s="342"/>
      <c r="E11" s="342"/>
      <c r="F11" s="342"/>
      <c r="G11" s="342"/>
      <c r="H11" s="355" t="str">
        <f>VLOOKUP(J11,'пр.взв.'!B6:G133,3,FALSE)</f>
        <v>26.05.1995 кмс</v>
      </c>
      <c r="I11" s="78"/>
      <c r="J11" s="82">
        <f>'пр.хода'!K25</f>
        <v>14</v>
      </c>
    </row>
    <row r="12" spans="1:10" ht="12.75" customHeight="1">
      <c r="A12" s="350"/>
      <c r="B12" s="343"/>
      <c r="C12" s="343"/>
      <c r="D12" s="343"/>
      <c r="E12" s="343"/>
      <c r="F12" s="343"/>
      <c r="G12" s="343"/>
      <c r="H12" s="339"/>
      <c r="I12" s="78"/>
      <c r="J12" s="82"/>
    </row>
    <row r="13" spans="1:10" ht="12.75" customHeight="1">
      <c r="A13" s="350"/>
      <c r="B13" s="338" t="str">
        <f>VLOOKUP(J11,'пр.взв.'!B6:G133,4,FALSE)</f>
        <v>ЦФО</v>
      </c>
      <c r="C13" s="338"/>
      <c r="D13" s="338"/>
      <c r="E13" s="338"/>
      <c r="F13" s="338"/>
      <c r="G13" s="338"/>
      <c r="H13" s="339"/>
      <c r="I13" s="78"/>
      <c r="J13" s="82"/>
    </row>
    <row r="14" spans="1:10" ht="13.5" customHeight="1" thickBot="1">
      <c r="A14" s="351"/>
      <c r="B14" s="340"/>
      <c r="C14" s="340"/>
      <c r="D14" s="340"/>
      <c r="E14" s="340"/>
      <c r="F14" s="340"/>
      <c r="G14" s="340"/>
      <c r="H14" s="341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56" t="s">
        <v>54</v>
      </c>
      <c r="B16" s="342" t="str">
        <f>VLOOKUP(J16,'пр.взв.'!B6:G133,2,FALSE)</f>
        <v>ОБУХОВ Василий Владимирович</v>
      </c>
      <c r="C16" s="342"/>
      <c r="D16" s="342"/>
      <c r="E16" s="342"/>
      <c r="F16" s="342"/>
      <c r="G16" s="342"/>
      <c r="H16" s="355" t="str">
        <f>VLOOKUP(J16,'пр.взв.'!B6:G133,3,FALSE)</f>
        <v>19.09.1996 кмс</v>
      </c>
      <c r="I16" s="78"/>
      <c r="J16" s="82">
        <v>5</v>
      </c>
    </row>
    <row r="17" spans="1:10" ht="12.75" customHeight="1">
      <c r="A17" s="357"/>
      <c r="B17" s="343"/>
      <c r="C17" s="343"/>
      <c r="D17" s="343"/>
      <c r="E17" s="343"/>
      <c r="F17" s="343"/>
      <c r="G17" s="343"/>
      <c r="H17" s="339"/>
      <c r="I17" s="78"/>
      <c r="J17" s="82"/>
    </row>
    <row r="18" spans="1:10" ht="12.75" customHeight="1">
      <c r="A18" s="357"/>
      <c r="B18" s="338" t="str">
        <f>VLOOKUP(J16,'пр.взв.'!B6:G133,5,FALSE)</f>
        <v>ХМАО-Югра Радужный МО</v>
      </c>
      <c r="C18" s="338"/>
      <c r="D18" s="338"/>
      <c r="E18" s="338"/>
      <c r="F18" s="338"/>
      <c r="G18" s="338"/>
      <c r="H18" s="339"/>
      <c r="I18" s="78"/>
      <c r="J18" s="82"/>
    </row>
    <row r="19" spans="1:10" ht="13.5" customHeight="1" thickBot="1">
      <c r="A19" s="358"/>
      <c r="B19" s="340"/>
      <c r="C19" s="340"/>
      <c r="D19" s="340"/>
      <c r="E19" s="340"/>
      <c r="F19" s="340"/>
      <c r="G19" s="340"/>
      <c r="H19" s="341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56" t="s">
        <v>54</v>
      </c>
      <c r="B21" s="342" t="str">
        <f>VLOOKUP(J21,'пр.взв.'!B6:G133,2,FALSE)</f>
        <v>ШУМЕЙКО Михаил Юрьевич</v>
      </c>
      <c r="C21" s="342"/>
      <c r="D21" s="342"/>
      <c r="E21" s="342"/>
      <c r="F21" s="342"/>
      <c r="G21" s="342"/>
      <c r="H21" s="355" t="str">
        <f>VLOOKUP(J21,'пр.взв.'!B7:G138,3,FALSE)</f>
        <v>12.04.1996 КМС</v>
      </c>
      <c r="I21" s="78"/>
      <c r="J21" s="82">
        <v>2</v>
      </c>
    </row>
    <row r="22" spans="1:10" ht="12.75" customHeight="1">
      <c r="A22" s="357"/>
      <c r="B22" s="343"/>
      <c r="C22" s="343"/>
      <c r="D22" s="343"/>
      <c r="E22" s="343"/>
      <c r="F22" s="343"/>
      <c r="G22" s="343"/>
      <c r="H22" s="339"/>
      <c r="I22" s="78"/>
      <c r="J22" s="82"/>
    </row>
    <row r="23" spans="1:9" ht="12.75" customHeight="1">
      <c r="A23" s="357"/>
      <c r="B23" s="338" t="str">
        <f>VLOOKUP(J21,'пр.взв.'!B6:G133,5,FALSE)</f>
        <v>МОСКВА МО</v>
      </c>
      <c r="C23" s="338"/>
      <c r="D23" s="338"/>
      <c r="E23" s="338"/>
      <c r="F23" s="338"/>
      <c r="G23" s="338"/>
      <c r="H23" s="339"/>
      <c r="I23" s="78"/>
    </row>
    <row r="24" spans="1:9" ht="13.5" customHeight="1" thickBot="1">
      <c r="A24" s="358"/>
      <c r="B24" s="340"/>
      <c r="C24" s="340"/>
      <c r="D24" s="340"/>
      <c r="E24" s="340"/>
      <c r="F24" s="340"/>
      <c r="G24" s="340"/>
      <c r="H24" s="341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74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59" t="str">
        <f>VLOOKUP(J28,'пр.взв.'!B7:H70,7,FALSE)</f>
        <v>Липчанский МЮ Григорян ИХ</v>
      </c>
      <c r="B28" s="360"/>
      <c r="C28" s="360"/>
      <c r="D28" s="360"/>
      <c r="E28" s="360"/>
      <c r="F28" s="360"/>
      <c r="G28" s="360"/>
      <c r="H28" s="355"/>
      <c r="J28">
        <f>'пр.хода'!K17</f>
        <v>3</v>
      </c>
    </row>
    <row r="29" spans="1:8" ht="13.5" customHeight="1" thickBot="1">
      <c r="A29" s="361"/>
      <c r="B29" s="340"/>
      <c r="C29" s="340"/>
      <c r="D29" s="340"/>
      <c r="E29" s="340"/>
      <c r="F29" s="340"/>
      <c r="G29" s="340"/>
      <c r="H29" s="341"/>
    </row>
    <row r="32" spans="1:8" ht="18">
      <c r="A32" s="78" t="s">
        <v>55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11:H12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4">
      <selection activeCell="K26" sqref="K26:N2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2" t="s">
        <v>43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91"/>
    </row>
    <row r="2" spans="1:25" ht="13.5" customHeight="1" thickBot="1">
      <c r="A2" s="367" t="s">
        <v>44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91"/>
    </row>
    <row r="3" spans="1:25" ht="27.75" customHeight="1" thickBot="1">
      <c r="A3" s="91"/>
      <c r="B3" s="91"/>
      <c r="C3" s="91"/>
      <c r="D3" s="93"/>
      <c r="E3" s="93"/>
      <c r="F3" s="368" t="str">
        <f>HYPERLINK('[1]реквизиты'!$A$2)</f>
        <v>Первенство России по САМБО среди юниоров 1995-1996г.р.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70"/>
      <c r="T3" s="91"/>
      <c r="U3" s="91"/>
      <c r="V3" s="91"/>
      <c r="W3" s="91"/>
      <c r="X3" s="91"/>
      <c r="Y3" s="91"/>
    </row>
    <row r="4" spans="1:25" ht="15" customHeight="1" thickBot="1">
      <c r="A4" s="69"/>
      <c r="B4" s="69"/>
      <c r="C4" s="91"/>
      <c r="D4" s="91"/>
      <c r="E4" s="91"/>
      <c r="F4" s="379" t="str">
        <f>HYPERLINK('[1]реквизиты'!$A$3)</f>
        <v>16-20 февраля 2015г.           г.Рязань</v>
      </c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94"/>
      <c r="U4" s="380" t="s">
        <v>146</v>
      </c>
      <c r="V4" s="363" t="str">
        <f>HYPERLINK('пр.взв.'!D4)</f>
        <v>в.к. 100 кг.</v>
      </c>
      <c r="W4" s="364"/>
      <c r="X4" s="91"/>
      <c r="Y4" s="91"/>
    </row>
    <row r="5" spans="1:25" ht="14.25" customHeight="1" thickBot="1">
      <c r="A5" s="371" t="s">
        <v>0</v>
      </c>
      <c r="B5" s="91"/>
      <c r="C5" s="91"/>
      <c r="D5" s="91"/>
      <c r="E5" s="91"/>
      <c r="F5" s="91"/>
      <c r="G5" s="91"/>
      <c r="H5" s="95"/>
      <c r="I5" s="371" t="s">
        <v>2</v>
      </c>
      <c r="J5" s="91"/>
      <c r="K5" s="91"/>
      <c r="L5" s="91"/>
      <c r="M5" s="91"/>
      <c r="N5" s="91"/>
      <c r="O5" s="91"/>
      <c r="P5" s="373" t="s">
        <v>124</v>
      </c>
      <c r="Q5" s="374"/>
      <c r="R5" s="374"/>
      <c r="S5" s="375"/>
      <c r="T5" s="91"/>
      <c r="U5" s="381"/>
      <c r="V5" s="365"/>
      <c r="W5" s="366"/>
      <c r="X5" s="371" t="s">
        <v>1</v>
      </c>
      <c r="Y5" s="91"/>
    </row>
    <row r="6" spans="1:26" ht="14.25" customHeight="1" thickBot="1">
      <c r="A6" s="372"/>
      <c r="B6" s="96"/>
      <c r="C6" s="91"/>
      <c r="D6" s="91"/>
      <c r="E6" s="91"/>
      <c r="F6" s="91"/>
      <c r="G6" s="91"/>
      <c r="H6" s="91"/>
      <c r="I6" s="371"/>
      <c r="J6" s="64"/>
      <c r="K6" s="97"/>
      <c r="L6" s="415">
        <v>5</v>
      </c>
      <c r="M6" s="40"/>
      <c r="N6" s="40"/>
      <c r="O6" s="416" t="s">
        <v>153</v>
      </c>
      <c r="P6" s="376"/>
      <c r="Q6" s="377"/>
      <c r="R6" s="377"/>
      <c r="S6" s="378"/>
      <c r="T6" s="91"/>
      <c r="U6" s="91"/>
      <c r="V6" s="91"/>
      <c r="W6" s="91"/>
      <c r="X6" s="372"/>
      <c r="Y6" s="91"/>
      <c r="Z6" s="38"/>
    </row>
    <row r="7" spans="1:25" ht="12.75" customHeight="1" thickBot="1">
      <c r="A7" s="400">
        <v>1</v>
      </c>
      <c r="B7" s="382" t="str">
        <f>VLOOKUP(A7,'пр.взв.'!B7:C70,2,FALSE)</f>
        <v>ЯГУРТОВ Александр Васильевич</v>
      </c>
      <c r="C7" s="382" t="str">
        <f>VLOOKUP(A7,'пр.взв.'!B7:G70,3,FALSE)</f>
        <v>22.09.1995 кмс</v>
      </c>
      <c r="D7" s="382" t="str">
        <f>VLOOKUP(A7,'пр.взв.'!B7:G70,4,FALSE)</f>
        <v>ПФО</v>
      </c>
      <c r="E7" s="91"/>
      <c r="F7" s="91"/>
      <c r="G7" s="99"/>
      <c r="H7" s="91"/>
      <c r="I7" s="100"/>
      <c r="J7" s="64"/>
      <c r="K7" s="101"/>
      <c r="L7" s="417"/>
      <c r="M7" s="415" t="s">
        <v>153</v>
      </c>
      <c r="N7" s="418"/>
      <c r="O7" s="419"/>
      <c r="P7" s="67"/>
      <c r="Q7" s="102" t="s">
        <v>23</v>
      </c>
      <c r="R7" s="91"/>
      <c r="S7" s="91"/>
      <c r="T7" s="91"/>
      <c r="U7" s="382" t="str">
        <f>VLOOKUP(X7,'пр.взв.'!B7:G70,2,FALSE)</f>
        <v>ШУМЕЙКО Михаил Юрьевич</v>
      </c>
      <c r="V7" s="382" t="str">
        <f>VLOOKUP(X7,'пр.взв.'!B7:G70,3,FALSE)</f>
        <v>12.04.1996 КМС</v>
      </c>
      <c r="W7" s="382" t="str">
        <f>VLOOKUP(X7,'пр.взв.'!B7:G70,4,FALSE)</f>
        <v>МОС</v>
      </c>
      <c r="X7" s="388">
        <v>2</v>
      </c>
      <c r="Y7" s="91"/>
    </row>
    <row r="8" spans="1:25" ht="12.75" customHeight="1">
      <c r="A8" s="397"/>
      <c r="B8" s="383"/>
      <c r="C8" s="383"/>
      <c r="D8" s="383"/>
      <c r="E8" s="103">
        <v>17</v>
      </c>
      <c r="F8" s="104"/>
      <c r="G8" s="105"/>
      <c r="H8" s="106"/>
      <c r="I8" s="67"/>
      <c r="J8" s="64"/>
      <c r="K8" s="107"/>
      <c r="L8" s="420">
        <v>17</v>
      </c>
      <c r="M8" s="417" t="s">
        <v>147</v>
      </c>
      <c r="N8" s="418"/>
      <c r="O8" s="421"/>
      <c r="P8" s="102"/>
      <c r="Q8" s="91"/>
      <c r="R8" s="91"/>
      <c r="S8" s="91"/>
      <c r="T8" s="103">
        <v>2</v>
      </c>
      <c r="U8" s="383"/>
      <c r="V8" s="383"/>
      <c r="W8" s="383"/>
      <c r="X8" s="386"/>
      <c r="Y8" s="91"/>
    </row>
    <row r="9" spans="1:25" ht="12.75" customHeight="1" thickBot="1">
      <c r="A9" s="397">
        <v>17</v>
      </c>
      <c r="B9" s="399" t="str">
        <f>VLOOKUP(A9,'пр.взв.'!B9:C72,2,FALSE)</f>
        <v>БОЛОТИН Владимир Владимирович</v>
      </c>
      <c r="C9" s="399" t="str">
        <f>VLOOKUP(A9,'пр.взв.'!B7:G70,3,FALSE)</f>
        <v>03.03.1995, КМС</v>
      </c>
      <c r="D9" s="399" t="str">
        <f>VLOOKUP(A9,'пр.взв.'!B7:G70,4,FALSE)</f>
        <v>МОС</v>
      </c>
      <c r="E9" s="155" t="s">
        <v>147</v>
      </c>
      <c r="F9" s="108"/>
      <c r="G9" s="104"/>
      <c r="H9" s="107"/>
      <c r="I9" s="66"/>
      <c r="J9" s="64"/>
      <c r="K9" s="98"/>
      <c r="L9" s="422"/>
      <c r="M9" s="423"/>
      <c r="N9" s="415" t="s">
        <v>153</v>
      </c>
      <c r="O9" s="421"/>
      <c r="P9" s="102"/>
      <c r="Q9" s="102"/>
      <c r="R9" s="110"/>
      <c r="S9" s="111"/>
      <c r="T9" s="155"/>
      <c r="U9" s="384" t="e">
        <f>VLOOKUP(X9,'пр.взв.'!B7:G70,2,FALSE)</f>
        <v>#N/A</v>
      </c>
      <c r="V9" s="384" t="e">
        <f>VLOOKUP(X9,'пр.взв.'!B7:G70,3,FALSE)</f>
        <v>#N/A</v>
      </c>
      <c r="W9" s="384" t="e">
        <f>VLOOKUP(X9,'пр.взв.'!B7:G70,4,FALSE)</f>
        <v>#N/A</v>
      </c>
      <c r="X9" s="386">
        <v>18</v>
      </c>
      <c r="Y9" s="91"/>
    </row>
    <row r="10" spans="1:25" ht="12.75" customHeight="1" thickBot="1">
      <c r="A10" s="398"/>
      <c r="B10" s="383"/>
      <c r="C10" s="383"/>
      <c r="D10" s="383"/>
      <c r="E10" s="104"/>
      <c r="F10" s="112"/>
      <c r="G10" s="103">
        <v>17</v>
      </c>
      <c r="H10" s="98"/>
      <c r="I10" s="67"/>
      <c r="J10" s="64"/>
      <c r="K10" s="97"/>
      <c r="L10" s="415">
        <v>11</v>
      </c>
      <c r="M10" s="424"/>
      <c r="N10" s="417" t="s">
        <v>147</v>
      </c>
      <c r="O10" s="40"/>
      <c r="P10" s="64"/>
      <c r="Q10" s="64"/>
      <c r="R10" s="103">
        <v>2</v>
      </c>
      <c r="S10" s="64"/>
      <c r="T10" s="104"/>
      <c r="U10" s="385"/>
      <c r="V10" s="385"/>
      <c r="W10" s="385"/>
      <c r="X10" s="387"/>
      <c r="Y10" s="91"/>
    </row>
    <row r="11" spans="1:25" ht="12.75" customHeight="1" thickBot="1">
      <c r="A11" s="400">
        <v>9</v>
      </c>
      <c r="B11" s="382" t="str">
        <f>VLOOKUP(A11,'пр.взв.'!B11:C74,2,FALSE)</f>
        <v>ПЕТУХОВ Илья Викторович</v>
      </c>
      <c r="C11" s="382" t="str">
        <f>VLOOKUP(A11,'пр.взв.'!B7:G70,3,FALSE)</f>
        <v>07.07.1997 кмс</v>
      </c>
      <c r="D11" s="382" t="str">
        <f>VLOOKUP(A11,'пр.взв.'!B7:G70,4,FALSE)</f>
        <v>ЦФО</v>
      </c>
      <c r="E11" s="91"/>
      <c r="F11" s="104"/>
      <c r="G11" s="155" t="s">
        <v>148</v>
      </c>
      <c r="H11" s="113"/>
      <c r="I11" s="114"/>
      <c r="J11" s="64"/>
      <c r="K11" s="101"/>
      <c r="L11" s="417"/>
      <c r="M11" s="425" t="s">
        <v>28</v>
      </c>
      <c r="N11" s="424"/>
      <c r="O11" s="426" t="s">
        <v>153</v>
      </c>
      <c r="P11" s="64"/>
      <c r="Q11" s="115"/>
      <c r="R11" s="155" t="s">
        <v>149</v>
      </c>
      <c r="S11" s="64"/>
      <c r="T11" s="91"/>
      <c r="U11" s="382" t="str">
        <f>VLOOKUP(X11,'пр.взв.'!B7:G70,2,FALSE)</f>
        <v>КАРАБУТ Александр Владимирович</v>
      </c>
      <c r="V11" s="382" t="str">
        <f>VLOOKUP(X11,'пр.взв.'!B7:G70,3,FALSE)</f>
        <v>01.07.1996 КМС</v>
      </c>
      <c r="W11" s="382" t="str">
        <f>VLOOKUP(X11,'пр.взв.'!B7:G70,4,FALSE)</f>
        <v>УФО</v>
      </c>
      <c r="X11" s="388">
        <v>10</v>
      </c>
      <c r="Y11" s="91"/>
    </row>
    <row r="12" spans="1:25" ht="12.75" customHeight="1">
      <c r="A12" s="397"/>
      <c r="B12" s="383"/>
      <c r="C12" s="383"/>
      <c r="D12" s="383"/>
      <c r="E12" s="103">
        <v>9</v>
      </c>
      <c r="F12" s="116"/>
      <c r="G12" s="104"/>
      <c r="H12" s="106"/>
      <c r="I12" s="117"/>
      <c r="J12" s="66"/>
      <c r="K12" s="107"/>
      <c r="L12" s="425">
        <v>15</v>
      </c>
      <c r="M12" s="422" t="s">
        <v>149</v>
      </c>
      <c r="N12" s="427"/>
      <c r="O12" s="422" t="s">
        <v>147</v>
      </c>
      <c r="P12" s="102"/>
      <c r="Q12" s="118"/>
      <c r="R12" s="119"/>
      <c r="S12" s="120"/>
      <c r="T12" s="103">
        <v>10</v>
      </c>
      <c r="U12" s="383"/>
      <c r="V12" s="383"/>
      <c r="W12" s="383"/>
      <c r="X12" s="386"/>
      <c r="Y12" s="91"/>
    </row>
    <row r="13" spans="1:25" ht="12.75" customHeight="1" thickBot="1">
      <c r="A13" s="397">
        <v>25</v>
      </c>
      <c r="B13" s="384" t="e">
        <f>VLOOKUP(A13,'пр.взв.'!B13:C76,2,FALSE)</f>
        <v>#N/A</v>
      </c>
      <c r="C13" s="384" t="e">
        <f>VLOOKUP(A13,'пр.взв.'!B7:G70,3,FALSE)</f>
        <v>#N/A</v>
      </c>
      <c r="D13" s="384" t="e">
        <f>VLOOKUP(A13,'пр.взв.'!B7:G70,4,FALSE)</f>
        <v>#N/A</v>
      </c>
      <c r="E13" s="155"/>
      <c r="F13" s="104"/>
      <c r="G13" s="104"/>
      <c r="H13" s="107"/>
      <c r="I13" s="117"/>
      <c r="J13" s="66"/>
      <c r="K13" s="98"/>
      <c r="L13" s="422"/>
      <c r="M13" s="415"/>
      <c r="N13" s="425" t="s">
        <v>156</v>
      </c>
      <c r="O13" s="40"/>
      <c r="P13" s="102"/>
      <c r="Q13" s="121"/>
      <c r="R13" s="91"/>
      <c r="S13" s="91"/>
      <c r="T13" s="155"/>
      <c r="U13" s="384" t="e">
        <f>VLOOKUP(X13,'пр.взв.'!B7:G70,2,FALSE)</f>
        <v>#N/A</v>
      </c>
      <c r="V13" s="384" t="e">
        <f>VLOOKUP(X13,'пр.взв.'!B7:G70,3,FALSE)</f>
        <v>#N/A</v>
      </c>
      <c r="W13" s="384" t="e">
        <f>VLOOKUP(X13,'пр.взв.'!B7:G70,4,FALSE)</f>
        <v>#N/A</v>
      </c>
      <c r="X13" s="386">
        <v>26</v>
      </c>
      <c r="Y13" s="91"/>
    </row>
    <row r="14" spans="1:25" ht="12.75" customHeight="1" thickBot="1">
      <c r="A14" s="398"/>
      <c r="B14" s="385"/>
      <c r="C14" s="385"/>
      <c r="D14" s="385"/>
      <c r="E14" s="104"/>
      <c r="F14" s="104"/>
      <c r="G14" s="112"/>
      <c r="H14" s="66"/>
      <c r="I14" s="103">
        <v>13</v>
      </c>
      <c r="J14" s="120"/>
      <c r="K14" s="98"/>
      <c r="L14" s="66"/>
      <c r="M14" s="66"/>
      <c r="N14" s="98"/>
      <c r="O14" s="120"/>
      <c r="P14" s="103">
        <v>14</v>
      </c>
      <c r="Q14" s="112"/>
      <c r="R14" s="91"/>
      <c r="S14" s="91"/>
      <c r="T14" s="104"/>
      <c r="U14" s="385"/>
      <c r="V14" s="385"/>
      <c r="W14" s="385"/>
      <c r="X14" s="387"/>
      <c r="Y14" s="91"/>
    </row>
    <row r="15" spans="1:25" ht="12.75" customHeight="1" thickBot="1">
      <c r="A15" s="400">
        <v>5</v>
      </c>
      <c r="B15" s="382" t="str">
        <f>VLOOKUP(A15,'пр.взв.'!B15:C78,2,FALSE)</f>
        <v>ОБУХОВ Василий Владимирович</v>
      </c>
      <c r="C15" s="382" t="str">
        <f>VLOOKUP(A15,'пр.взв.'!B7:G70,3,FALSE)</f>
        <v>19.09.1996 кмс</v>
      </c>
      <c r="D15" s="382" t="str">
        <f>VLOOKUP(A15,'пр.взв.'!B7:G70,4,FALSE)</f>
        <v>УФО</v>
      </c>
      <c r="E15" s="91"/>
      <c r="F15" s="91"/>
      <c r="G15" s="104"/>
      <c r="H15" s="67"/>
      <c r="I15" s="155" t="s">
        <v>148</v>
      </c>
      <c r="J15" s="65"/>
      <c r="K15" s="98"/>
      <c r="L15" s="64"/>
      <c r="M15" s="64"/>
      <c r="N15" s="64"/>
      <c r="O15" s="123"/>
      <c r="P15" s="155" t="s">
        <v>149</v>
      </c>
      <c r="Q15" s="122"/>
      <c r="R15" s="91"/>
      <c r="S15" s="91"/>
      <c r="T15" s="91"/>
      <c r="U15" s="382" t="str">
        <f>VLOOKUP(X15,'пр.взв.'!B7:G70,2,FALSE)</f>
        <v>КОШКАРЕВ Кирилл Сергеевич</v>
      </c>
      <c r="V15" s="382" t="str">
        <f>VLOOKUP(X15,'пр.взв.'!B7:G70,3,FALSE)</f>
        <v>27.06.1997 кмс</v>
      </c>
      <c r="W15" s="382" t="str">
        <f>VLOOKUP(X15,'пр.взв.'!B7:G70,4,FALSE)</f>
        <v>ЮФО</v>
      </c>
      <c r="X15" s="388">
        <v>6</v>
      </c>
      <c r="Y15" s="91"/>
    </row>
    <row r="16" spans="1:25" ht="12.75" customHeight="1">
      <c r="A16" s="397"/>
      <c r="B16" s="383"/>
      <c r="C16" s="383"/>
      <c r="D16" s="383"/>
      <c r="E16" s="103">
        <v>5</v>
      </c>
      <c r="F16" s="104"/>
      <c r="G16" s="104"/>
      <c r="H16" s="109"/>
      <c r="J16" s="64"/>
      <c r="K16" s="123"/>
      <c r="L16" s="389" t="s">
        <v>73</v>
      </c>
      <c r="M16" s="389"/>
      <c r="N16" s="64"/>
      <c r="O16" s="122"/>
      <c r="Q16" s="123"/>
      <c r="R16" s="91"/>
      <c r="S16" s="91"/>
      <c r="T16" s="103">
        <v>6</v>
      </c>
      <c r="U16" s="383"/>
      <c r="V16" s="383"/>
      <c r="W16" s="383"/>
      <c r="X16" s="386"/>
      <c r="Y16" s="91"/>
    </row>
    <row r="17" spans="1:25" ht="12.75" customHeight="1" thickBot="1">
      <c r="A17" s="397">
        <v>21</v>
      </c>
      <c r="B17" s="384" t="e">
        <f>VLOOKUP(A17,'пр.взв.'!B17:C80,2,FALSE)</f>
        <v>#N/A</v>
      </c>
      <c r="C17" s="384" t="e">
        <f>VLOOKUP(A17,'пр.взв.'!B7:G70,3,FALSE)</f>
        <v>#N/A</v>
      </c>
      <c r="D17" s="384" t="e">
        <f>VLOOKUP(A17,'пр.взв.'!B7:G70,4,FALSE)</f>
        <v>#N/A</v>
      </c>
      <c r="E17" s="155"/>
      <c r="F17" s="108"/>
      <c r="G17" s="104"/>
      <c r="H17" s="124"/>
      <c r="I17" s="64"/>
      <c r="J17" s="64"/>
      <c r="K17" s="74">
        <v>3</v>
      </c>
      <c r="L17" s="64"/>
      <c r="M17" s="64"/>
      <c r="N17" s="65"/>
      <c r="O17" s="64"/>
      <c r="P17" s="64"/>
      <c r="Q17" s="123"/>
      <c r="R17" s="110"/>
      <c r="S17" s="111"/>
      <c r="T17" s="155"/>
      <c r="U17" s="384" t="e">
        <f>VLOOKUP(X17,'пр.взв.'!B7:G70,2,FALSE)</f>
        <v>#N/A</v>
      </c>
      <c r="V17" s="384" t="e">
        <f>VLOOKUP(X17,'пр.взв.'!B7:G70,3,FALSE)</f>
        <v>#N/A</v>
      </c>
      <c r="W17" s="384" t="e">
        <f>VLOOKUP(X17,'пр.взв.'!B7:G70,4,FALSE)</f>
        <v>#N/A</v>
      </c>
      <c r="X17" s="386">
        <v>22</v>
      </c>
      <c r="Y17" s="91"/>
    </row>
    <row r="18" spans="1:25" ht="12.75" customHeight="1" thickBot="1">
      <c r="A18" s="398"/>
      <c r="B18" s="385"/>
      <c r="C18" s="385"/>
      <c r="D18" s="385"/>
      <c r="E18" s="104"/>
      <c r="F18" s="112"/>
      <c r="G18" s="103">
        <v>13</v>
      </c>
      <c r="H18" s="101"/>
      <c r="I18" s="64"/>
      <c r="J18" s="64"/>
      <c r="K18" s="390" t="str">
        <f>VLOOKUP(K17,'пр.взв.'!B7:D70,2,FALSE)</f>
        <v>ЛЕПЕХА Алексей Александрович</v>
      </c>
      <c r="L18" s="391"/>
      <c r="M18" s="391"/>
      <c r="N18" s="392"/>
      <c r="O18" s="102"/>
      <c r="P18" s="64"/>
      <c r="Q18" s="125"/>
      <c r="R18" s="103">
        <v>14</v>
      </c>
      <c r="S18" s="64"/>
      <c r="T18" s="104"/>
      <c r="U18" s="385"/>
      <c r="V18" s="385"/>
      <c r="W18" s="385"/>
      <c r="X18" s="387"/>
      <c r="Y18" s="91"/>
    </row>
    <row r="19" spans="1:25" ht="12.75" customHeight="1" thickBot="1">
      <c r="A19" s="400">
        <v>13</v>
      </c>
      <c r="B19" s="382" t="str">
        <f>VLOOKUP(A19,'пр.взв.'!B19:C82,2,FALSE)</f>
        <v>СВЯТСКИЙ Петр Владимирович</v>
      </c>
      <c r="C19" s="382" t="str">
        <f>VLOOKUP(A19,'пр.взв.'!B7:G70,3,FALSE)</f>
        <v>12.07.1996 кмс</v>
      </c>
      <c r="D19" s="382" t="str">
        <f>VLOOKUP(A19,'пр.взв.'!B7:G70,4,FALSE)</f>
        <v>ЦФО</v>
      </c>
      <c r="E19" s="91"/>
      <c r="F19" s="104"/>
      <c r="G19" s="155" t="s">
        <v>148</v>
      </c>
      <c r="H19" s="107"/>
      <c r="I19" s="64"/>
      <c r="J19" s="64"/>
      <c r="K19" s="393"/>
      <c r="L19" s="394"/>
      <c r="M19" s="394"/>
      <c r="N19" s="395"/>
      <c r="O19" s="102"/>
      <c r="P19" s="64"/>
      <c r="Q19" s="64"/>
      <c r="R19" s="155" t="s">
        <v>149</v>
      </c>
      <c r="S19" s="64"/>
      <c r="T19" s="91"/>
      <c r="U19" s="382" t="str">
        <f>VLOOKUP(X19,'пр.взв.'!B7:G70,2,FALSE)</f>
        <v>ФРОЛОВ Михаил Дмитриевич</v>
      </c>
      <c r="V19" s="382" t="str">
        <f>VLOOKUP(X19,'пр.взв.'!B7:G70,3,FALSE)</f>
        <v>26.05.1995 кмс</v>
      </c>
      <c r="W19" s="382" t="str">
        <f>VLOOKUP(X19,'пр.взв.'!B7:G70,4,FALSE)</f>
        <v>ЦФО</v>
      </c>
      <c r="X19" s="388">
        <v>14</v>
      </c>
      <c r="Y19" s="91"/>
    </row>
    <row r="20" spans="1:25" ht="12.75" customHeight="1">
      <c r="A20" s="397"/>
      <c r="B20" s="383"/>
      <c r="C20" s="383"/>
      <c r="D20" s="383"/>
      <c r="E20" s="103">
        <v>13</v>
      </c>
      <c r="F20" s="116"/>
      <c r="G20" s="104"/>
      <c r="H20" s="106"/>
      <c r="I20" s="64"/>
      <c r="J20" s="64"/>
      <c r="K20" s="123"/>
      <c r="L20" s="407"/>
      <c r="M20" s="407"/>
      <c r="N20" s="102"/>
      <c r="O20" s="118"/>
      <c r="P20" s="64"/>
      <c r="Q20" s="91"/>
      <c r="R20" s="119"/>
      <c r="S20" s="120"/>
      <c r="T20" s="103">
        <v>14</v>
      </c>
      <c r="U20" s="383"/>
      <c r="V20" s="383"/>
      <c r="W20" s="383"/>
      <c r="X20" s="386"/>
      <c r="Y20" s="91"/>
    </row>
    <row r="21" spans="1:25" ht="12.75" customHeight="1" thickBot="1">
      <c r="A21" s="397">
        <v>29</v>
      </c>
      <c r="B21" s="384" t="e">
        <f>VLOOKUP(A21,'пр.взв.'!B21:C84,2,FALSE)</f>
        <v>#N/A</v>
      </c>
      <c r="C21" s="384" t="e">
        <f>VLOOKUP(A21,'пр.взв.'!B7:G70,3,FALSE)</f>
        <v>#N/A</v>
      </c>
      <c r="D21" s="384" t="e">
        <f>VLOOKUP(A21,'пр.взв.'!B7:G70,4,FALSE)</f>
        <v>#N/A</v>
      </c>
      <c r="E21" s="155"/>
      <c r="F21" s="104"/>
      <c r="G21" s="104"/>
      <c r="H21" s="107"/>
      <c r="I21" s="64"/>
      <c r="J21" s="64"/>
      <c r="K21" s="123"/>
      <c r="L21" s="64"/>
      <c r="M21" s="102"/>
      <c r="N21" s="102"/>
      <c r="O21" s="118"/>
      <c r="P21" s="64"/>
      <c r="Q21" s="91"/>
      <c r="R21" s="91"/>
      <c r="S21" s="91"/>
      <c r="T21" s="155"/>
      <c r="U21" s="384" t="e">
        <f>VLOOKUP(X21,'пр.взв.'!B7:G70,2,FALSE)</f>
        <v>#N/A</v>
      </c>
      <c r="V21" s="384" t="e">
        <f>VLOOKUP(X21,'пр.взв.'!B7:G70,3,FALSE)</f>
        <v>#N/A</v>
      </c>
      <c r="W21" s="384" t="e">
        <f>VLOOKUP(X21,'пр.взв.'!B7:G70,4,FALSE)</f>
        <v>#N/A</v>
      </c>
      <c r="X21" s="386">
        <v>30</v>
      </c>
      <c r="Y21" s="91"/>
    </row>
    <row r="22" spans="1:25" ht="12.75" customHeight="1" thickBot="1">
      <c r="A22" s="398"/>
      <c r="B22" s="385"/>
      <c r="C22" s="385"/>
      <c r="D22" s="385"/>
      <c r="E22" s="104"/>
      <c r="F22" s="104"/>
      <c r="G22" s="104"/>
      <c r="H22" s="106"/>
      <c r="I22" s="64"/>
      <c r="J22" s="64"/>
      <c r="K22" s="103">
        <v>3</v>
      </c>
      <c r="L22" s="64"/>
      <c r="M22" s="102"/>
      <c r="N22" s="103">
        <v>14</v>
      </c>
      <c r="O22" s="118"/>
      <c r="P22" s="64"/>
      <c r="Q22" s="91"/>
      <c r="R22" s="91"/>
      <c r="S22" s="91"/>
      <c r="T22" s="104"/>
      <c r="U22" s="385"/>
      <c r="V22" s="385"/>
      <c r="W22" s="385"/>
      <c r="X22" s="387"/>
      <c r="Y22" s="91"/>
    </row>
    <row r="23" spans="1:25" ht="12.75" customHeight="1" thickBot="1">
      <c r="A23" s="400">
        <v>3</v>
      </c>
      <c r="B23" s="382" t="str">
        <f>VLOOKUP(A23,'пр.взв.'!B7:C70,2,FALSE)</f>
        <v>ЛЕПЕХА Алексей Александрович</v>
      </c>
      <c r="C23" s="382" t="str">
        <f>VLOOKUP(A23,'пр.взв.'!B7:G70,3,FALSE)</f>
        <v>18.02.1996 1р</v>
      </c>
      <c r="D23" s="382" t="str">
        <f>VLOOKUP(A23,'пр.взв.'!B7:G70,4,FALSE)</f>
        <v>ЮФО</v>
      </c>
      <c r="E23" s="91"/>
      <c r="F23" s="91"/>
      <c r="G23" s="99"/>
      <c r="H23" s="91"/>
      <c r="I23" s="100"/>
      <c r="J23" s="126"/>
      <c r="K23" s="154" t="s">
        <v>149</v>
      </c>
      <c r="L23" s="127"/>
      <c r="M23" s="102"/>
      <c r="N23" s="154" t="s">
        <v>148</v>
      </c>
      <c r="O23" s="118"/>
      <c r="P23" s="64"/>
      <c r="Q23" s="91"/>
      <c r="R23" s="91"/>
      <c r="S23" s="91"/>
      <c r="T23" s="91"/>
      <c r="U23" s="382" t="str">
        <f>VLOOKUP(X23,'пр.взв.'!B7:G70,2,FALSE)</f>
        <v>ГОЛИКОВ Алексей Олегович</v>
      </c>
      <c r="V23" s="382" t="str">
        <f>VLOOKUP(X23,'пр.взв.'!B7:G70,3,FALSE)</f>
        <v>26.07.1995 КМС</v>
      </c>
      <c r="W23" s="382" t="str">
        <f>VLOOKUP(X23,'пр.взв.'!B7:G70,4,FALSE)</f>
        <v>ПФО</v>
      </c>
      <c r="X23" s="388">
        <v>4</v>
      </c>
      <c r="Y23" s="91"/>
    </row>
    <row r="24" spans="1:25" ht="12.75" customHeight="1">
      <c r="A24" s="397"/>
      <c r="B24" s="383"/>
      <c r="C24" s="383"/>
      <c r="D24" s="383"/>
      <c r="E24" s="103">
        <v>3</v>
      </c>
      <c r="F24" s="104"/>
      <c r="G24" s="105"/>
      <c r="H24" s="106"/>
      <c r="I24" s="67"/>
      <c r="J24" s="98"/>
      <c r="K24" s="128"/>
      <c r="L24" s="389" t="s">
        <v>46</v>
      </c>
      <c r="M24" s="389"/>
      <c r="N24" s="102"/>
      <c r="O24" s="118"/>
      <c r="P24" s="64"/>
      <c r="Q24" s="91"/>
      <c r="R24" s="91"/>
      <c r="S24" s="91"/>
      <c r="T24" s="103">
        <v>4</v>
      </c>
      <c r="U24" s="383"/>
      <c r="V24" s="383"/>
      <c r="W24" s="383"/>
      <c r="X24" s="386"/>
      <c r="Y24" s="91"/>
    </row>
    <row r="25" spans="1:25" ht="12.75" customHeight="1" thickBot="1">
      <c r="A25" s="397">
        <v>19</v>
      </c>
      <c r="B25" s="384" t="e">
        <f>VLOOKUP(A25,'пр.взв.'!B25:C88,2,FALSE)</f>
        <v>#N/A</v>
      </c>
      <c r="C25" s="384" t="e">
        <f>VLOOKUP(A25,'пр.взв.'!B7:G70,3,FALSE)</f>
        <v>#N/A</v>
      </c>
      <c r="D25" s="384" t="e">
        <f>VLOOKUP(A25,'пр.взв.'!B7:G70,4,FALSE)</f>
        <v>#N/A</v>
      </c>
      <c r="E25" s="155"/>
      <c r="F25" s="108"/>
      <c r="G25" s="104"/>
      <c r="H25" s="107"/>
      <c r="I25" s="66"/>
      <c r="J25" s="67"/>
      <c r="K25" s="74">
        <v>14</v>
      </c>
      <c r="L25" s="64"/>
      <c r="M25" s="64"/>
      <c r="N25" s="65"/>
      <c r="O25" s="118"/>
      <c r="P25" s="64"/>
      <c r="Q25" s="91"/>
      <c r="R25" s="110"/>
      <c r="S25" s="111"/>
      <c r="T25" s="155"/>
      <c r="U25" s="384" t="e">
        <f>VLOOKUP(X25,'пр.взв.'!B7:G70,2,FALSE)</f>
        <v>#N/A</v>
      </c>
      <c r="V25" s="384" t="e">
        <f>VLOOKUP(X25,'пр.взв.'!B7:G70,3,FALSE)</f>
        <v>#N/A</v>
      </c>
      <c r="W25" s="384" t="e">
        <f>VLOOKUP(X25,'пр.взв.'!B7:G70,4,FALSE)</f>
        <v>#N/A</v>
      </c>
      <c r="X25" s="386">
        <v>20</v>
      </c>
      <c r="Y25" s="91"/>
    </row>
    <row r="26" spans="1:25" ht="12.75" customHeight="1" thickBot="1">
      <c r="A26" s="398"/>
      <c r="B26" s="385"/>
      <c r="C26" s="385"/>
      <c r="D26" s="385"/>
      <c r="E26" s="104"/>
      <c r="F26" s="112"/>
      <c r="G26" s="103">
        <v>3</v>
      </c>
      <c r="H26" s="98"/>
      <c r="I26" s="67"/>
      <c r="J26" s="129"/>
      <c r="K26" s="401" t="str">
        <f>VLOOKUP(K25,'пр.взв.'!B7:D78,2,FALSE)</f>
        <v>ФРОЛОВ Михаил Дмитриевич</v>
      </c>
      <c r="L26" s="402"/>
      <c r="M26" s="402"/>
      <c r="N26" s="403"/>
      <c r="O26" s="102"/>
      <c r="P26" s="64"/>
      <c r="Q26" s="91"/>
      <c r="R26" s="103">
        <v>4</v>
      </c>
      <c r="S26" s="64"/>
      <c r="T26" s="104"/>
      <c r="U26" s="385"/>
      <c r="V26" s="385"/>
      <c r="W26" s="385"/>
      <c r="X26" s="387"/>
      <c r="Y26" s="91"/>
    </row>
    <row r="27" spans="1:25" ht="12.75" customHeight="1" thickBot="1">
      <c r="A27" s="400">
        <v>11</v>
      </c>
      <c r="B27" s="382" t="str">
        <f>VLOOKUP(A27,'пр.взв.'!B27:C90,2,FALSE)</f>
        <v>ДЖИКИЯ Беко Тимурович</v>
      </c>
      <c r="C27" s="382" t="str">
        <f>VLOOKUP(A27,'пр.взв.'!B7:G70,3,FALSE)</f>
        <v>08.10.1996 КМС</v>
      </c>
      <c r="D27" s="382" t="str">
        <f>VLOOKUP(A27,'пр.взв.'!B7:G70,4,FALSE)</f>
        <v>МОС</v>
      </c>
      <c r="E27" s="91"/>
      <c r="F27" s="104"/>
      <c r="G27" s="155" t="s">
        <v>149</v>
      </c>
      <c r="H27" s="113"/>
      <c r="I27" s="114"/>
      <c r="J27" s="129"/>
      <c r="K27" s="404"/>
      <c r="L27" s="405"/>
      <c r="M27" s="405"/>
      <c r="N27" s="406"/>
      <c r="O27" s="102"/>
      <c r="P27" s="65"/>
      <c r="Q27" s="111"/>
      <c r="R27" s="155" t="s">
        <v>148</v>
      </c>
      <c r="S27" s="64"/>
      <c r="T27" s="91"/>
      <c r="U27" s="382" t="str">
        <f>VLOOKUP(X27,'пр.взв.'!B7:G70,2,FALSE)</f>
        <v>ВИСЕМБАЕВ Артур Казбекович</v>
      </c>
      <c r="V27" s="382" t="str">
        <f>VLOOKUP(X27,'пр.взв.'!B7:G70,3,FALSE)</f>
        <v>08.02.1996 КМС</v>
      </c>
      <c r="W27" s="382" t="str">
        <f>VLOOKUP(X27,'пр.взв.'!B7:G70,4,FALSE)</f>
        <v>МОС</v>
      </c>
      <c r="X27" s="388">
        <v>12</v>
      </c>
      <c r="Y27" s="91"/>
    </row>
    <row r="28" spans="1:25" ht="12.75" customHeight="1">
      <c r="A28" s="397"/>
      <c r="B28" s="383"/>
      <c r="C28" s="383"/>
      <c r="D28" s="383"/>
      <c r="E28" s="103">
        <v>11</v>
      </c>
      <c r="F28" s="116"/>
      <c r="G28" s="104"/>
      <c r="H28" s="106"/>
      <c r="I28" s="117"/>
      <c r="J28" s="98"/>
      <c r="K28" s="130"/>
      <c r="L28" s="127"/>
      <c r="M28" s="102"/>
      <c r="N28" s="102"/>
      <c r="O28" s="118"/>
      <c r="P28" s="65"/>
      <c r="Q28" s="64"/>
      <c r="R28" s="119"/>
      <c r="S28" s="120"/>
      <c r="T28" s="103">
        <v>12</v>
      </c>
      <c r="U28" s="383"/>
      <c r="V28" s="383"/>
      <c r="W28" s="383"/>
      <c r="X28" s="386"/>
      <c r="Y28" s="91"/>
    </row>
    <row r="29" spans="1:25" ht="12.75" customHeight="1" thickBot="1">
      <c r="A29" s="397">
        <v>27</v>
      </c>
      <c r="B29" s="384" t="e">
        <f>VLOOKUP(A29,'пр.взв.'!B29:C92,2,FALSE)</f>
        <v>#N/A</v>
      </c>
      <c r="C29" s="384" t="e">
        <f>VLOOKUP(A29,'пр.взв.'!B7:G70,3,FALSE)</f>
        <v>#N/A</v>
      </c>
      <c r="D29" s="384" t="e">
        <f>VLOOKUP(A29,'пр.взв.'!B7:G70,4,FALSE)</f>
        <v>#N/A</v>
      </c>
      <c r="E29" s="155"/>
      <c r="F29" s="104"/>
      <c r="G29" s="104"/>
      <c r="H29" s="107"/>
      <c r="I29" s="117"/>
      <c r="J29" s="67"/>
      <c r="K29" s="130"/>
      <c r="L29" s="127"/>
      <c r="M29" s="102"/>
      <c r="N29" s="102"/>
      <c r="O29" s="118"/>
      <c r="P29" s="65"/>
      <c r="Q29" s="64"/>
      <c r="R29" s="91"/>
      <c r="S29" s="91"/>
      <c r="T29" s="156"/>
      <c r="U29" s="384" t="e">
        <f>VLOOKUP(X29,'пр.взв.'!B7:G70,2,FALSE)</f>
        <v>#N/A</v>
      </c>
      <c r="V29" s="384" t="e">
        <f>VLOOKUP(X29,'пр.взв.'!B7:G70,3,FALSE)</f>
        <v>#N/A</v>
      </c>
      <c r="W29" s="384" t="e">
        <f>VLOOKUP(X29,'пр.взв.'!B7:G70,4,FALSE)</f>
        <v>#N/A</v>
      </c>
      <c r="X29" s="386">
        <v>28</v>
      </c>
      <c r="Y29" s="91"/>
    </row>
    <row r="30" spans="1:25" ht="12.75" customHeight="1" thickBot="1">
      <c r="A30" s="398"/>
      <c r="B30" s="385"/>
      <c r="C30" s="385"/>
      <c r="D30" s="385"/>
      <c r="E30" s="104"/>
      <c r="F30" s="104"/>
      <c r="G30" s="112"/>
      <c r="H30" s="66"/>
      <c r="I30" s="103">
        <v>3</v>
      </c>
      <c r="J30" s="131"/>
      <c r="K30" s="123"/>
      <c r="L30" s="64"/>
      <c r="M30" s="102"/>
      <c r="N30" s="102"/>
      <c r="O30" s="132"/>
      <c r="P30" s="103">
        <v>4</v>
      </c>
      <c r="Q30" s="64"/>
      <c r="R30" s="91"/>
      <c r="S30" s="91"/>
      <c r="T30" s="104"/>
      <c r="U30" s="385"/>
      <c r="V30" s="385"/>
      <c r="W30" s="385"/>
      <c r="X30" s="387"/>
      <c r="Y30" s="91"/>
    </row>
    <row r="31" spans="1:25" ht="12.75" customHeight="1" thickBot="1">
      <c r="A31" s="400">
        <v>7</v>
      </c>
      <c r="B31" s="382" t="str">
        <f>VLOOKUP(A31,'пр.взв.'!B7:C70,2,FALSE)</f>
        <v>РУКАВИШНИКОВ Максим Сергеевич</v>
      </c>
      <c r="C31" s="382" t="str">
        <f>VLOOKUP(A31,'пр.взв.'!B7:G70,3,FALSE)</f>
        <v>08.05.1995, КМС</v>
      </c>
      <c r="D31" s="382" t="str">
        <f>VLOOKUP(A31,'пр.взв.'!B7:G70,4,FALSE)</f>
        <v>УФО</v>
      </c>
      <c r="E31" s="91"/>
      <c r="F31" s="91"/>
      <c r="G31" s="104"/>
      <c r="H31" s="67"/>
      <c r="I31" s="155" t="s">
        <v>149</v>
      </c>
      <c r="J31" s="66"/>
      <c r="K31" s="64"/>
      <c r="L31" s="64"/>
      <c r="M31" s="102"/>
      <c r="N31" s="102"/>
      <c r="O31" s="102"/>
      <c r="P31" s="154" t="s">
        <v>149</v>
      </c>
      <c r="Q31" s="64"/>
      <c r="R31" s="91"/>
      <c r="S31" s="91"/>
      <c r="T31" s="91"/>
      <c r="U31" s="382" t="str">
        <f>VLOOKUP(X31,'пр.взв.'!B7:G70,2,FALSE)</f>
        <v>ЛОЕВЕЦ Александр Игоревич</v>
      </c>
      <c r="V31" s="382" t="str">
        <f>VLOOKUP(X31,'пр.взв.'!B7:G70,3,FALSE)</f>
        <v>12.12.1996 КМС</v>
      </c>
      <c r="W31" s="382" t="str">
        <f>VLOOKUP(X31,'пр.взв.'!B7:G70,4,FALSE)</f>
        <v>ДВФО</v>
      </c>
      <c r="X31" s="388">
        <v>8</v>
      </c>
      <c r="Y31" s="91"/>
    </row>
    <row r="32" spans="1:25" ht="12.75" customHeight="1">
      <c r="A32" s="397"/>
      <c r="B32" s="383"/>
      <c r="C32" s="383"/>
      <c r="D32" s="383"/>
      <c r="E32" s="103">
        <v>7</v>
      </c>
      <c r="F32" s="104"/>
      <c r="G32" s="104"/>
      <c r="H32" s="109"/>
      <c r="J32" s="371" t="s">
        <v>3</v>
      </c>
      <c r="K32" s="91"/>
      <c r="L32" s="91"/>
      <c r="M32" s="91"/>
      <c r="N32" s="91"/>
      <c r="O32" s="91"/>
      <c r="P32" s="64"/>
      <c r="Q32" s="123"/>
      <c r="R32" s="91"/>
      <c r="S32" s="91"/>
      <c r="T32" s="103">
        <v>8</v>
      </c>
      <c r="U32" s="383"/>
      <c r="V32" s="383"/>
      <c r="W32" s="383"/>
      <c r="X32" s="386"/>
      <c r="Y32" s="91"/>
    </row>
    <row r="33" spans="1:25" ht="12.75" customHeight="1" thickBot="1">
      <c r="A33" s="397">
        <v>23</v>
      </c>
      <c r="B33" s="384" t="e">
        <f>VLOOKUP(A33,'пр.взв.'!B33:C96,2,FALSE)</f>
        <v>#N/A</v>
      </c>
      <c r="C33" s="384" t="e">
        <f>VLOOKUP(A33,'пр.взв.'!B7:G70,3,FALSE)</f>
        <v>#N/A</v>
      </c>
      <c r="D33" s="384" t="e">
        <f>VLOOKUP(A33,'пр.взв.'!B7:G70,4,FALSE)</f>
        <v>#N/A</v>
      </c>
      <c r="E33" s="155"/>
      <c r="F33" s="108"/>
      <c r="G33" s="104"/>
      <c r="H33" s="124"/>
      <c r="I33" s="64"/>
      <c r="J33" s="371"/>
      <c r="K33" s="133"/>
      <c r="L33" s="428"/>
      <c r="M33" s="428"/>
      <c r="N33" s="428"/>
      <c r="O33" s="428"/>
      <c r="P33" s="91"/>
      <c r="Q33" s="123"/>
      <c r="R33" s="110"/>
      <c r="S33" s="111"/>
      <c r="T33" s="155"/>
      <c r="U33" s="384" t="e">
        <f>VLOOKUP(X33,'пр.взв.'!B7:G70,2,FALSE)</f>
        <v>#N/A</v>
      </c>
      <c r="V33" s="384" t="e">
        <f>VLOOKUP(X33,'пр.взв.'!B7:G70,3,FALSE)</f>
        <v>#N/A</v>
      </c>
      <c r="W33" s="384" t="e">
        <f>VLOOKUP(X33,'пр.взв.'!B7:G70,4,FALSE)</f>
        <v>#N/A</v>
      </c>
      <c r="X33" s="386">
        <v>24</v>
      </c>
      <c r="Y33" s="91"/>
    </row>
    <row r="34" spans="1:25" ht="12.75" customHeight="1" thickBot="1">
      <c r="A34" s="398"/>
      <c r="B34" s="385"/>
      <c r="C34" s="385"/>
      <c r="D34" s="385"/>
      <c r="E34" s="104"/>
      <c r="F34" s="112"/>
      <c r="G34" s="103">
        <v>15</v>
      </c>
      <c r="H34" s="101"/>
      <c r="I34" s="64"/>
      <c r="J34" s="64"/>
      <c r="K34" s="134"/>
      <c r="L34" s="415" t="s">
        <v>151</v>
      </c>
      <c r="M34" s="40"/>
      <c r="N34" s="40"/>
      <c r="O34" s="416"/>
      <c r="P34" s="91"/>
      <c r="Q34" s="132"/>
      <c r="R34" s="103">
        <v>16</v>
      </c>
      <c r="S34" s="64"/>
      <c r="T34" s="104"/>
      <c r="U34" s="385"/>
      <c r="V34" s="385"/>
      <c r="W34" s="385"/>
      <c r="X34" s="387"/>
      <c r="Y34" s="91"/>
    </row>
    <row r="35" spans="1:25" ht="12.75" customHeight="1" thickBot="1">
      <c r="A35" s="400">
        <v>15</v>
      </c>
      <c r="B35" s="382" t="str">
        <f>VLOOKUP(A35,'пр.взв.'!B35:C98,2,FALSE)</f>
        <v>МИЩЕНКО Самвел Араикович</v>
      </c>
      <c r="C35" s="382" t="str">
        <f>VLOOKUP(A35,'пр.взв.'!B7:G70,3,FALSE)</f>
        <v>17.01.1995 КМС</v>
      </c>
      <c r="D35" s="382" t="str">
        <f>VLOOKUP(A35,'пр.взв.'!B7:G70,4,FALSE)</f>
        <v>СФО</v>
      </c>
      <c r="E35" s="91"/>
      <c r="F35" s="104"/>
      <c r="G35" s="155" t="s">
        <v>149</v>
      </c>
      <c r="H35" s="107"/>
      <c r="I35" s="64"/>
      <c r="J35" s="64"/>
      <c r="K35" s="101"/>
      <c r="L35" s="417"/>
      <c r="M35" s="415" t="s">
        <v>152</v>
      </c>
      <c r="N35" s="418"/>
      <c r="O35" s="419"/>
      <c r="P35" s="91"/>
      <c r="Q35" s="102"/>
      <c r="R35" s="155" t="s">
        <v>148</v>
      </c>
      <c r="S35" s="64"/>
      <c r="T35" s="91"/>
      <c r="U35" s="382" t="str">
        <f>VLOOKUP(X35,'пр.взв.'!B7:G70,2,FALSE)</f>
        <v>ЛАТУШКИН Никита Алексеевич </v>
      </c>
      <c r="V35" s="382" t="str">
        <f>VLOOKUP(X35,'пр.взв.'!B7:G70,3,FALSE)</f>
        <v>07.08.1995, КМС</v>
      </c>
      <c r="W35" s="382" t="str">
        <f>VLOOKUP(X35,'пр.взв.'!B7:G70,4,FALSE)</f>
        <v>СФО</v>
      </c>
      <c r="X35" s="388">
        <v>16</v>
      </c>
      <c r="Y35" s="91"/>
    </row>
    <row r="36" spans="1:25" ht="12.75" customHeight="1">
      <c r="A36" s="397"/>
      <c r="B36" s="383"/>
      <c r="C36" s="383"/>
      <c r="D36" s="383"/>
      <c r="E36" s="103">
        <v>15</v>
      </c>
      <c r="F36" s="116"/>
      <c r="G36" s="104"/>
      <c r="H36" s="106"/>
      <c r="I36" s="64"/>
      <c r="J36" s="64"/>
      <c r="K36" s="107"/>
      <c r="L36" s="425" t="s">
        <v>152</v>
      </c>
      <c r="M36" s="417" t="s">
        <v>147</v>
      </c>
      <c r="N36" s="418"/>
      <c r="O36" s="421"/>
      <c r="P36" s="91"/>
      <c r="Q36" s="102"/>
      <c r="R36" s="119"/>
      <c r="S36" s="120"/>
      <c r="T36" s="103">
        <v>16</v>
      </c>
      <c r="U36" s="383"/>
      <c r="V36" s="383"/>
      <c r="W36" s="383"/>
      <c r="X36" s="386"/>
      <c r="Y36" s="91"/>
    </row>
    <row r="37" spans="1:25" ht="12.75" customHeight="1" thickBot="1">
      <c r="A37" s="397">
        <v>31</v>
      </c>
      <c r="B37" s="384" t="e">
        <f>VLOOKUP(A37,'пр.взв.'!B37:C100,2,FALSE)</f>
        <v>#N/A</v>
      </c>
      <c r="C37" s="384" t="e">
        <f>VLOOKUP(A37,'пр.взв.'!B7:G70,3,FALSE)</f>
        <v>#N/A</v>
      </c>
      <c r="D37" s="384" t="e">
        <f>VLOOKUP(A37,'пр.взв.'!B7:G70,4,FALSE)</f>
        <v>#N/A</v>
      </c>
      <c r="E37" s="155"/>
      <c r="F37" s="104"/>
      <c r="G37" s="104"/>
      <c r="H37" s="107"/>
      <c r="I37" s="64"/>
      <c r="J37" s="64"/>
      <c r="K37" s="98"/>
      <c r="L37" s="422"/>
      <c r="M37" s="423"/>
      <c r="N37" s="415" t="s">
        <v>152</v>
      </c>
      <c r="O37" s="421"/>
      <c r="P37" s="91"/>
      <c r="Q37" s="91"/>
      <c r="R37" s="91"/>
      <c r="S37" s="91"/>
      <c r="T37" s="155"/>
      <c r="U37" s="384" t="e">
        <f>VLOOKUP(X37,'пр.взв.'!B7:G70,2,FALSE)</f>
        <v>#N/A</v>
      </c>
      <c r="V37" s="384" t="e">
        <f>VLOOKUP(X37,'пр.взв.'!B7:G70,3,FALSE)</f>
        <v>#N/A</v>
      </c>
      <c r="W37" s="384" t="e">
        <f>VLOOKUP(X37,'пр.взв.'!B7:G70,4,FALSE)</f>
        <v>#N/A</v>
      </c>
      <c r="X37" s="386">
        <v>32</v>
      </c>
      <c r="Y37" s="91"/>
    </row>
    <row r="38" spans="1:25" ht="12.75" customHeight="1" thickBot="1">
      <c r="A38" s="398"/>
      <c r="B38" s="396"/>
      <c r="C38" s="396"/>
      <c r="D38" s="396"/>
      <c r="E38" s="104"/>
      <c r="F38" s="104"/>
      <c r="G38" s="104"/>
      <c r="H38" s="106"/>
      <c r="I38" s="64"/>
      <c r="J38" s="64"/>
      <c r="K38" s="97"/>
      <c r="L38" s="415" t="s">
        <v>29</v>
      </c>
      <c r="M38" s="424"/>
      <c r="N38" s="417" t="s">
        <v>147</v>
      </c>
      <c r="O38" s="40"/>
      <c r="P38" s="91"/>
      <c r="Q38" s="112"/>
      <c r="R38" s="91"/>
      <c r="S38" s="91"/>
      <c r="T38" s="104"/>
      <c r="U38" s="396"/>
      <c r="V38" s="396"/>
      <c r="W38" s="396"/>
      <c r="X38" s="387"/>
      <c r="Y38" s="91"/>
    </row>
    <row r="39" spans="1:25" ht="12.75" customHeight="1" thickBot="1">
      <c r="A39" s="135"/>
      <c r="B39" s="135"/>
      <c r="C39" s="135"/>
      <c r="D39" s="91"/>
      <c r="E39" s="104"/>
      <c r="F39" s="104"/>
      <c r="G39" s="104"/>
      <c r="H39" s="64"/>
      <c r="I39" s="66"/>
      <c r="J39" s="67"/>
      <c r="K39" s="101"/>
      <c r="L39" s="417"/>
      <c r="M39" s="425" t="s">
        <v>29</v>
      </c>
      <c r="N39" s="424"/>
      <c r="O39" s="426" t="s">
        <v>152</v>
      </c>
      <c r="P39" s="136">
        <v>2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37" t="str">
        <f>HYPERLINK('[1]реквизиты'!$A$6)</f>
        <v>Гл. судья, судья МК</v>
      </c>
      <c r="B40" s="138"/>
      <c r="C40" s="139"/>
      <c r="D40" s="140"/>
      <c r="E40" s="91"/>
      <c r="F40" s="141" t="str">
        <f>'[1]реквизиты'!$G$7</f>
        <v>И.Р.Стахеев</v>
      </c>
      <c r="G40" s="142"/>
      <c r="H40" s="136"/>
      <c r="I40" s="91"/>
      <c r="J40" s="67"/>
      <c r="K40" s="107"/>
      <c r="L40" s="425" t="s">
        <v>31</v>
      </c>
      <c r="M40" s="422" t="s">
        <v>147</v>
      </c>
      <c r="N40" s="427"/>
      <c r="O40" s="422" t="s">
        <v>148</v>
      </c>
      <c r="P40" s="64"/>
      <c r="Q40" s="408" t="str">
        <f>VLOOKUP(P39,'пр.взв.'!B7:E70,2,FALSE)</f>
        <v>ШУМЕЙКО Михаил Юрьевич</v>
      </c>
      <c r="R40" s="409"/>
      <c r="S40" s="409"/>
      <c r="T40" s="410"/>
      <c r="U40" s="91"/>
      <c r="V40" s="91"/>
      <c r="W40" s="91"/>
      <c r="X40" s="91"/>
      <c r="Y40" s="91"/>
    </row>
    <row r="41" spans="1:25" ht="12.75" customHeight="1" thickBot="1">
      <c r="A41" s="142"/>
      <c r="B41" s="142"/>
      <c r="C41" s="143"/>
      <c r="D41" s="144"/>
      <c r="E41" s="111"/>
      <c r="F41" s="151" t="str">
        <f>'[1]реквизиты'!$G$8</f>
        <v>/г. Гороховец/</v>
      </c>
      <c r="G41" s="142"/>
      <c r="H41" s="136"/>
      <c r="I41" s="91"/>
      <c r="J41" s="142"/>
      <c r="K41" s="98"/>
      <c r="L41" s="422"/>
      <c r="M41" s="415"/>
      <c r="N41" s="425" t="s">
        <v>30</v>
      </c>
      <c r="O41" s="40"/>
      <c r="P41" s="64"/>
      <c r="Q41" s="411"/>
      <c r="R41" s="412"/>
      <c r="S41" s="412"/>
      <c r="T41" s="413"/>
      <c r="U41" s="91"/>
      <c r="V41" s="91"/>
      <c r="W41" s="91"/>
      <c r="X41" s="91"/>
      <c r="Y41" s="91"/>
    </row>
    <row r="42" spans="1:43" ht="12.75" customHeight="1">
      <c r="A42" s="137" t="str">
        <f>HYPERLINK('[1]реквизиты'!$A$8)</f>
        <v>Гл. секретарь, судья МК</v>
      </c>
      <c r="B42" s="142"/>
      <c r="C42" s="145"/>
      <c r="D42" s="146"/>
      <c r="E42" s="120"/>
      <c r="F42" s="152" t="str">
        <f>'[1]реквизиты'!$G$9</f>
        <v>Д.Е.Вышегородцев</v>
      </c>
      <c r="G42" s="142"/>
      <c r="H42" s="136"/>
      <c r="I42" s="91"/>
      <c r="J42" s="142"/>
      <c r="K42" s="64"/>
      <c r="L42" s="66"/>
      <c r="M42" s="66"/>
      <c r="N42" s="98"/>
      <c r="O42" s="102"/>
      <c r="P42" s="64"/>
      <c r="Q42" s="112"/>
      <c r="R42" s="112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2"/>
      <c r="B43" s="142"/>
      <c r="C43" s="142"/>
      <c r="D43" s="147"/>
      <c r="E43" s="147"/>
      <c r="F43" s="151" t="str">
        <f>'[1]реквизиты'!$G$10</f>
        <v>/г.Северск/</v>
      </c>
      <c r="G43" s="142"/>
      <c r="H43" s="136"/>
      <c r="I43" s="91"/>
      <c r="J43" s="147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8">
        <f>HYPERLINK('[1]реквизиты'!$A$20)</f>
      </c>
      <c r="B44" s="149"/>
      <c r="C44" s="127"/>
      <c r="D44" s="127"/>
      <c r="E44" s="127"/>
      <c r="F44" s="15"/>
      <c r="G44" s="42">
        <f>HYPERLINK('[1]реквизиты'!$G$21)</f>
      </c>
      <c r="H44" s="40"/>
      <c r="I44" s="91"/>
      <c r="J44" s="127"/>
      <c r="K44" s="64"/>
      <c r="L44" s="64"/>
      <c r="M44" s="64"/>
      <c r="N44" s="64"/>
      <c r="O44" s="64"/>
      <c r="P44" s="150">
        <f>HYPERLINK('[1]реквизиты'!$A$22)</f>
      </c>
      <c r="Q44" s="64"/>
      <c r="R44" s="64"/>
      <c r="S44" s="64"/>
      <c r="T44" s="64"/>
      <c r="U44" s="64"/>
      <c r="V44" s="150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X7:X8"/>
    <mergeCell ref="W17:W18"/>
    <mergeCell ref="V15:V16"/>
    <mergeCell ref="V17:V18"/>
    <mergeCell ref="W13:W14"/>
    <mergeCell ref="X17:X18"/>
    <mergeCell ref="W7:W8"/>
    <mergeCell ref="V11:V12"/>
    <mergeCell ref="V13:V14"/>
    <mergeCell ref="W23:W24"/>
    <mergeCell ref="V25:V26"/>
    <mergeCell ref="V27:V28"/>
    <mergeCell ref="W11:W12"/>
    <mergeCell ref="W21:W22"/>
    <mergeCell ref="W15:W16"/>
    <mergeCell ref="W19:W20"/>
    <mergeCell ref="V23:V24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U19:U20"/>
    <mergeCell ref="U17:U18"/>
    <mergeCell ref="U15:U16"/>
    <mergeCell ref="U13:U14"/>
    <mergeCell ref="X9:X10"/>
    <mergeCell ref="X15:X16"/>
    <mergeCell ref="W9:W10"/>
    <mergeCell ref="A1:X1"/>
    <mergeCell ref="V4:W5"/>
    <mergeCell ref="A2:X2"/>
    <mergeCell ref="F3:S3"/>
    <mergeCell ref="X5:X6"/>
    <mergeCell ref="P5:S6"/>
    <mergeCell ref="F4:S4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2015-02-19T12:36:30Z</cp:lastPrinted>
  <dcterms:created xsi:type="dcterms:W3CDTF">1996-10-08T23:32:33Z</dcterms:created>
  <dcterms:modified xsi:type="dcterms:W3CDTF">2015-02-19T12:37:27Z</dcterms:modified>
  <cp:category/>
  <cp:version/>
  <cp:contentType/>
  <cp:contentStatus/>
</cp:coreProperties>
</file>