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взв." sheetId="1" r:id="rId1"/>
    <sheet name="пр.хода" sheetId="2" r:id="rId2"/>
    <sheet name="полуфинал" sheetId="3" r:id="rId3"/>
    <sheet name="Итоговый" sheetId="4" r:id="rId4"/>
    <sheet name="наградной лист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<sst xmlns="http://schemas.openxmlformats.org/spreadsheetml/2006/main" count="191" uniqueCount="123">
  <si>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</si>
  <si>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</si>
  <si>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</si>
  <si>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</si>
  <si>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</si>
  <si>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</si>
  <si>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</si>
  <si>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</si>
  <si>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</si>
  <si>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</si>
  <si>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</si>
  <si>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</si>
  <si>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</si>
  <si>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</si>
  <si>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</si>
  <si>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</si>
  <si>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</si>
  <si>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</si>
  <si>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</si>
  <si>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</si>
  <si>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</si>
  <si>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</si>
  <si>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</si>
  <si>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</si>
  <si>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</si>
  <si>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</si>
  <si>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</si>
  <si>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</si>
  <si>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</si>
  <si>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</si>
  <si>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</si>
  <si>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</si>
  <si>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</si>
  <si>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</si>
  <si>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</si>
  <si>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</si>
  <si>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</si>
  <si>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</si>
  <si>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</si>
  <si>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</si>
  <si>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</si>
  <si>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</si>
  <si>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</si>
  <si>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07.07.88, КМС</t>
  </si>
  <si>
    <t>С-П</t>
  </si>
  <si>
    <t>Санкт-Петербург, ПР</t>
  </si>
  <si>
    <t>Коршунов А.И.</t>
  </si>
  <si>
    <t>АБРАМОВ Иван Владимирович</t>
  </si>
  <si>
    <t>ПФО</t>
  </si>
  <si>
    <t>Самарская, Самара, Д.</t>
  </si>
  <si>
    <t>Коновалов А.П.</t>
  </si>
  <si>
    <t>АЛИЕВ Султан Магомедбегович</t>
  </si>
  <si>
    <t>17.09.84, МСМК</t>
  </si>
  <si>
    <t>СКФО</t>
  </si>
  <si>
    <t>Р.Дагестан, Махачкала, ПР</t>
  </si>
  <si>
    <t>Булатов К.Х., Булатов Г.А.</t>
  </si>
  <si>
    <t>БАРДИН Сергей Евгеньевич</t>
  </si>
  <si>
    <t>02.07.90, МС</t>
  </si>
  <si>
    <t>Нижегородская, Выкса, ВВ МВД</t>
  </si>
  <si>
    <t xml:space="preserve">Мартьянов В.А.
Азизов З.М.
</t>
  </si>
  <si>
    <t>ВАСИЛЕВСКИЙ Вячеслав Николаевич</t>
  </si>
  <si>
    <t>16.06.88, ЗМС</t>
  </si>
  <si>
    <t>Нижегородская, Кстово, ВВ МВД</t>
  </si>
  <si>
    <t>Чугреев А.В., Малашкин А.М.</t>
  </si>
  <si>
    <t>КИРИЧЕНКО Максим Александрович</t>
  </si>
  <si>
    <t>06.10.82, МС</t>
  </si>
  <si>
    <t>ДВФО</t>
  </si>
  <si>
    <t>Хабаровский, Сов.Гавань</t>
  </si>
  <si>
    <t>Ефимов Д.И.</t>
  </si>
  <si>
    <t>КУШНИРУК Александр Олегович</t>
  </si>
  <si>
    <t>03.07.93, МС</t>
  </si>
  <si>
    <t>Р.Крым</t>
  </si>
  <si>
    <t>Р.Крым, Ялта, Д</t>
  </si>
  <si>
    <t>Малов В.В., Кузьменко Е.И.</t>
  </si>
  <si>
    <t>ЛОГУНОВ Александр Андреевич</t>
  </si>
  <si>
    <t>04.11.92,кмс</t>
  </si>
  <si>
    <t>ЦФО</t>
  </si>
  <si>
    <t>Тверская,Ржев</t>
  </si>
  <si>
    <t>Образцов АН</t>
  </si>
  <si>
    <t>МАГОМЕДАЛИЕВ Рамзан Фикретович</t>
  </si>
  <si>
    <t>10.02.94, КМС</t>
  </si>
  <si>
    <t>Ставропольский, Ставрополь, ВС</t>
  </si>
  <si>
    <t>Папшунов С.М., Захаркин А.В.</t>
  </si>
  <si>
    <t>МАГОМЕДОВ Магомед Хайбулаевич</t>
  </si>
  <si>
    <t>21.01.94, МС</t>
  </si>
  <si>
    <t>МОС</t>
  </si>
  <si>
    <t>Москва, ПР</t>
  </si>
  <si>
    <t>Елесин Н.А., Гаджиев К.А.</t>
  </si>
  <si>
    <t>МОИСЕЕНКО Константин Владимирович</t>
  </si>
  <si>
    <t>25.11.84, КМС</t>
  </si>
  <si>
    <t>СЗФО</t>
  </si>
  <si>
    <t xml:space="preserve">Ленинградская, </t>
  </si>
  <si>
    <t>Кандарян К.А.</t>
  </si>
  <si>
    <t>Моисеенко Константин Владимирович</t>
  </si>
  <si>
    <t>25.11.1984</t>
  </si>
  <si>
    <t>САГАДЕЕВ Ильмир Дамирович</t>
  </si>
  <si>
    <t>23.02.85, КМС</t>
  </si>
  <si>
    <t>Р.Башкортостан, Уфа</t>
  </si>
  <si>
    <t>Самсонов В.М., Курбатов С.В.</t>
  </si>
  <si>
    <t>17.06.85, КМС</t>
  </si>
  <si>
    <t>СФО</t>
  </si>
  <si>
    <t>Красноярский, Норильск</t>
  </si>
  <si>
    <t>Гутов Б.Г.</t>
  </si>
  <si>
    <t>ХАМРАЕВ Умед Хабибуллоевич</t>
  </si>
  <si>
    <t>11.01.90, КМС</t>
  </si>
  <si>
    <t>Хабаровский, Хабаровск, ПР</t>
  </si>
  <si>
    <t>Николенко А.Ю.</t>
  </si>
  <si>
    <t>ЧЕРНОПЯТОВ Виктор Александрович</t>
  </si>
  <si>
    <t>02.09.93, КМС</t>
  </si>
  <si>
    <t>Москва, ПР.</t>
  </si>
  <si>
    <t>Чернопятов Виктор Александрович</t>
  </si>
  <si>
    <t>02.09.1993</t>
  </si>
  <si>
    <t>в.к. 90  кг.</t>
  </si>
  <si>
    <t>25.04.90, КМС</t>
  </si>
  <si>
    <t>АБДУРАПОВ Рустан Шахбанович</t>
  </si>
  <si>
    <t>ХАЛИТОВ Денис Саидуллаевич</t>
  </si>
  <si>
    <t>15 участников</t>
  </si>
  <si>
    <t>4:0</t>
  </si>
  <si>
    <t>3:0</t>
  </si>
  <si>
    <t>3:1</t>
  </si>
  <si>
    <t>13-15</t>
  </si>
  <si>
    <t>9-12</t>
  </si>
  <si>
    <t>4:0(Н)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</si>
</sst>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27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3" fillId="0" borderId="2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left" vertical="top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42" applyFont="1" applyBorder="1" applyAlignment="1" applyProtection="1">
      <alignment horizontal="center" vertical="center" wrapText="1"/>
      <protection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top" wrapText="1"/>
      <protection/>
    </xf>
    <xf numFmtId="0" fontId="6" fillId="0" borderId="13" xfId="42" applyFont="1" applyBorder="1" applyAlignment="1" applyProtection="1">
      <alignment horizontal="center" vertical="top" wrapText="1"/>
      <protection/>
    </xf>
    <xf numFmtId="0" fontId="6" fillId="0" borderId="32" xfId="42" applyFont="1" applyBorder="1" applyAlignment="1" applyProtection="1">
      <alignment horizontal="center" vertical="top" wrapText="1"/>
      <protection/>
    </xf>
    <xf numFmtId="0" fontId="6" fillId="0" borderId="33" xfId="42" applyFont="1" applyBorder="1" applyAlignment="1" applyProtection="1">
      <alignment horizontal="center" vertical="top" wrapText="1"/>
      <protection/>
    </xf>
    <xf numFmtId="0" fontId="6" fillId="0" borderId="10" xfId="42" applyFont="1" applyBorder="1" applyAlignment="1" applyProtection="1">
      <alignment horizontal="center" vertical="top" wrapText="1"/>
      <protection/>
    </xf>
    <xf numFmtId="0" fontId="6" fillId="0" borderId="34" xfId="42" applyFont="1" applyBorder="1" applyAlignment="1" applyProtection="1">
      <alignment horizontal="center" vertical="top" wrapText="1"/>
      <protection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top" wrapText="1"/>
      <protection/>
    </xf>
    <xf numFmtId="0" fontId="6" fillId="0" borderId="41" xfId="0" applyFont="1" applyBorder="1" applyAlignment="1">
      <alignment horizontal="center" vertical="top" wrapText="1"/>
    </xf>
    <xf numFmtId="0" fontId="6" fillId="0" borderId="49" xfId="42" applyFont="1" applyBorder="1" applyAlignment="1" applyProtection="1">
      <alignment horizontal="center" vertical="top" wrapText="1"/>
      <protection/>
    </xf>
    <xf numFmtId="0" fontId="6" fillId="0" borderId="48" xfId="0" applyFont="1" applyBorder="1" applyAlignment="1">
      <alignment horizontal="center" vertical="top" wrapText="1"/>
    </xf>
    <xf numFmtId="0" fontId="7" fillId="0" borderId="50" xfId="0" applyNumberFormat="1" applyFont="1" applyBorder="1" applyAlignment="1">
      <alignment horizontal="center" vertical="top" wrapText="1"/>
    </xf>
    <xf numFmtId="0" fontId="7" fillId="0" borderId="51" xfId="0" applyNumberFormat="1" applyFont="1" applyBorder="1" applyAlignment="1">
      <alignment horizontal="center" vertical="top" wrapText="1"/>
    </xf>
    <xf numFmtId="0" fontId="7" fillId="0" borderId="52" xfId="0" applyNumberFormat="1" applyFont="1" applyBorder="1" applyAlignment="1">
      <alignment horizontal="center" vertical="top" wrapText="1"/>
    </xf>
    <xf numFmtId="0" fontId="7" fillId="0" borderId="53" xfId="0" applyNumberFormat="1" applyFont="1" applyBorder="1" applyAlignment="1">
      <alignment horizontal="center" vertical="top" wrapText="1"/>
    </xf>
    <xf numFmtId="0" fontId="7" fillId="0" borderId="54" xfId="0" applyNumberFormat="1" applyFont="1" applyBorder="1" applyAlignment="1">
      <alignment horizontal="center" vertical="top" wrapText="1"/>
    </xf>
    <xf numFmtId="0" fontId="7" fillId="0" borderId="55" xfId="0" applyNumberFormat="1" applyFont="1" applyBorder="1" applyAlignment="1">
      <alignment horizontal="center" vertical="top" wrapText="1"/>
    </xf>
    <xf numFmtId="0" fontId="61" fillId="0" borderId="49" xfId="42" applyFont="1" applyBorder="1" applyAlignment="1" applyProtection="1">
      <alignment horizontal="left" vertical="center" wrapText="1"/>
      <protection/>
    </xf>
    <xf numFmtId="0" fontId="61" fillId="0" borderId="48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5" fillId="33" borderId="56" xfId="42" applyFont="1" applyFill="1" applyBorder="1" applyAlignment="1" applyProtection="1">
      <alignment horizontal="center" vertical="center" wrapText="1"/>
      <protection/>
    </xf>
    <xf numFmtId="0" fontId="5" fillId="33" borderId="57" xfId="42" applyFont="1" applyFill="1" applyBorder="1" applyAlignment="1" applyProtection="1">
      <alignment horizontal="center" vertical="center" wrapText="1"/>
      <protection/>
    </xf>
    <xf numFmtId="0" fontId="5" fillId="33" borderId="5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6" xfId="42" applyFont="1" applyBorder="1" applyAlignment="1" applyProtection="1">
      <alignment horizontal="center" vertical="center"/>
      <protection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left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61" fillId="0" borderId="26" xfId="0" applyNumberFormat="1" applyFont="1" applyBorder="1" applyAlignment="1">
      <alignment horizontal="center" vertical="center" wrapText="1"/>
    </xf>
    <xf numFmtId="0" fontId="61" fillId="0" borderId="27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72" xfId="42" applyFont="1" applyFill="1" applyBorder="1" applyAlignment="1" applyProtection="1">
      <alignment horizontal="center" vertical="center" wrapText="1"/>
      <protection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69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left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left" vertical="center" wrapText="1"/>
    </xf>
    <xf numFmtId="0" fontId="6" fillId="0" borderId="81" xfId="0" applyNumberFormat="1" applyFont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left" vertical="top" wrapText="1"/>
    </xf>
    <xf numFmtId="0" fontId="12" fillId="33" borderId="56" xfId="42" applyFont="1" applyFill="1" applyBorder="1" applyAlignment="1" applyProtection="1">
      <alignment horizontal="center" vertical="center" wrapText="1"/>
      <protection/>
    </xf>
    <xf numFmtId="0" fontId="12" fillId="33" borderId="57" xfId="42" applyFont="1" applyFill="1" applyBorder="1" applyAlignment="1" applyProtection="1">
      <alignment horizontal="center" vertical="center" wrapText="1"/>
      <protection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61" fillId="0" borderId="86" xfId="0" applyNumberFormat="1" applyFont="1" applyBorder="1" applyAlignment="1">
      <alignment horizontal="center" vertical="center" wrapText="1"/>
    </xf>
    <xf numFmtId="0" fontId="6" fillId="0" borderId="70" xfId="42" applyFont="1" applyFill="1" applyBorder="1" applyAlignment="1" applyProtection="1">
      <alignment horizontal="center" vertical="center" wrapText="1"/>
      <protection/>
    </xf>
    <xf numFmtId="0" fontId="24" fillId="0" borderId="37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/>
    </xf>
    <xf numFmtId="0" fontId="18" fillId="36" borderId="28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 vertical="center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56" xfId="42" applyFont="1" applyFill="1" applyBorder="1" applyAlignment="1" applyProtection="1">
      <alignment horizontal="center" vertical="center"/>
      <protection/>
    </xf>
    <xf numFmtId="0" fontId="17" fillId="35" borderId="57" xfId="42" applyFont="1" applyFill="1" applyBorder="1" applyAlignment="1" applyProtection="1">
      <alignment horizontal="center" vertical="center"/>
      <protection/>
    </xf>
    <xf numFmtId="0" fontId="17" fillId="35" borderId="58" xfId="42" applyFont="1" applyFill="1" applyBorder="1" applyAlignment="1" applyProtection="1">
      <alignment horizontal="center" vertical="center"/>
      <protection/>
    </xf>
    <xf numFmtId="0" fontId="18" fillId="34" borderId="35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8" fillId="34" borderId="33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18" fillId="35" borderId="28" xfId="0" applyFont="1" applyFill="1" applyBorder="1" applyAlignment="1">
      <alignment horizontal="center" vertical="center"/>
    </xf>
    <xf numFmtId="0" fontId="18" fillId="35" borderId="3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142875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114300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7">
      <selection activeCell="H35" sqref="B7:H36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47" t="s">
        <v>26</v>
      </c>
      <c r="B1" s="147"/>
      <c r="C1" s="147"/>
      <c r="D1" s="147"/>
      <c r="E1" s="147"/>
      <c r="F1" s="147"/>
      <c r="G1" s="147"/>
      <c r="H1" s="147"/>
    </row>
    <row r="2" spans="1:8" ht="29.25" customHeight="1">
      <c r="A2" s="145" t="str">
        <f>HYPERLINK('[1]реквизиты'!$A$2)</f>
        <v>Чемпионат России по БОЕВОМУ САМБО </v>
      </c>
      <c r="B2" s="146"/>
      <c r="C2" s="146"/>
      <c r="D2" s="146"/>
      <c r="E2" s="146"/>
      <c r="F2" s="146"/>
      <c r="G2" s="146"/>
      <c r="H2" s="146"/>
    </row>
    <row r="3" spans="1:7" ht="12.75" customHeight="1">
      <c r="A3" s="139" t="str">
        <f>HYPERLINK('[1]реквизиты'!$A$3)</f>
        <v>17-20 февраля 2015г.                                                         г.Красноярск</v>
      </c>
      <c r="B3" s="139"/>
      <c r="C3" s="139"/>
      <c r="D3" s="139"/>
      <c r="E3" s="139"/>
      <c r="F3" s="139"/>
      <c r="G3" s="139"/>
    </row>
    <row r="4" spans="4:5" ht="12.75" customHeight="1">
      <c r="D4" s="137" t="s">
        <v>112</v>
      </c>
      <c r="E4" s="138"/>
    </row>
    <row r="5" spans="1:8" ht="12.75" customHeight="1">
      <c r="A5" s="127" t="s">
        <v>9</v>
      </c>
      <c r="B5" s="129" t="s">
        <v>4</v>
      </c>
      <c r="C5" s="127" t="s">
        <v>5</v>
      </c>
      <c r="D5" s="127" t="s">
        <v>6</v>
      </c>
      <c r="E5" s="141" t="s">
        <v>7</v>
      </c>
      <c r="F5" s="142"/>
      <c r="G5" s="127" t="s">
        <v>10</v>
      </c>
      <c r="H5" s="127" t="s">
        <v>8</v>
      </c>
    </row>
    <row r="6" spans="1:8" ht="12.75">
      <c r="A6" s="128"/>
      <c r="B6" s="130"/>
      <c r="C6" s="128"/>
      <c r="D6" s="128"/>
      <c r="E6" s="143"/>
      <c r="F6" s="144"/>
      <c r="G6" s="128"/>
      <c r="H6" s="128"/>
    </row>
    <row r="7" spans="1:8" ht="12.75" customHeight="1">
      <c r="A7" s="115">
        <v>1</v>
      </c>
      <c r="B7" s="116">
        <v>1</v>
      </c>
      <c r="C7" s="114" t="s">
        <v>60</v>
      </c>
      <c r="D7" s="115" t="s">
        <v>61</v>
      </c>
      <c r="E7" s="118" t="s">
        <v>48</v>
      </c>
      <c r="F7" s="132" t="s">
        <v>62</v>
      </c>
      <c r="G7" s="123"/>
      <c r="H7" s="114" t="s">
        <v>63</v>
      </c>
    </row>
    <row r="8" spans="1:8" ht="12.75" customHeight="1">
      <c r="A8" s="115"/>
      <c r="B8" s="117"/>
      <c r="C8" s="114"/>
      <c r="D8" s="115"/>
      <c r="E8" s="118"/>
      <c r="F8" s="132"/>
      <c r="G8" s="123"/>
      <c r="H8" s="114"/>
    </row>
    <row r="9" spans="1:8" ht="12.75" customHeight="1">
      <c r="A9" s="115">
        <v>2</v>
      </c>
      <c r="B9" s="116">
        <v>2</v>
      </c>
      <c r="C9" s="119" t="s">
        <v>51</v>
      </c>
      <c r="D9" s="118" t="s">
        <v>52</v>
      </c>
      <c r="E9" s="118" t="s">
        <v>53</v>
      </c>
      <c r="F9" s="119" t="s">
        <v>54</v>
      </c>
      <c r="G9" s="118"/>
      <c r="H9" s="119" t="s">
        <v>55</v>
      </c>
    </row>
    <row r="10" spans="1:8" ht="15" customHeight="1">
      <c r="A10" s="115"/>
      <c r="B10" s="117"/>
      <c r="C10" s="119"/>
      <c r="D10" s="118"/>
      <c r="E10" s="118"/>
      <c r="F10" s="119"/>
      <c r="G10" s="118"/>
      <c r="H10" s="119"/>
    </row>
    <row r="11" spans="1:8" ht="12.75" customHeight="1">
      <c r="A11" s="115">
        <v>3</v>
      </c>
      <c r="B11" s="116">
        <v>3</v>
      </c>
      <c r="C11" s="114" t="s">
        <v>107</v>
      </c>
      <c r="D11" s="115" t="s">
        <v>108</v>
      </c>
      <c r="E11" s="126" t="s">
        <v>85</v>
      </c>
      <c r="F11" s="114" t="s">
        <v>109</v>
      </c>
      <c r="G11" s="124"/>
      <c r="H11" s="131" t="s">
        <v>87</v>
      </c>
    </row>
    <row r="12" spans="1:8" ht="15" customHeight="1">
      <c r="A12" s="115"/>
      <c r="B12" s="117"/>
      <c r="C12" s="114" t="s">
        <v>110</v>
      </c>
      <c r="D12" s="115" t="s">
        <v>111</v>
      </c>
      <c r="E12" s="126"/>
      <c r="F12" s="114"/>
      <c r="G12" s="124"/>
      <c r="H12" s="131"/>
    </row>
    <row r="13" spans="1:8" ht="15" customHeight="1">
      <c r="A13" s="115">
        <v>4</v>
      </c>
      <c r="B13" s="120">
        <v>4</v>
      </c>
      <c r="C13" s="119" t="s">
        <v>83</v>
      </c>
      <c r="D13" s="118" t="s">
        <v>84</v>
      </c>
      <c r="E13" s="118" t="s">
        <v>85</v>
      </c>
      <c r="F13" s="119" t="s">
        <v>86</v>
      </c>
      <c r="G13" s="118"/>
      <c r="H13" s="114" t="s">
        <v>87</v>
      </c>
    </row>
    <row r="14" spans="1:8" ht="15.75" customHeight="1">
      <c r="A14" s="115"/>
      <c r="B14" s="121"/>
      <c r="C14" s="119"/>
      <c r="D14" s="118"/>
      <c r="E14" s="118"/>
      <c r="F14" s="119"/>
      <c r="G14" s="118"/>
      <c r="H14" s="114"/>
    </row>
    <row r="15" spans="1:8" ht="12.75" customHeight="1">
      <c r="A15" s="115">
        <v>5</v>
      </c>
      <c r="B15" s="120">
        <v>5</v>
      </c>
      <c r="C15" s="114" t="s">
        <v>64</v>
      </c>
      <c r="D15" s="115" t="s">
        <v>65</v>
      </c>
      <c r="E15" s="115" t="s">
        <v>66</v>
      </c>
      <c r="F15" s="114" t="s">
        <v>67</v>
      </c>
      <c r="G15" s="123"/>
      <c r="H15" s="114" t="s">
        <v>68</v>
      </c>
    </row>
    <row r="16" spans="1:8" ht="15" customHeight="1">
      <c r="A16" s="115"/>
      <c r="B16" s="121"/>
      <c r="C16" s="114"/>
      <c r="D16" s="115"/>
      <c r="E16" s="115"/>
      <c r="F16" s="114"/>
      <c r="G16" s="123"/>
      <c r="H16" s="114"/>
    </row>
    <row r="17" spans="1:8" ht="12.75" customHeight="1">
      <c r="A17" s="115">
        <v>6</v>
      </c>
      <c r="B17" s="116">
        <v>6</v>
      </c>
      <c r="C17" s="132" t="s">
        <v>88</v>
      </c>
      <c r="D17" s="133" t="s">
        <v>89</v>
      </c>
      <c r="E17" s="126" t="s">
        <v>90</v>
      </c>
      <c r="F17" s="132" t="s">
        <v>91</v>
      </c>
      <c r="G17" s="133"/>
      <c r="H17" s="132" t="s">
        <v>92</v>
      </c>
    </row>
    <row r="18" spans="1:8" ht="15" customHeight="1">
      <c r="A18" s="115"/>
      <c r="B18" s="117"/>
      <c r="C18" s="132" t="s">
        <v>93</v>
      </c>
      <c r="D18" s="133" t="s">
        <v>94</v>
      </c>
      <c r="E18" s="126"/>
      <c r="F18" s="132" t="s">
        <v>94</v>
      </c>
      <c r="G18" s="133"/>
      <c r="H18" s="132" t="s">
        <v>92</v>
      </c>
    </row>
    <row r="19" spans="1:8" ht="12.75" customHeight="1">
      <c r="A19" s="115">
        <v>7</v>
      </c>
      <c r="B19" s="116">
        <v>7</v>
      </c>
      <c r="C19" s="114" t="s">
        <v>79</v>
      </c>
      <c r="D19" s="115" t="s">
        <v>80</v>
      </c>
      <c r="E19" s="133" t="s">
        <v>53</v>
      </c>
      <c r="F19" s="131" t="s">
        <v>81</v>
      </c>
      <c r="G19" s="123"/>
      <c r="H19" s="114" t="s">
        <v>82</v>
      </c>
    </row>
    <row r="20" spans="1:8" ht="15" customHeight="1">
      <c r="A20" s="115"/>
      <c r="B20" s="117"/>
      <c r="C20" s="114"/>
      <c r="D20" s="115"/>
      <c r="E20" s="133"/>
      <c r="F20" s="131"/>
      <c r="G20" s="123"/>
      <c r="H20" s="114"/>
    </row>
    <row r="21" spans="1:8" ht="12.75" customHeight="1">
      <c r="A21" s="115">
        <v>8</v>
      </c>
      <c r="B21" s="120">
        <v>8</v>
      </c>
      <c r="C21" s="119" t="s">
        <v>95</v>
      </c>
      <c r="D21" s="118" t="s">
        <v>96</v>
      </c>
      <c r="E21" s="118" t="s">
        <v>48</v>
      </c>
      <c r="F21" s="119" t="s">
        <v>97</v>
      </c>
      <c r="G21" s="118"/>
      <c r="H21" s="119" t="s">
        <v>98</v>
      </c>
    </row>
    <row r="22" spans="1:8" ht="15" customHeight="1">
      <c r="A22" s="115"/>
      <c r="B22" s="121"/>
      <c r="C22" s="119"/>
      <c r="D22" s="118"/>
      <c r="E22" s="118"/>
      <c r="F22" s="119"/>
      <c r="G22" s="118"/>
      <c r="H22" s="119"/>
    </row>
    <row r="23" spans="1:8" ht="12.75" customHeight="1">
      <c r="A23" s="115">
        <v>9</v>
      </c>
      <c r="B23" s="120">
        <v>9</v>
      </c>
      <c r="C23" s="114" t="s">
        <v>74</v>
      </c>
      <c r="D23" s="122" t="s">
        <v>75</v>
      </c>
      <c r="E23" s="134" t="s">
        <v>76</v>
      </c>
      <c r="F23" s="114" t="s">
        <v>77</v>
      </c>
      <c r="G23" s="123"/>
      <c r="H23" s="114" t="s">
        <v>78</v>
      </c>
    </row>
    <row r="24" spans="1:8" ht="15" customHeight="1">
      <c r="A24" s="115"/>
      <c r="B24" s="121"/>
      <c r="C24" s="114"/>
      <c r="D24" s="122"/>
      <c r="E24" s="134"/>
      <c r="F24" s="114"/>
      <c r="G24" s="123"/>
      <c r="H24" s="114"/>
    </row>
    <row r="25" spans="1:8" ht="12.75" customHeight="1">
      <c r="A25" s="115">
        <v>10</v>
      </c>
      <c r="B25" s="120">
        <v>10</v>
      </c>
      <c r="C25" s="114" t="s">
        <v>103</v>
      </c>
      <c r="D25" s="115" t="s">
        <v>104</v>
      </c>
      <c r="E25" s="118" t="s">
        <v>66</v>
      </c>
      <c r="F25" s="114" t="s">
        <v>105</v>
      </c>
      <c r="G25" s="123"/>
      <c r="H25" s="114" t="s">
        <v>106</v>
      </c>
    </row>
    <row r="26" spans="1:8" ht="15" customHeight="1">
      <c r="A26" s="115"/>
      <c r="B26" s="121"/>
      <c r="C26" s="114"/>
      <c r="D26" s="115"/>
      <c r="E26" s="118"/>
      <c r="F26" s="114"/>
      <c r="G26" s="123"/>
      <c r="H26" s="114"/>
    </row>
    <row r="27" spans="1:8" ht="12.75" customHeight="1">
      <c r="A27" s="115">
        <v>11</v>
      </c>
      <c r="B27" s="120">
        <v>11</v>
      </c>
      <c r="C27" s="119" t="s">
        <v>47</v>
      </c>
      <c r="D27" s="118" t="s">
        <v>113</v>
      </c>
      <c r="E27" s="118" t="s">
        <v>48</v>
      </c>
      <c r="F27" s="119" t="s">
        <v>49</v>
      </c>
      <c r="G27" s="118"/>
      <c r="H27" s="119" t="s">
        <v>50</v>
      </c>
    </row>
    <row r="28" spans="1:8" ht="15" customHeight="1">
      <c r="A28" s="115"/>
      <c r="B28" s="121"/>
      <c r="C28" s="119"/>
      <c r="D28" s="118"/>
      <c r="E28" s="118"/>
      <c r="F28" s="119"/>
      <c r="G28" s="118"/>
      <c r="H28" s="119"/>
    </row>
    <row r="29" spans="1:8" ht="12.75" customHeight="1">
      <c r="A29" s="115">
        <v>12</v>
      </c>
      <c r="B29" s="116">
        <v>12</v>
      </c>
      <c r="C29" s="114" t="s">
        <v>115</v>
      </c>
      <c r="D29" s="115" t="s">
        <v>99</v>
      </c>
      <c r="E29" s="118" t="s">
        <v>100</v>
      </c>
      <c r="F29" s="114" t="s">
        <v>101</v>
      </c>
      <c r="G29" s="114"/>
      <c r="H29" s="114" t="s">
        <v>102</v>
      </c>
    </row>
    <row r="30" spans="1:8" ht="15" customHeight="1">
      <c r="A30" s="115"/>
      <c r="B30" s="117"/>
      <c r="C30" s="114"/>
      <c r="D30" s="115"/>
      <c r="E30" s="118"/>
      <c r="F30" s="114"/>
      <c r="G30" s="114"/>
      <c r="H30" s="114"/>
    </row>
    <row r="31" spans="1:8" ht="15.75" customHeight="1">
      <c r="A31" s="115">
        <v>13</v>
      </c>
      <c r="B31" s="116">
        <v>13</v>
      </c>
      <c r="C31" s="114" t="s">
        <v>114</v>
      </c>
      <c r="D31" s="115" t="s">
        <v>43</v>
      </c>
      <c r="E31" s="126" t="s">
        <v>44</v>
      </c>
      <c r="F31" s="114" t="s">
        <v>45</v>
      </c>
      <c r="G31" s="135"/>
      <c r="H31" s="114" t="s">
        <v>46</v>
      </c>
    </row>
    <row r="32" spans="1:8" ht="15" customHeight="1">
      <c r="A32" s="115"/>
      <c r="B32" s="117"/>
      <c r="C32" s="114"/>
      <c r="D32" s="115"/>
      <c r="E32" s="126"/>
      <c r="F32" s="114"/>
      <c r="G32" s="135"/>
      <c r="H32" s="114"/>
    </row>
    <row r="33" spans="1:8" ht="12.75" customHeight="1">
      <c r="A33" s="115">
        <v>14</v>
      </c>
      <c r="B33" s="120">
        <v>14</v>
      </c>
      <c r="C33" s="114" t="s">
        <v>56</v>
      </c>
      <c r="D33" s="115" t="s">
        <v>57</v>
      </c>
      <c r="E33" s="118" t="s">
        <v>48</v>
      </c>
      <c r="F33" s="132" t="s">
        <v>58</v>
      </c>
      <c r="G33" s="123"/>
      <c r="H33" s="148" t="s">
        <v>59</v>
      </c>
    </row>
    <row r="34" spans="1:8" ht="15" customHeight="1">
      <c r="A34" s="115"/>
      <c r="B34" s="121"/>
      <c r="C34" s="114"/>
      <c r="D34" s="115"/>
      <c r="E34" s="118"/>
      <c r="F34" s="132"/>
      <c r="G34" s="123"/>
      <c r="H34" s="148"/>
    </row>
    <row r="35" spans="1:8" ht="12.75" customHeight="1">
      <c r="A35" s="115">
        <v>15</v>
      </c>
      <c r="B35" s="116">
        <v>15</v>
      </c>
      <c r="C35" s="114" t="s">
        <v>69</v>
      </c>
      <c r="D35" s="115" t="s">
        <v>70</v>
      </c>
      <c r="E35" s="115" t="s">
        <v>71</v>
      </c>
      <c r="F35" s="114" t="s">
        <v>72</v>
      </c>
      <c r="G35" s="136"/>
      <c r="H35" s="114" t="s">
        <v>73</v>
      </c>
    </row>
    <row r="36" spans="1:8" ht="15" customHeight="1">
      <c r="A36" s="115"/>
      <c r="B36" s="117"/>
      <c r="C36" s="114"/>
      <c r="D36" s="115"/>
      <c r="E36" s="115"/>
      <c r="F36" s="114"/>
      <c r="G36" s="136"/>
      <c r="H36" s="114"/>
    </row>
    <row r="37" spans="1:8" ht="12.75">
      <c r="A37" s="115">
        <v>16</v>
      </c>
      <c r="B37" s="125"/>
      <c r="C37" s="114"/>
      <c r="D37" s="115"/>
      <c r="E37" s="115"/>
      <c r="F37" s="115"/>
      <c r="G37" s="140"/>
      <c r="H37" s="114"/>
    </row>
    <row r="38" spans="1:8" ht="15" customHeight="1">
      <c r="A38" s="115"/>
      <c r="B38" s="125"/>
      <c r="C38" s="114"/>
      <c r="D38" s="115"/>
      <c r="E38" s="115"/>
      <c r="F38" s="115"/>
      <c r="G38" s="140"/>
      <c r="H38" s="114"/>
    </row>
    <row r="39" ht="15.75" customHeight="1"/>
    <row r="41" spans="1:6" ht="12.75">
      <c r="A41" s="77" t="s">
        <v>39</v>
      </c>
      <c r="C41" s="14"/>
      <c r="D41" s="14"/>
      <c r="E41" s="15">
        <f>HYPERLINK('[1]реквизиты'!$G$20)</f>
      </c>
      <c r="F41" s="16">
        <f>HYPERLINK('[1]реквизиты'!$G$21)</f>
      </c>
    </row>
    <row r="42" spans="3:5" ht="12.75">
      <c r="C42" s="14"/>
      <c r="D42" s="14"/>
      <c r="E42" s="3"/>
    </row>
    <row r="43" spans="1:6" ht="12.75">
      <c r="A43" s="77" t="s">
        <v>40</v>
      </c>
      <c r="C43" s="14"/>
      <c r="D43" s="14"/>
      <c r="E43" s="15">
        <f>HYPERLINK('[1]реквизиты'!$G$22)</f>
      </c>
      <c r="F43" s="17">
        <f>HYPERLINK('[1]реквизиты'!$G$23)</f>
      </c>
    </row>
    <row r="44" spans="3:5" ht="12.75">
      <c r="C44" s="14"/>
      <c r="D44" s="14"/>
      <c r="E44" s="3"/>
    </row>
    <row r="45" ht="12.75">
      <c r="A45" s="77" t="s">
        <v>41</v>
      </c>
    </row>
    <row r="49" ht="12.75">
      <c r="A49" s="77" t="s">
        <v>42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29" t="s">
        <v>23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</row>
    <row r="2" spans="1:21" ht="27.75" customHeight="1" thickBot="1">
      <c r="A2" s="147" t="s">
        <v>24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3:18" ht="33" customHeight="1" thickBot="1">
      <c r="C3" s="203" t="str">
        <f>HYPERLINK('[1]реквизиты'!$A$2)</f>
        <v>Чемпионат России по БОЕВОМУ САМБО 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</row>
    <row r="4" spans="1:19" ht="15.75" customHeight="1" thickBot="1">
      <c r="A4" s="7"/>
      <c r="B4" s="7"/>
      <c r="C4" s="206" t="str">
        <f>HYPERLINK('[1]реквизиты'!$A$3)</f>
        <v>17-20 февраля 2015г.                                                         г.Красноярск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7"/>
    </row>
    <row r="5" spans="9:15" ht="20.25" customHeight="1" thickBot="1">
      <c r="I5" s="31"/>
      <c r="J5" s="207" t="str">
        <f>HYPERLINK('пр.взв.'!D4)</f>
        <v>в.к. 90  кг.</v>
      </c>
      <c r="K5" s="208"/>
      <c r="L5" s="209"/>
      <c r="M5" s="210" t="s">
        <v>116</v>
      </c>
      <c r="N5" s="211"/>
      <c r="O5" s="212"/>
    </row>
    <row r="6" spans="1:21" ht="18" customHeight="1" thickBot="1">
      <c r="A6" s="213" t="s">
        <v>0</v>
      </c>
      <c r="B6" s="213"/>
      <c r="C6" s="4"/>
      <c r="R6" s="11"/>
      <c r="S6" s="11"/>
      <c r="U6" s="11" t="s">
        <v>1</v>
      </c>
    </row>
    <row r="7" spans="1:29" ht="12.75" customHeight="1" thickBot="1">
      <c r="A7" s="214">
        <v>1</v>
      </c>
      <c r="B7" s="171" t="str">
        <f>VLOOKUP(A7,'пр.взв.'!B7:C38,2,FALSE)</f>
        <v>ВАСИЛЕВСКИЙ Вячеслав Николаевич</v>
      </c>
      <c r="C7" s="171" t="str">
        <f>VLOOKUP(A7,'пр.взв.'!B7:F38,3,FALSE)</f>
        <v>16.06.88, ЗМС</v>
      </c>
      <c r="D7" s="171" t="str">
        <f>VLOOKUP(A7,'пр.взв.'!B7:E38,4,FALSE)</f>
        <v>ПФО</v>
      </c>
      <c r="E7" s="52"/>
      <c r="F7" s="51"/>
      <c r="G7" s="51"/>
      <c r="H7" s="51"/>
      <c r="I7" s="28" t="s">
        <v>28</v>
      </c>
      <c r="J7" s="51"/>
      <c r="K7" s="51"/>
      <c r="L7" s="51"/>
      <c r="M7" s="53"/>
      <c r="N7" s="53"/>
      <c r="O7" s="53"/>
      <c r="P7" s="53"/>
      <c r="Q7" s="30"/>
      <c r="R7" s="171" t="str">
        <f>VLOOKUP(U7,'пр.взв.'!B7:E38,2,FALSE)</f>
        <v>АЛИЕВ Султан Магомедбегович</v>
      </c>
      <c r="S7" s="171" t="str">
        <f>VLOOKUP(U7,'пр.взв.'!B7:E38,3,FALSE)</f>
        <v>17.09.84, МСМК</v>
      </c>
      <c r="T7" s="171" t="str">
        <f>VLOOKUP(U7,'пр.взв.'!B7:E38,4,FALSE)</f>
        <v>СКФО</v>
      </c>
      <c r="U7" s="224">
        <v>2</v>
      </c>
      <c r="Y7" s="3"/>
      <c r="Z7" s="3"/>
      <c r="AA7" s="3"/>
      <c r="AB7" s="3"/>
      <c r="AC7" s="3"/>
    </row>
    <row r="8" spans="1:29" ht="12.75" customHeight="1">
      <c r="A8" s="215"/>
      <c r="B8" s="172"/>
      <c r="C8" s="172"/>
      <c r="D8" s="172"/>
      <c r="E8" s="73">
        <v>1</v>
      </c>
      <c r="F8" s="54"/>
      <c r="G8" s="54"/>
      <c r="H8" s="27">
        <v>1</v>
      </c>
      <c r="I8" s="217" t="str">
        <f>VLOOKUP(H8,'пр.взв.'!B7:E38,2,FALSE)</f>
        <v>ВАСИЛЕВСКИЙ Вячеслав Николаевич</v>
      </c>
      <c r="J8" s="218"/>
      <c r="K8" s="218"/>
      <c r="L8" s="218"/>
      <c r="M8" s="219"/>
      <c r="N8" s="53"/>
      <c r="O8" s="53"/>
      <c r="P8" s="53"/>
      <c r="Q8" s="73">
        <v>2</v>
      </c>
      <c r="R8" s="172"/>
      <c r="S8" s="172"/>
      <c r="T8" s="172"/>
      <c r="U8" s="225"/>
      <c r="Y8" s="3"/>
      <c r="Z8" s="3"/>
      <c r="AA8" s="3"/>
      <c r="AB8" s="3"/>
      <c r="AC8" s="3"/>
    </row>
    <row r="9" spans="1:29" ht="12.75" customHeight="1" thickBot="1">
      <c r="A9" s="215">
        <v>9</v>
      </c>
      <c r="B9" s="201" t="str">
        <f>VLOOKUP(A9,'пр.взв.'!B9:C40,2,FALSE)</f>
        <v>ЛОГУНОВ Александр Андреевич</v>
      </c>
      <c r="C9" s="201" t="str">
        <f>VLOOKUP(A9,'пр.взв.'!B7:F38,3,FALSE)</f>
        <v>04.11.92,кмс</v>
      </c>
      <c r="D9" s="201" t="str">
        <f>VLOOKUP(A9,'пр.взв.'!B7:G38,4,FALSE)</f>
        <v>ЦФО</v>
      </c>
      <c r="E9" s="74" t="s">
        <v>117</v>
      </c>
      <c r="F9" s="55"/>
      <c r="G9" s="54"/>
      <c r="H9" s="51"/>
      <c r="I9" s="220"/>
      <c r="J9" s="221"/>
      <c r="K9" s="221"/>
      <c r="L9" s="221"/>
      <c r="M9" s="222"/>
      <c r="N9" s="53"/>
      <c r="O9" s="53"/>
      <c r="P9" s="56"/>
      <c r="Q9" s="74" t="s">
        <v>117</v>
      </c>
      <c r="R9" s="201" t="str">
        <f>VLOOKUP(U9,'пр.взв.'!B9:E40,2,FALSE)</f>
        <v>ХАМРАЕВ Умед Хабибуллоевич</v>
      </c>
      <c r="S9" s="201" t="str">
        <f>VLOOKUP(U9,'пр.взв.'!B9:E40,3,FALSE)</f>
        <v>11.01.90, КМС</v>
      </c>
      <c r="T9" s="201" t="str">
        <f>VLOOKUP(U9,'пр.взв.'!B9:E40,4,FALSE)</f>
        <v>ДВФО</v>
      </c>
      <c r="U9" s="225">
        <v>10</v>
      </c>
      <c r="Y9" s="3"/>
      <c r="Z9" s="3"/>
      <c r="AA9" s="3"/>
      <c r="AB9" s="3"/>
      <c r="AC9" s="3"/>
    </row>
    <row r="10" spans="1:29" ht="12.75" customHeight="1" thickBot="1">
      <c r="A10" s="216"/>
      <c r="B10" s="202"/>
      <c r="C10" s="202"/>
      <c r="D10" s="202"/>
      <c r="E10" s="57"/>
      <c r="F10" s="58"/>
      <c r="G10" s="73">
        <v>1</v>
      </c>
      <c r="H10" s="51"/>
      <c r="I10" s="75"/>
      <c r="J10" s="75"/>
      <c r="K10" s="75"/>
      <c r="L10" s="75"/>
      <c r="M10" s="53"/>
      <c r="N10" s="53"/>
      <c r="O10" s="73">
        <v>2</v>
      </c>
      <c r="P10" s="59"/>
      <c r="Q10" s="30"/>
      <c r="R10" s="202"/>
      <c r="S10" s="202"/>
      <c r="T10" s="202"/>
      <c r="U10" s="226"/>
      <c r="Y10" s="3"/>
      <c r="Z10" s="3"/>
      <c r="AA10" s="3"/>
      <c r="AB10" s="3"/>
      <c r="AC10" s="3"/>
    </row>
    <row r="11" spans="1:29" ht="12.75" customHeight="1" thickBot="1">
      <c r="A11" s="214">
        <v>5</v>
      </c>
      <c r="B11" s="171" t="str">
        <f>VLOOKUP(A11,'пр.взв.'!B11:C42,2,FALSE)</f>
        <v>КИРИЧЕНКО Максим Александрович</v>
      </c>
      <c r="C11" s="171" t="str">
        <f>VLOOKUP(A11,'пр.взв.'!B7:E38,3,FALSE)</f>
        <v>06.10.82, МС</v>
      </c>
      <c r="D11" s="171" t="str">
        <f>VLOOKUP(A11,'пр.взв.'!B7:E38,4,FALSE)</f>
        <v>ДВФО</v>
      </c>
      <c r="E11" s="52"/>
      <c r="F11" s="58"/>
      <c r="G11" s="74" t="s">
        <v>117</v>
      </c>
      <c r="H11" s="60"/>
      <c r="I11" s="112"/>
      <c r="J11" s="75"/>
      <c r="K11" s="75"/>
      <c r="L11" s="75"/>
      <c r="M11" s="53"/>
      <c r="N11" s="56"/>
      <c r="O11" s="74" t="s">
        <v>117</v>
      </c>
      <c r="P11" s="59"/>
      <c r="Q11" s="30"/>
      <c r="R11" s="171" t="str">
        <f>VLOOKUP(U11,'пр.взв.'!B11:E42,2,FALSE)</f>
        <v>МОИСЕЕНКО Константин Владимирович</v>
      </c>
      <c r="S11" s="171" t="str">
        <f>VLOOKUP(U11,'пр.взв.'!B11:E42,3,FALSE)</f>
        <v>25.11.84, КМС</v>
      </c>
      <c r="T11" s="171" t="str">
        <f>VLOOKUP(U11,'пр.взв.'!B11:E42,4,FALSE)</f>
        <v>СЗФО</v>
      </c>
      <c r="U11" s="227">
        <v>6</v>
      </c>
      <c r="Y11" s="3"/>
      <c r="Z11" s="3"/>
      <c r="AA11" s="3"/>
      <c r="AB11" s="3"/>
      <c r="AC11" s="3"/>
    </row>
    <row r="12" spans="1:29" ht="12.75" customHeight="1">
      <c r="A12" s="215"/>
      <c r="B12" s="172"/>
      <c r="C12" s="172"/>
      <c r="D12" s="172"/>
      <c r="E12" s="73">
        <v>13</v>
      </c>
      <c r="F12" s="61"/>
      <c r="G12" s="54"/>
      <c r="H12" s="62"/>
      <c r="I12" s="112"/>
      <c r="J12" s="151" t="s">
        <v>20</v>
      </c>
      <c r="K12" s="151"/>
      <c r="L12" s="151"/>
      <c r="M12" s="53"/>
      <c r="N12" s="59"/>
      <c r="O12" s="53"/>
      <c r="P12" s="63"/>
      <c r="Q12" s="73">
        <v>14</v>
      </c>
      <c r="R12" s="172"/>
      <c r="S12" s="172"/>
      <c r="T12" s="172"/>
      <c r="U12" s="225"/>
      <c r="Y12" s="3"/>
      <c r="Z12" s="3"/>
      <c r="AA12" s="3"/>
      <c r="AB12" s="3"/>
      <c r="AC12" s="3"/>
    </row>
    <row r="13" spans="1:29" ht="12.75" customHeight="1" thickBot="1">
      <c r="A13" s="215">
        <v>13</v>
      </c>
      <c r="B13" s="201" t="str">
        <f>VLOOKUP(A13,'пр.взв.'!B7:C38,2,FALSE)</f>
        <v>АБДУРАПОВ Рустан Шахбанович</v>
      </c>
      <c r="C13" s="201" t="str">
        <f>VLOOKUP(A13,'пр.взв.'!B7:E38,3,FALSE)</f>
        <v>07.07.88, КМС</v>
      </c>
      <c r="D13" s="201" t="str">
        <f>VLOOKUP(A13,'пр.взв.'!B7:E38,4,FALSE)</f>
        <v>С-П</v>
      </c>
      <c r="E13" s="74" t="s">
        <v>117</v>
      </c>
      <c r="F13" s="54"/>
      <c r="G13" s="54"/>
      <c r="H13" s="62"/>
      <c r="I13" s="64"/>
      <c r="J13" s="65"/>
      <c r="K13" s="65"/>
      <c r="L13" s="112"/>
      <c r="M13" s="53"/>
      <c r="N13" s="59"/>
      <c r="O13" s="53"/>
      <c r="P13" s="53"/>
      <c r="Q13" s="74" t="s">
        <v>119</v>
      </c>
      <c r="R13" s="201" t="str">
        <f>VLOOKUP(U13,'пр.взв.'!B13:E44,2,FALSE)</f>
        <v>БАРДИН Сергей Евгеньевич</v>
      </c>
      <c r="S13" s="201" t="str">
        <f>VLOOKUP(U13,'пр.взв.'!B13:E44,3,FALSE)</f>
        <v>02.07.90, МС</v>
      </c>
      <c r="T13" s="201" t="str">
        <f>VLOOKUP(U13,'пр.взв.'!B13:E44,4,FALSE)</f>
        <v>ПФО</v>
      </c>
      <c r="U13" s="225">
        <v>14</v>
      </c>
      <c r="Y13" s="3"/>
      <c r="Z13" s="3"/>
      <c r="AA13" s="3"/>
      <c r="AB13" s="3"/>
      <c r="AC13" s="3"/>
    </row>
    <row r="14" spans="1:29" ht="12.75" customHeight="1" thickBot="1">
      <c r="A14" s="216"/>
      <c r="B14" s="202"/>
      <c r="C14" s="202"/>
      <c r="D14" s="202"/>
      <c r="E14" s="57"/>
      <c r="F14" s="223"/>
      <c r="G14" s="223"/>
      <c r="H14" s="62"/>
      <c r="I14" s="73">
        <v>1</v>
      </c>
      <c r="J14" s="112"/>
      <c r="K14" s="112"/>
      <c r="L14" s="112"/>
      <c r="M14" s="73">
        <v>2</v>
      </c>
      <c r="N14" s="64"/>
      <c r="O14" s="53"/>
      <c r="P14" s="53"/>
      <c r="Q14" s="30"/>
      <c r="R14" s="202"/>
      <c r="S14" s="202"/>
      <c r="T14" s="202"/>
      <c r="U14" s="228"/>
      <c r="Y14" s="3"/>
      <c r="Z14" s="3"/>
      <c r="AA14" s="3"/>
      <c r="AB14" s="3"/>
      <c r="AC14" s="3"/>
    </row>
    <row r="15" spans="1:29" ht="12.75" customHeight="1" thickBot="1">
      <c r="A15" s="214">
        <v>3</v>
      </c>
      <c r="B15" s="171" t="str">
        <f>VLOOKUP(A15,'пр.взв.'!B7:C38,2,FALSE)</f>
        <v>ЧЕРНОПЯТОВ Виктор Александрович</v>
      </c>
      <c r="C15" s="171" t="str">
        <f>VLOOKUP(A15,'пр.взв.'!B7:E38,3,FALSE)</f>
        <v>02.09.93, КМС</v>
      </c>
      <c r="D15" s="171" t="str">
        <f>VLOOKUP(A15,'пр.взв.'!B7:E38,4,FALSE)</f>
        <v>МОС</v>
      </c>
      <c r="E15" s="52"/>
      <c r="F15" s="54"/>
      <c r="G15" s="54"/>
      <c r="H15" s="62"/>
      <c r="I15" s="74" t="s">
        <v>122</v>
      </c>
      <c r="J15" s="112"/>
      <c r="K15" s="112"/>
      <c r="L15" s="112"/>
      <c r="M15" s="74" t="s">
        <v>119</v>
      </c>
      <c r="N15" s="59"/>
      <c r="O15" s="53"/>
      <c r="P15" s="53"/>
      <c r="Q15" s="30"/>
      <c r="R15" s="171" t="str">
        <f>VLOOKUP(U15,'пр.взв.'!B7:C38,2,FALSE)</f>
        <v>МАГОМЕДОВ Магомед Хайбулаевич</v>
      </c>
      <c r="S15" s="171" t="str">
        <f>VLOOKUP(U15,'пр.взв.'!B7:E38,3,FALSE)</f>
        <v>21.01.94, МС</v>
      </c>
      <c r="T15" s="171" t="str">
        <f>VLOOKUP(U15,'пр.взв.'!B7:E38,4,FALSE)</f>
        <v>МОС</v>
      </c>
      <c r="U15" s="224">
        <v>4</v>
      </c>
      <c r="Y15" s="3"/>
      <c r="Z15" s="3"/>
      <c r="AA15" s="3"/>
      <c r="AB15" s="3"/>
      <c r="AC15" s="3"/>
    </row>
    <row r="16" spans="1:29" ht="12.75" customHeight="1">
      <c r="A16" s="215"/>
      <c r="B16" s="172"/>
      <c r="C16" s="172"/>
      <c r="D16" s="172"/>
      <c r="E16" s="73">
        <v>3</v>
      </c>
      <c r="F16" s="54"/>
      <c r="G16" s="54"/>
      <c r="H16" s="62"/>
      <c r="I16" s="112"/>
      <c r="J16" s="112"/>
      <c r="K16" s="112"/>
      <c r="L16" s="112"/>
      <c r="M16" s="53"/>
      <c r="N16" s="59"/>
      <c r="O16" s="53"/>
      <c r="P16" s="53"/>
      <c r="Q16" s="73">
        <v>4</v>
      </c>
      <c r="R16" s="172"/>
      <c r="S16" s="172"/>
      <c r="T16" s="172"/>
      <c r="U16" s="225"/>
      <c r="Y16" s="3"/>
      <c r="Z16" s="3"/>
      <c r="AA16" s="3"/>
      <c r="AB16" s="3"/>
      <c r="AC16" s="3"/>
    </row>
    <row r="17" spans="1:29" ht="12.75" customHeight="1" thickBot="1">
      <c r="A17" s="215">
        <v>11</v>
      </c>
      <c r="B17" s="201" t="str">
        <f>VLOOKUP(A17,'пр.взв.'!B17:C47,2,FALSE)</f>
        <v>АБРАМОВ Иван Владимирович</v>
      </c>
      <c r="C17" s="201" t="str">
        <f>VLOOKUP(A17,'пр.взв.'!B7:E38,3,FALSE)</f>
        <v>25.04.90, КМС</v>
      </c>
      <c r="D17" s="201" t="str">
        <f>VLOOKUP(A17,'пр.взв.'!B7:F38,4,FALSE)</f>
        <v>ПФО</v>
      </c>
      <c r="E17" s="74" t="s">
        <v>117</v>
      </c>
      <c r="F17" s="55"/>
      <c r="G17" s="54"/>
      <c r="H17" s="62"/>
      <c r="I17" s="112"/>
      <c r="J17" s="112"/>
      <c r="K17" s="112"/>
      <c r="L17" s="112"/>
      <c r="M17" s="53"/>
      <c r="N17" s="59"/>
      <c r="O17" s="53"/>
      <c r="P17" s="56"/>
      <c r="Q17" s="74" t="s">
        <v>117</v>
      </c>
      <c r="R17" s="201" t="str">
        <f>VLOOKUP(U17,'пр.взв.'!B17:E47,2,FALSE)</f>
        <v>ХАЛИТОВ Денис Саидуллаевич</v>
      </c>
      <c r="S17" s="201" t="str">
        <f>VLOOKUP(U17,'пр.взв.'!B17:E47,3,FALSE)</f>
        <v>17.06.85, КМС</v>
      </c>
      <c r="T17" s="201" t="str">
        <f>VLOOKUP(U17,'пр.взв.'!B17:E47,4,FALSE)</f>
        <v>СФО</v>
      </c>
      <c r="U17" s="225">
        <v>12</v>
      </c>
      <c r="Y17" s="3"/>
      <c r="Z17" s="3"/>
      <c r="AA17" s="3"/>
      <c r="AB17" s="3"/>
      <c r="AC17" s="3"/>
    </row>
    <row r="18" spans="1:21" ht="12.75" customHeight="1" thickBot="1">
      <c r="A18" s="216"/>
      <c r="B18" s="202"/>
      <c r="C18" s="202"/>
      <c r="D18" s="202"/>
      <c r="E18" s="57"/>
      <c r="F18" s="58"/>
      <c r="G18" s="73">
        <v>7</v>
      </c>
      <c r="H18" s="66"/>
      <c r="I18" s="88" t="s">
        <v>29</v>
      </c>
      <c r="J18" s="112"/>
      <c r="K18" s="112"/>
      <c r="L18" s="112"/>
      <c r="M18" s="53"/>
      <c r="N18" s="63"/>
      <c r="O18" s="73">
        <v>4</v>
      </c>
      <c r="P18" s="59"/>
      <c r="Q18" s="30"/>
      <c r="R18" s="202"/>
      <c r="S18" s="202"/>
      <c r="T18" s="202"/>
      <c r="U18" s="226"/>
    </row>
    <row r="19" spans="1:21" ht="12.75" customHeight="1" thickBot="1">
      <c r="A19" s="214">
        <v>7</v>
      </c>
      <c r="B19" s="171" t="str">
        <f>VLOOKUP(A19,'пр.взв.'!B19:C49,2,FALSE)</f>
        <v>МАГОМЕДАЛИЕВ Рамзан Фикретович</v>
      </c>
      <c r="C19" s="171" t="str">
        <f>VLOOKUP(A19,'пр.взв.'!B7:E38,3,FALSE)</f>
        <v>10.02.94, КМС</v>
      </c>
      <c r="D19" s="171" t="str">
        <f>VLOOKUP(A19,'пр.взв.'!B7:E38,4,FALSE)</f>
        <v>СКФО</v>
      </c>
      <c r="E19" s="52"/>
      <c r="F19" s="67"/>
      <c r="G19" s="74" t="s">
        <v>117</v>
      </c>
      <c r="H19" s="27"/>
      <c r="I19" s="75"/>
      <c r="J19" s="75"/>
      <c r="K19" s="75"/>
      <c r="L19" s="75"/>
      <c r="M19" s="75"/>
      <c r="N19" s="53"/>
      <c r="O19" s="74" t="s">
        <v>117</v>
      </c>
      <c r="P19" s="59"/>
      <c r="Q19" s="30"/>
      <c r="R19" s="171" t="str">
        <f>VLOOKUP(U19,'пр.взв.'!B19:E49,2,FALSE)</f>
        <v>САГАДЕЕВ Ильмир Дамирович</v>
      </c>
      <c r="S19" s="171" t="str">
        <f>VLOOKUP(U19,'пр.взв.'!B19:E49,3,FALSE)</f>
        <v>23.02.85, КМС</v>
      </c>
      <c r="T19" s="171" t="str">
        <f>VLOOKUP(U19,'пр.взв.'!B19:E49,4,FALSE)</f>
        <v>ПФО</v>
      </c>
      <c r="U19" s="227">
        <v>8</v>
      </c>
    </row>
    <row r="20" spans="1:21" ht="12.75" customHeight="1">
      <c r="A20" s="215"/>
      <c r="B20" s="172"/>
      <c r="C20" s="172"/>
      <c r="D20" s="172"/>
      <c r="E20" s="73">
        <v>7</v>
      </c>
      <c r="F20" s="68"/>
      <c r="G20" s="57"/>
      <c r="H20" s="27">
        <v>2</v>
      </c>
      <c r="I20" s="173" t="str">
        <f>VLOOKUP(H20,'пр.взв.'!B7:H38,2,FALSE)</f>
        <v>АЛИЕВ Султан Магомедбегович</v>
      </c>
      <c r="J20" s="174"/>
      <c r="K20" s="174"/>
      <c r="L20" s="174"/>
      <c r="M20" s="175"/>
      <c r="N20" s="53"/>
      <c r="O20" s="53"/>
      <c r="P20" s="69"/>
      <c r="Q20" s="73">
        <v>8</v>
      </c>
      <c r="R20" s="172"/>
      <c r="S20" s="172"/>
      <c r="T20" s="172"/>
      <c r="U20" s="225"/>
    </row>
    <row r="21" spans="1:21" ht="12.75" customHeight="1" thickBot="1">
      <c r="A21" s="215">
        <v>15</v>
      </c>
      <c r="B21" s="201" t="str">
        <f>VLOOKUP(A21,'пр.взв.'!B21:C51,2,FALSE)</f>
        <v>КУШНИРУК Александр Олегович</v>
      </c>
      <c r="C21" s="201" t="str">
        <f>VLOOKUP(A21,'пр.взв.'!B7:E38,3,FALSE)</f>
        <v>03.07.93, МС</v>
      </c>
      <c r="D21" s="201" t="str">
        <f>VLOOKUP(A21,'пр.взв.'!B7:E38,4,FALSE)</f>
        <v>Р.Крым</v>
      </c>
      <c r="E21" s="74" t="s">
        <v>117</v>
      </c>
      <c r="F21" s="57"/>
      <c r="G21" s="57"/>
      <c r="H21" s="41"/>
      <c r="I21" s="176"/>
      <c r="J21" s="177"/>
      <c r="K21" s="177"/>
      <c r="L21" s="177"/>
      <c r="M21" s="178"/>
      <c r="N21" s="53"/>
      <c r="O21" s="53"/>
      <c r="P21" s="53"/>
      <c r="Q21" s="74"/>
      <c r="R21" s="199" t="e">
        <f>VLOOKUP(U21,'пр.взв.'!B21:E51,2,FALSE)</f>
        <v>#N/A</v>
      </c>
      <c r="S21" s="199" t="e">
        <f>VLOOKUP(U21,'пр.взв.'!B21:E51,3,FALSE)</f>
        <v>#N/A</v>
      </c>
      <c r="T21" s="199" t="e">
        <f>VLOOKUP(U21,'пр.взв.'!B7:E38,4,FALSE)</f>
        <v>#N/A</v>
      </c>
      <c r="U21" s="225">
        <v>16</v>
      </c>
    </row>
    <row r="22" spans="1:21" ht="12.75" customHeight="1" thickBot="1">
      <c r="A22" s="216"/>
      <c r="B22" s="202"/>
      <c r="C22" s="202"/>
      <c r="D22" s="202"/>
      <c r="E22" s="57"/>
      <c r="F22" s="52"/>
      <c r="G22" s="52"/>
      <c r="H22" s="30"/>
      <c r="I22" s="30"/>
      <c r="J22" s="30"/>
      <c r="K22" s="30"/>
      <c r="L22" s="30"/>
      <c r="M22" s="30"/>
      <c r="N22" s="30"/>
      <c r="O22" s="51"/>
      <c r="P22" s="51"/>
      <c r="Q22" s="30"/>
      <c r="R22" s="200"/>
      <c r="S22" s="200"/>
      <c r="T22" s="200"/>
      <c r="U22" s="226"/>
    </row>
    <row r="23" spans="1:20" ht="12.75" customHeight="1">
      <c r="A23" s="1"/>
      <c r="B23" s="1"/>
      <c r="C23" s="5"/>
      <c r="D23" s="3"/>
      <c r="E23" s="29"/>
      <c r="F23" s="29"/>
      <c r="G23" s="29"/>
      <c r="H23" s="152" t="s">
        <v>27</v>
      </c>
      <c r="I23" s="152"/>
      <c r="J23" s="152"/>
      <c r="K23" s="152"/>
      <c r="L23" s="152"/>
      <c r="M23" s="152"/>
      <c r="N23" s="152"/>
      <c r="O23" s="70"/>
      <c r="P23" s="70"/>
      <c r="Q23" s="30"/>
      <c r="R23" s="9"/>
      <c r="S23" s="9"/>
      <c r="T23" s="9"/>
    </row>
    <row r="24" spans="1:22" ht="12" customHeight="1" thickBot="1">
      <c r="A24" s="77"/>
      <c r="B24" s="77"/>
      <c r="C24" s="77"/>
      <c r="D24" s="23" t="s">
        <v>2</v>
      </c>
      <c r="E24" s="77"/>
      <c r="F24" s="77"/>
      <c r="G24" s="77"/>
      <c r="H24" s="77"/>
      <c r="I24" s="77"/>
      <c r="J24" s="77"/>
      <c r="K24" s="79"/>
      <c r="L24" s="79"/>
      <c r="M24" s="79"/>
      <c r="N24" s="79"/>
      <c r="O24" s="23" t="s">
        <v>3</v>
      </c>
      <c r="P24" s="79"/>
      <c r="Q24" s="79"/>
      <c r="R24" s="79"/>
      <c r="S24" s="79"/>
      <c r="T24" s="3"/>
      <c r="U24" s="24"/>
      <c r="V24" s="3"/>
    </row>
    <row r="25" spans="1:22" ht="12.75" customHeight="1">
      <c r="A25" s="24">
        <v>9</v>
      </c>
      <c r="B25" s="185" t="str">
        <f>VLOOKUP(A25,'пр.взв.'!B7:E38,2,FALSE)</f>
        <v>ЛОГУНОВ Александр Андреевич</v>
      </c>
      <c r="C25" s="77"/>
      <c r="D25" s="77"/>
      <c r="E25" s="77"/>
      <c r="F25" s="77"/>
      <c r="G25" s="77"/>
      <c r="H25" s="77"/>
      <c r="I25" s="80">
        <v>10</v>
      </c>
      <c r="J25" s="159" t="str">
        <f>VLOOKUP(I25,'пр.взв.'!B5:D38,2,FALSE)</f>
        <v>ХАМРАЕВ Умед Хабибуллоевич</v>
      </c>
      <c r="K25" s="160"/>
      <c r="L25" s="161"/>
      <c r="M25" s="79"/>
      <c r="N25" s="79"/>
      <c r="O25" s="79"/>
      <c r="P25" s="79"/>
      <c r="Q25" s="79"/>
      <c r="R25" s="79"/>
      <c r="S25" s="79"/>
      <c r="T25" s="3"/>
      <c r="U25" s="3"/>
      <c r="V25" s="3"/>
    </row>
    <row r="26" spans="1:22" ht="12.75" customHeight="1">
      <c r="A26" s="24"/>
      <c r="B26" s="187"/>
      <c r="C26" s="81">
        <v>13</v>
      </c>
      <c r="D26" s="82"/>
      <c r="E26" s="83"/>
      <c r="F26" s="83"/>
      <c r="G26" s="83"/>
      <c r="H26" s="83"/>
      <c r="I26" s="84"/>
      <c r="J26" s="162"/>
      <c r="K26" s="163"/>
      <c r="L26" s="164"/>
      <c r="M26" s="53">
        <v>14</v>
      </c>
      <c r="N26" s="82"/>
      <c r="O26" s="82"/>
      <c r="P26" s="82"/>
      <c r="Q26" s="82"/>
      <c r="R26" s="25"/>
      <c r="S26" s="82"/>
      <c r="T26" s="10"/>
      <c r="U26" s="24"/>
      <c r="V26" s="3"/>
    </row>
    <row r="27" spans="1:22" ht="12.75" customHeight="1">
      <c r="A27" s="14">
        <v>13</v>
      </c>
      <c r="B27" s="188" t="str">
        <f>VLOOKUP(A27,'пр.взв.'!B7:D38,2,FALSE)</f>
        <v>АБДУРАПОВ Рустан Шахбанович</v>
      </c>
      <c r="C27" s="85" t="s">
        <v>117</v>
      </c>
      <c r="D27" s="82"/>
      <c r="E27" s="86"/>
      <c r="F27" s="86"/>
      <c r="G27" s="86"/>
      <c r="H27" s="86"/>
      <c r="I27" s="87">
        <v>14</v>
      </c>
      <c r="J27" s="153" t="str">
        <f>VLOOKUP(I27,'пр.взв.'!B7:D38,2,FALSE)</f>
        <v>БАРДИН Сергей Евгеньевич</v>
      </c>
      <c r="K27" s="154"/>
      <c r="L27" s="155"/>
      <c r="M27" s="85" t="s">
        <v>119</v>
      </c>
      <c r="N27" s="88"/>
      <c r="O27" s="88"/>
      <c r="P27" s="88"/>
      <c r="Q27" s="88"/>
      <c r="R27" s="82"/>
      <c r="S27" s="82"/>
      <c r="T27" s="10"/>
      <c r="U27" s="3"/>
      <c r="V27" s="3"/>
    </row>
    <row r="28" spans="1:22" ht="12.75" customHeight="1" thickBot="1">
      <c r="A28" s="14"/>
      <c r="B28" s="186"/>
      <c r="C28" s="89"/>
      <c r="D28" s="82"/>
      <c r="E28" s="88"/>
      <c r="F28" s="88"/>
      <c r="G28" s="86"/>
      <c r="H28" s="86"/>
      <c r="I28" s="87"/>
      <c r="J28" s="156"/>
      <c r="K28" s="157"/>
      <c r="L28" s="158"/>
      <c r="M28" s="89"/>
      <c r="N28" s="88"/>
      <c r="O28" s="88"/>
      <c r="P28" s="88"/>
      <c r="Q28" s="88"/>
      <c r="R28" s="82"/>
      <c r="S28" s="82"/>
      <c r="T28" s="10"/>
      <c r="U28" s="3"/>
      <c r="V28" s="3"/>
    </row>
    <row r="29" spans="1:22" ht="12.75" customHeight="1">
      <c r="A29" s="14"/>
      <c r="B29" s="90"/>
      <c r="C29" s="89"/>
      <c r="D29" s="53">
        <v>13</v>
      </c>
      <c r="E29" s="88"/>
      <c r="F29" s="88"/>
      <c r="G29" s="86"/>
      <c r="H29" s="86"/>
      <c r="I29" s="87"/>
      <c r="J29" s="91"/>
      <c r="K29" s="90"/>
      <c r="L29" s="92"/>
      <c r="M29" s="89"/>
      <c r="N29" s="93"/>
      <c r="O29" s="94">
        <v>12</v>
      </c>
      <c r="P29" s="88"/>
      <c r="Q29" s="88"/>
      <c r="R29" s="82"/>
      <c r="S29" s="82"/>
      <c r="T29" s="10"/>
      <c r="U29" s="3"/>
      <c r="V29" s="3"/>
    </row>
    <row r="30" spans="1:22" ht="12.75" customHeight="1" thickBot="1">
      <c r="A30" s="14"/>
      <c r="B30" s="95"/>
      <c r="C30" s="89"/>
      <c r="D30" s="85" t="s">
        <v>118</v>
      </c>
      <c r="E30" s="88"/>
      <c r="F30" s="77" t="s">
        <v>35</v>
      </c>
      <c r="G30" s="86"/>
      <c r="H30" s="86"/>
      <c r="I30" s="87"/>
      <c r="J30" s="91"/>
      <c r="K30" s="95"/>
      <c r="L30" s="92"/>
      <c r="M30" s="89"/>
      <c r="N30" s="88"/>
      <c r="O30" s="90" t="s">
        <v>117</v>
      </c>
      <c r="P30" s="96"/>
      <c r="Q30" s="88"/>
      <c r="R30" s="77" t="s">
        <v>35</v>
      </c>
      <c r="S30" s="82"/>
      <c r="T30" s="10"/>
      <c r="U30" s="3"/>
      <c r="V30" s="3"/>
    </row>
    <row r="31" spans="1:24" ht="13.5" thickBot="1">
      <c r="A31" s="76">
        <v>15</v>
      </c>
      <c r="B31" s="189" t="str">
        <f>VLOOKUP(A31,'пр.взв.'!B7:D38,2,FALSE)</f>
        <v>КУШНИРУК Александр Олегович</v>
      </c>
      <c r="C31" s="97"/>
      <c r="D31" s="98"/>
      <c r="E31" s="99"/>
      <c r="F31" s="88"/>
      <c r="G31" s="88"/>
      <c r="H31" s="88"/>
      <c r="I31" s="100">
        <v>12</v>
      </c>
      <c r="J31" s="159" t="str">
        <f>VLOOKUP(I31,'пр.взв.'!B7:D38,2,FALSE)</f>
        <v>ХАЛИТОВ Денис Саидуллаевич</v>
      </c>
      <c r="K31" s="160"/>
      <c r="L31" s="161"/>
      <c r="M31" s="97"/>
      <c r="N31" s="88"/>
      <c r="O31" s="88"/>
      <c r="P31" s="101"/>
      <c r="Q31" s="88"/>
      <c r="R31" s="82"/>
      <c r="S31" s="82"/>
      <c r="T31" s="10"/>
      <c r="U31" s="3"/>
      <c r="V31" s="3"/>
      <c r="X31" s="113"/>
    </row>
    <row r="32" spans="1:22" ht="13.5" customHeight="1">
      <c r="A32" s="76"/>
      <c r="B32" s="190"/>
      <c r="C32" s="102">
        <v>3</v>
      </c>
      <c r="D32" s="98"/>
      <c r="E32" s="94">
        <v>4</v>
      </c>
      <c r="F32" s="193" t="str">
        <f>VLOOKUP(E32,'пр.взв.'!B7:D38,2,FALSE)</f>
        <v>МАГОМЕДОВ Магомед Хайбулаевич</v>
      </c>
      <c r="G32" s="194"/>
      <c r="H32" s="195"/>
      <c r="I32" s="103"/>
      <c r="J32" s="162"/>
      <c r="K32" s="163"/>
      <c r="L32" s="164"/>
      <c r="M32" s="102">
        <v>12</v>
      </c>
      <c r="N32" s="104"/>
      <c r="O32" s="104"/>
      <c r="P32" s="101"/>
      <c r="Q32" s="94">
        <v>12</v>
      </c>
      <c r="R32" s="149" t="str">
        <f>VLOOKUP(Q32,'пр.взв.'!B7:D38,2,FALSE)</f>
        <v>ХАЛИТОВ Денис Саидуллаевич</v>
      </c>
      <c r="S32" s="104"/>
      <c r="T32" s="40"/>
      <c r="U32" s="40"/>
      <c r="V32" s="3"/>
    </row>
    <row r="33" spans="1:22" ht="13.5" customHeight="1" thickBot="1">
      <c r="A33" s="76">
        <v>3</v>
      </c>
      <c r="B33" s="191" t="str">
        <f>VLOOKUP(A33,'пр.взв.'!B7:E38,2,FALSE)</f>
        <v>ЧЕРНОПЯТОВ Виктор Александрович</v>
      </c>
      <c r="C33" s="90" t="s">
        <v>118</v>
      </c>
      <c r="D33" s="98"/>
      <c r="E33" s="105" t="s">
        <v>117</v>
      </c>
      <c r="F33" s="196"/>
      <c r="G33" s="197"/>
      <c r="H33" s="198"/>
      <c r="I33" s="103">
        <v>8</v>
      </c>
      <c r="J33" s="165" t="str">
        <f>VLOOKUP(I33,'пр.взв.'!B7:D38,2,FALSE)</f>
        <v>САГАДЕЕВ Ильмир Дамирович</v>
      </c>
      <c r="K33" s="166"/>
      <c r="L33" s="167"/>
      <c r="M33" s="8" t="s">
        <v>117</v>
      </c>
      <c r="N33" s="104"/>
      <c r="O33" s="104"/>
      <c r="P33" s="101"/>
      <c r="Q33" s="90" t="s">
        <v>117</v>
      </c>
      <c r="R33" s="150"/>
      <c r="S33" s="104"/>
      <c r="T33" s="40"/>
      <c r="U33" s="40"/>
      <c r="V33" s="3"/>
    </row>
    <row r="34" spans="1:22" ht="13.5" customHeight="1" thickBot="1">
      <c r="A34" s="106"/>
      <c r="B34" s="192"/>
      <c r="C34" s="82"/>
      <c r="D34" s="98"/>
      <c r="E34" s="88"/>
      <c r="F34" s="88"/>
      <c r="G34" s="88"/>
      <c r="H34" s="88"/>
      <c r="I34" s="103"/>
      <c r="J34" s="168"/>
      <c r="K34" s="169"/>
      <c r="L34" s="170"/>
      <c r="M34" s="88"/>
      <c r="N34" s="88"/>
      <c r="O34" s="88"/>
      <c r="P34" s="101"/>
      <c r="Q34" s="88"/>
      <c r="R34" s="82"/>
      <c r="S34" s="82"/>
      <c r="T34" s="10"/>
      <c r="U34" s="3"/>
      <c r="V34" s="3"/>
    </row>
    <row r="35" spans="1:22" ht="12.75">
      <c r="A35" s="79"/>
      <c r="B35" s="82"/>
      <c r="C35" s="100">
        <v>4</v>
      </c>
      <c r="D35" s="185" t="str">
        <f>VLOOKUP(C35,'пр.взв.'!B7:D38,2,FALSE)</f>
        <v>МАГОМЕДОВ Магомед Хайбулаевич</v>
      </c>
      <c r="E35" s="88"/>
      <c r="F35" s="88"/>
      <c r="G35" s="88"/>
      <c r="H35" s="88"/>
      <c r="I35" s="99"/>
      <c r="J35" s="86"/>
      <c r="K35" s="88"/>
      <c r="L35" s="88"/>
      <c r="M35" s="100">
        <v>7</v>
      </c>
      <c r="N35" s="159" t="str">
        <f>VLOOKUP(M35,'пр.взв.'!B7:D38,2,FALSE)</f>
        <v>МАГОМЕДАЛИЕВ Рамзан Фикретович</v>
      </c>
      <c r="O35" s="180"/>
      <c r="P35" s="181"/>
      <c r="Q35" s="88"/>
      <c r="R35" s="82"/>
      <c r="S35" s="82"/>
      <c r="T35" s="10"/>
      <c r="U35" s="3"/>
      <c r="V35" s="3"/>
    </row>
    <row r="36" spans="1:22" ht="13.5" thickBot="1">
      <c r="A36" s="77"/>
      <c r="B36" s="82"/>
      <c r="C36" s="82"/>
      <c r="D36" s="186"/>
      <c r="E36" s="88"/>
      <c r="F36" s="88"/>
      <c r="G36" s="88"/>
      <c r="H36" s="88"/>
      <c r="I36" s="88"/>
      <c r="J36" s="86"/>
      <c r="K36" s="88"/>
      <c r="L36" s="88"/>
      <c r="M36" s="88"/>
      <c r="N36" s="182"/>
      <c r="O36" s="183"/>
      <c r="P36" s="184"/>
      <c r="Q36" s="88"/>
      <c r="R36" s="82"/>
      <c r="S36" s="82"/>
      <c r="T36" s="10"/>
      <c r="U36" s="3"/>
      <c r="V36" s="3"/>
    </row>
    <row r="37" spans="1:22" ht="12.75">
      <c r="A37" s="107"/>
      <c r="B37" s="108"/>
      <c r="C37" s="108"/>
      <c r="D37" s="109"/>
      <c r="E37" s="110"/>
      <c r="F37" s="110"/>
      <c r="G37" s="110"/>
      <c r="H37" s="111"/>
      <c r="I37" s="111"/>
      <c r="J37" s="111"/>
      <c r="K37" s="110"/>
      <c r="L37" s="110"/>
      <c r="M37" s="110"/>
      <c r="N37" s="110"/>
      <c r="O37" s="110"/>
      <c r="P37" s="110"/>
      <c r="Q37" s="110"/>
      <c r="R37" s="108"/>
      <c r="S37" s="108"/>
      <c r="T37" s="26"/>
      <c r="U37" s="26"/>
      <c r="V37" s="26"/>
    </row>
    <row r="38" spans="1:22" ht="15.75">
      <c r="A38" s="179" t="str">
        <f>HYPERLINK('[1]реквизиты'!$A$6)</f>
        <v>Гл. судья, судья МК</v>
      </c>
      <c r="B38" s="179"/>
      <c r="C38" s="179"/>
      <c r="E38" s="34"/>
      <c r="F38" s="35"/>
      <c r="J38" s="36" t="str">
        <f>'[1]реквизиты'!$G$7</f>
        <v>А.А.Лебедев</v>
      </c>
      <c r="K38" s="4"/>
      <c r="N38" s="29"/>
      <c r="O38" s="37" t="str">
        <f>'[1]реквизиты'!$G$8</f>
        <v>/г.Москва/</v>
      </c>
      <c r="P38" s="29"/>
      <c r="Q38" s="29"/>
      <c r="R38" s="3"/>
      <c r="S38" s="3"/>
      <c r="T38" s="3"/>
      <c r="U38" s="3"/>
      <c r="V38" s="3"/>
    </row>
    <row r="39" spans="1:17" ht="12.75">
      <c r="A39" s="9"/>
      <c r="B39" s="9"/>
      <c r="C39" s="9"/>
      <c r="D39" s="3"/>
      <c r="E39" s="29"/>
      <c r="F39" s="29"/>
      <c r="G39" s="29"/>
      <c r="H39" s="29"/>
      <c r="I39" s="29"/>
      <c r="J39" s="30"/>
      <c r="K39" s="30"/>
      <c r="L39" s="30"/>
      <c r="M39" s="30"/>
      <c r="N39" s="30"/>
      <c r="O39" s="30"/>
      <c r="P39" s="30"/>
      <c r="Q39" s="30"/>
    </row>
    <row r="40" spans="1:16" ht="15.75">
      <c r="A40" s="43" t="str">
        <f>HYPERLINK('[1]реквизиты'!$A$8)</f>
        <v>Гл. секретарь, судья ВК</v>
      </c>
      <c r="B40" s="44"/>
      <c r="C40" s="45"/>
      <c r="D40" s="38"/>
      <c r="E40" s="38"/>
      <c r="F40" s="3"/>
      <c r="G40" s="3"/>
      <c r="H40" s="3"/>
      <c r="I40" s="3"/>
      <c r="J40" s="36" t="str">
        <f>HYPERLINK('[1]реквизиты'!$G$9)</f>
        <v>С.Н.Мордовин</v>
      </c>
      <c r="K40" s="29"/>
      <c r="L40" s="29"/>
      <c r="M40" s="29"/>
      <c r="O40" s="37" t="str">
        <f>'[1]реквизиты'!$G$10</f>
        <v>/г.Горно-Алтайск/</v>
      </c>
      <c r="P40" s="30"/>
    </row>
    <row r="41" spans="4:20" ht="15">
      <c r="D41" s="35"/>
      <c r="E41" s="35"/>
      <c r="F41" s="35"/>
      <c r="G41" s="38"/>
      <c r="H41" s="38"/>
      <c r="I41" s="3"/>
      <c r="J41" s="3"/>
      <c r="K41" s="3"/>
      <c r="L41" s="3"/>
      <c r="M41" s="29"/>
      <c r="N41" s="29"/>
      <c r="O41" s="29"/>
      <c r="P41" s="29"/>
      <c r="Q41" s="3"/>
      <c r="R41" s="4"/>
      <c r="S41" s="30"/>
      <c r="T41" s="30"/>
    </row>
    <row r="42" spans="4:20" ht="15">
      <c r="D42" s="34"/>
      <c r="E42" s="34"/>
      <c r="F42" s="35"/>
      <c r="G42" s="38"/>
      <c r="H42" s="38"/>
      <c r="I42" s="3"/>
      <c r="J42" s="3"/>
      <c r="K42" s="3"/>
      <c r="L42" s="3"/>
      <c r="M42" s="29"/>
      <c r="N42" s="29"/>
      <c r="O42" s="29"/>
      <c r="P42" s="29"/>
      <c r="Q42" s="38"/>
      <c r="R42" s="4"/>
      <c r="S42" s="30"/>
      <c r="T42" s="30"/>
    </row>
    <row r="43" spans="10:20" ht="12.75">
      <c r="J43" s="3"/>
      <c r="K43" s="3"/>
      <c r="L43" s="3"/>
      <c r="M43" s="3"/>
      <c r="N43" s="3"/>
      <c r="O43" s="3"/>
      <c r="P43" s="3"/>
      <c r="Q43" s="3"/>
      <c r="S43" s="30"/>
      <c r="T43" s="30"/>
    </row>
    <row r="44" spans="2:18" ht="15">
      <c r="B44" s="15">
        <f>HYPERLINK('[1]реквизиты'!$A$22)</f>
      </c>
      <c r="C44" s="14"/>
      <c r="D44" s="34"/>
      <c r="E44" s="34"/>
      <c r="F44" s="34"/>
      <c r="G44" s="4"/>
      <c r="H44" s="4"/>
      <c r="M44" s="17">
        <f>HYPERLINK('[1]реквизиты'!$G$23)</f>
      </c>
      <c r="O44" s="30"/>
      <c r="P44" s="30"/>
      <c r="R44" s="4"/>
    </row>
    <row r="45" spans="5:17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40" sqref="A1:I40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145" t="str">
        <f>HYPERLINK('[1]реквизиты'!$A$2)</f>
        <v>Чемпионат России по БОЕВОМУ САМБО </v>
      </c>
      <c r="B1" s="146"/>
      <c r="C1" s="146"/>
      <c r="D1" s="146"/>
      <c r="E1" s="146"/>
      <c r="F1" s="146"/>
      <c r="G1" s="146"/>
      <c r="H1" s="146"/>
      <c r="I1" s="146"/>
    </row>
    <row r="2" spans="4:5" ht="27" customHeight="1" hidden="1">
      <c r="D2" s="18"/>
      <c r="E2" s="39" t="str">
        <f>HYPERLINK('пр.взв.'!D4)</f>
        <v>в.к. 90  кг.</v>
      </c>
    </row>
    <row r="3" ht="21" customHeight="1" hidden="1">
      <c r="C3" s="19" t="s">
        <v>21</v>
      </c>
    </row>
    <row r="4" ht="19.5" customHeight="1" hidden="1">
      <c r="C4" s="20" t="s">
        <v>11</v>
      </c>
    </row>
    <row r="5" spans="1:9" ht="12.75" customHeight="1" hidden="1">
      <c r="A5" s="115" t="s">
        <v>12</v>
      </c>
      <c r="B5" s="115" t="s">
        <v>4</v>
      </c>
      <c r="C5" s="128" t="s">
        <v>5</v>
      </c>
      <c r="D5" s="115" t="s">
        <v>13</v>
      </c>
      <c r="E5" s="237" t="s">
        <v>14</v>
      </c>
      <c r="F5" s="238"/>
      <c r="G5" s="115" t="s">
        <v>15</v>
      </c>
      <c r="H5" s="115" t="s">
        <v>16</v>
      </c>
      <c r="I5" s="115" t="s">
        <v>17</v>
      </c>
    </row>
    <row r="6" spans="1:9" ht="12.75" hidden="1">
      <c r="A6" s="127"/>
      <c r="B6" s="127"/>
      <c r="C6" s="127"/>
      <c r="D6" s="127"/>
      <c r="E6" s="239"/>
      <c r="F6" s="240"/>
      <c r="G6" s="127"/>
      <c r="H6" s="127"/>
      <c r="I6" s="127"/>
    </row>
    <row r="7" spans="1:9" ht="12.75" hidden="1">
      <c r="A7" s="241"/>
      <c r="B7" s="231">
        <f>'пр.хода'!D29</f>
        <v>13</v>
      </c>
      <c r="C7" s="242" t="str">
        <f>VLOOKUP(B7,'пр.взв.'!B7:D62,2,FALSE)</f>
        <v>АБДУРАПОВ Рустан Шахбанович</v>
      </c>
      <c r="D7" s="242" t="str">
        <f>VLOOKUP(B7,'пр.взв.'!B7:F92,3,FALSE)</f>
        <v>07.07.88, КМС</v>
      </c>
      <c r="E7" s="244" t="str">
        <f>VLOOKUP(B7,'пр.взв.'!B7:F92,4,FALSE)</f>
        <v>С-П</v>
      </c>
      <c r="F7" s="242" t="str">
        <f>VLOOKUP(B7,'пр.взв.'!B7:G82,5,FALSE)</f>
        <v>Санкт-Петербург, ПР</v>
      </c>
      <c r="G7" s="232"/>
      <c r="H7" s="123"/>
      <c r="I7" s="115"/>
    </row>
    <row r="8" spans="1:9" ht="12.75" hidden="1">
      <c r="A8" s="241"/>
      <c r="B8" s="115"/>
      <c r="C8" s="242"/>
      <c r="D8" s="242"/>
      <c r="E8" s="244"/>
      <c r="F8" s="242"/>
      <c r="G8" s="232"/>
      <c r="H8" s="123"/>
      <c r="I8" s="115"/>
    </row>
    <row r="9" spans="1:9" ht="12.75" hidden="1">
      <c r="A9" s="243"/>
      <c r="B9" s="231">
        <f>'пр.хода'!C35</f>
        <v>4</v>
      </c>
      <c r="C9" s="242" t="str">
        <f>VLOOKUP(B9,'пр.взв.'!B9:D64,2,FALSE)</f>
        <v>МАГОМЕДОВ Магомед Хайбулаевич</v>
      </c>
      <c r="D9" s="242" t="str">
        <f>VLOOKUP(B9,'пр.взв.'!B9:F94,3,FALSE)</f>
        <v>21.01.94, МС</v>
      </c>
      <c r="E9" s="244" t="str">
        <f>VLOOKUP(B9,'пр.взв.'!B9:F94,4,FALSE)</f>
        <v>МОС</v>
      </c>
      <c r="F9" s="242" t="str">
        <f>VLOOKUP(B9,'пр.взв.'!B9:G84,5,FALSE)</f>
        <v>Москва, ПР</v>
      </c>
      <c r="G9" s="232"/>
      <c r="H9" s="115"/>
      <c r="I9" s="115"/>
    </row>
    <row r="10" spans="1:9" ht="12.75" hidden="1">
      <c r="A10" s="243"/>
      <c r="B10" s="115"/>
      <c r="C10" s="242"/>
      <c r="D10" s="242"/>
      <c r="E10" s="244"/>
      <c r="F10" s="242"/>
      <c r="G10" s="232"/>
      <c r="H10" s="115"/>
      <c r="I10" s="115"/>
    </row>
    <row r="11" spans="1:2" ht="29.25" customHeight="1" hidden="1">
      <c r="A11" s="2" t="s">
        <v>18</v>
      </c>
      <c r="B11" s="2"/>
    </row>
    <row r="12" spans="2:9" ht="19.5" customHeight="1" hidden="1">
      <c r="B12" s="2" t="s">
        <v>0</v>
      </c>
      <c r="C12" s="21"/>
      <c r="D12" s="21"/>
      <c r="E12" s="21"/>
      <c r="F12" s="21"/>
      <c r="G12" s="21"/>
      <c r="H12" s="21"/>
      <c r="I12" s="21"/>
    </row>
    <row r="13" spans="2:9" ht="19.5" customHeight="1" hidden="1">
      <c r="B13" s="2" t="s">
        <v>1</v>
      </c>
      <c r="C13" s="21"/>
      <c r="D13" s="21"/>
      <c r="E13" s="21"/>
      <c r="F13" s="21"/>
      <c r="G13" s="21"/>
      <c r="H13" s="21"/>
      <c r="I13" s="21"/>
    </row>
    <row r="14" ht="19.5" customHeight="1" hidden="1"/>
    <row r="15" ht="19.5" customHeight="1" hidden="1">
      <c r="C15" s="32" t="s">
        <v>22</v>
      </c>
    </row>
    <row r="16" spans="3:5" ht="24.75" customHeight="1" hidden="1">
      <c r="C16" s="20" t="s">
        <v>19</v>
      </c>
      <c r="E16" s="39" t="str">
        <f>HYPERLINK('пр.взв.'!D4)</f>
        <v>в.к. 90  кг.</v>
      </c>
    </row>
    <row r="17" spans="1:9" ht="12.75" customHeight="1" hidden="1">
      <c r="A17" s="115" t="s">
        <v>12</v>
      </c>
      <c r="B17" s="115" t="s">
        <v>4</v>
      </c>
      <c r="C17" s="128" t="s">
        <v>5</v>
      </c>
      <c r="D17" s="115" t="s">
        <v>13</v>
      </c>
      <c r="E17" s="237" t="s">
        <v>14</v>
      </c>
      <c r="F17" s="238"/>
      <c r="G17" s="115" t="s">
        <v>15</v>
      </c>
      <c r="H17" s="115" t="s">
        <v>16</v>
      </c>
      <c r="I17" s="115" t="s">
        <v>17</v>
      </c>
    </row>
    <row r="18" spans="1:9" ht="12.75" hidden="1">
      <c r="A18" s="127"/>
      <c r="B18" s="127"/>
      <c r="C18" s="127"/>
      <c r="D18" s="127"/>
      <c r="E18" s="239"/>
      <c r="F18" s="240"/>
      <c r="G18" s="127"/>
      <c r="H18" s="127"/>
      <c r="I18" s="127"/>
    </row>
    <row r="19" spans="1:9" ht="12.75" hidden="1">
      <c r="A19" s="241"/>
      <c r="B19" s="231">
        <f>'пр.хода'!O29</f>
        <v>12</v>
      </c>
      <c r="C19" s="245" t="str">
        <f>VLOOKUP(B19,'пр.взв.'!B1:D34,2,FALSE)</f>
        <v>ХАЛИТОВ Денис Саидуллаевич</v>
      </c>
      <c r="D19" s="245" t="str">
        <f>VLOOKUP(B19,'пр.взв.'!B1:F34,3,FALSE)</f>
        <v>17.06.85, КМС</v>
      </c>
      <c r="E19" s="247" t="str">
        <f>VLOOKUP(B19,'пр.взв.'!B1:F34,4,FALSE)</f>
        <v>СФО</v>
      </c>
      <c r="F19" s="242" t="str">
        <f>VLOOKUP(B19,'пр.взв.'!B1:G34,5,FALSE)</f>
        <v>Красноярский, Норильск</v>
      </c>
      <c r="G19" s="250"/>
      <c r="H19" s="123"/>
      <c r="I19" s="115"/>
    </row>
    <row r="20" spans="1:9" ht="12.75" hidden="1">
      <c r="A20" s="241"/>
      <c r="B20" s="115"/>
      <c r="C20" s="246"/>
      <c r="D20" s="246"/>
      <c r="E20" s="248"/>
      <c r="F20" s="242"/>
      <c r="G20" s="250"/>
      <c r="H20" s="123"/>
      <c r="I20" s="115"/>
    </row>
    <row r="21" spans="1:9" ht="12.75" hidden="1">
      <c r="A21" s="243"/>
      <c r="B21" s="231">
        <f>'пр.хода'!M35</f>
        <v>7</v>
      </c>
      <c r="C21" s="245" t="str">
        <f>VLOOKUP(B21,'пр.взв.'!B1:D36,2,FALSE)</f>
        <v>МАГОМЕДАЛИЕВ Рамзан Фикретович</v>
      </c>
      <c r="D21" s="245" t="str">
        <f>VLOOKUP(B21,'пр.взв.'!B1:F36,3,FALSE)</f>
        <v>10.02.94, КМС</v>
      </c>
      <c r="E21" s="247" t="str">
        <f>VLOOKUP(B21,'пр.взв.'!B2:F36,4,FALSE)</f>
        <v>СКФО</v>
      </c>
      <c r="F21" s="242" t="str">
        <f>VLOOKUP(B21,'пр.взв.'!B1:G36,5,FALSE)</f>
        <v>Ставропольский, Ставрополь, ВС</v>
      </c>
      <c r="G21" s="250"/>
      <c r="H21" s="115"/>
      <c r="I21" s="115"/>
    </row>
    <row r="22" spans="1:9" ht="12.75" hidden="1">
      <c r="A22" s="243"/>
      <c r="B22" s="115"/>
      <c r="C22" s="246"/>
      <c r="D22" s="246"/>
      <c r="E22" s="249"/>
      <c r="F22" s="242"/>
      <c r="G22" s="250"/>
      <c r="H22" s="115"/>
      <c r="I22" s="115"/>
    </row>
    <row r="23" spans="1:2" ht="29.25" customHeight="1" hidden="1">
      <c r="A23" s="2" t="s">
        <v>18</v>
      </c>
      <c r="B23" s="2"/>
    </row>
    <row r="24" spans="2:9" ht="19.5" customHeight="1" hidden="1">
      <c r="B24" s="2" t="s">
        <v>0</v>
      </c>
      <c r="C24" s="21"/>
      <c r="D24" s="21"/>
      <c r="E24" s="21"/>
      <c r="F24" s="21"/>
      <c r="G24" s="21"/>
      <c r="H24" s="21"/>
      <c r="I24" s="21"/>
    </row>
    <row r="25" spans="2:9" ht="19.5" customHeight="1" hidden="1">
      <c r="B25" s="2" t="s">
        <v>1</v>
      </c>
      <c r="C25" s="21"/>
      <c r="D25" s="21"/>
      <c r="E25" s="21"/>
      <c r="F25" s="21"/>
      <c r="G25" s="21"/>
      <c r="H25" s="21"/>
      <c r="I25" s="21"/>
    </row>
    <row r="26" ht="19.5" customHeight="1" hidden="1"/>
    <row r="27" ht="19.5" customHeight="1" hidden="1"/>
    <row r="28" ht="19.5" customHeight="1"/>
    <row r="29" spans="3:5" ht="15.75">
      <c r="C29" s="12" t="s">
        <v>20</v>
      </c>
      <c r="E29" s="39" t="str">
        <f>HYPERLINK('пр.взв.'!D4)</f>
        <v>в.к. 90  кг.</v>
      </c>
    </row>
    <row r="30" spans="1:9" ht="12.75" customHeight="1">
      <c r="A30" s="115" t="s">
        <v>12</v>
      </c>
      <c r="B30" s="115" t="s">
        <v>4</v>
      </c>
      <c r="C30" s="128" t="s">
        <v>5</v>
      </c>
      <c r="D30" s="115" t="s">
        <v>13</v>
      </c>
      <c r="E30" s="237" t="s">
        <v>14</v>
      </c>
      <c r="F30" s="238"/>
      <c r="G30" s="115" t="s">
        <v>15</v>
      </c>
      <c r="H30" s="115" t="s">
        <v>16</v>
      </c>
      <c r="I30" s="115" t="s">
        <v>17</v>
      </c>
    </row>
    <row r="31" spans="1:9" ht="12.75">
      <c r="A31" s="127"/>
      <c r="B31" s="127"/>
      <c r="C31" s="127"/>
      <c r="D31" s="127"/>
      <c r="E31" s="239"/>
      <c r="F31" s="240"/>
      <c r="G31" s="127"/>
      <c r="H31" s="127"/>
      <c r="I31" s="127"/>
    </row>
    <row r="32" spans="1:9" ht="12.75">
      <c r="A32" s="241"/>
      <c r="B32" s="231">
        <f>'пр.хода'!I14</f>
        <v>1</v>
      </c>
      <c r="C32" s="242" t="str">
        <f>VLOOKUP(B32,'пр.взв.'!B3:D47,2,FALSE)</f>
        <v>ВАСИЛЕВСКИЙ Вячеслав Николаевич</v>
      </c>
      <c r="D32" s="242" t="str">
        <f>VLOOKUP(B32,'пр.взв.'!B3:F47,3,FALSE)</f>
        <v>16.06.88, ЗМС</v>
      </c>
      <c r="E32" s="244" t="str">
        <f>VLOOKUP(B32,'пр.взв.'!B3:F47,4,FALSE)</f>
        <v>ПФО</v>
      </c>
      <c r="F32" s="242" t="str">
        <f>VLOOKUP(B32,'пр.взв.'!B3:G47,5,FALSE)</f>
        <v>Нижегородская, Кстово, ВВ МВД</v>
      </c>
      <c r="G32" s="232"/>
      <c r="H32" s="123"/>
      <c r="I32" s="115"/>
    </row>
    <row r="33" spans="1:9" ht="12.75">
      <c r="A33" s="241"/>
      <c r="B33" s="115"/>
      <c r="C33" s="242"/>
      <c r="D33" s="242"/>
      <c r="E33" s="244"/>
      <c r="F33" s="242"/>
      <c r="G33" s="232"/>
      <c r="H33" s="123"/>
      <c r="I33" s="115"/>
    </row>
    <row r="34" spans="1:9" ht="12.75">
      <c r="A34" s="243"/>
      <c r="B34" s="231">
        <f>'пр.хода'!M14</f>
        <v>2</v>
      </c>
      <c r="C34" s="242" t="str">
        <f>VLOOKUP(B34,'пр.взв.'!B3:D49,2,FALSE)</f>
        <v>АЛИЕВ Султан Магомедбегович</v>
      </c>
      <c r="D34" s="242" t="str">
        <f>VLOOKUP(B34,'пр.взв.'!B3:F49,3,FALSE)</f>
        <v>17.09.84, МСМК</v>
      </c>
      <c r="E34" s="244" t="str">
        <f>VLOOKUP(B34,'пр.взв.'!B3:F49,4,FALSE)</f>
        <v>СКФО</v>
      </c>
      <c r="F34" s="242" t="str">
        <f>VLOOKUP(B34,'пр.взв.'!B3:G49,5,FALSE)</f>
        <v>Р.Дагестан, Махачкала, ПР</v>
      </c>
      <c r="G34" s="232"/>
      <c r="H34" s="115"/>
      <c r="I34" s="115"/>
    </row>
    <row r="35" spans="1:9" ht="12.75">
      <c r="A35" s="243"/>
      <c r="B35" s="115"/>
      <c r="C35" s="242"/>
      <c r="D35" s="242"/>
      <c r="E35" s="244"/>
      <c r="F35" s="242"/>
      <c r="G35" s="232"/>
      <c r="H35" s="115"/>
      <c r="I35" s="115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21"/>
      <c r="D37" s="21"/>
      <c r="E37" s="21"/>
      <c r="F37" s="21"/>
      <c r="G37" s="21"/>
      <c r="H37" s="21"/>
      <c r="I37" s="21"/>
    </row>
    <row r="38" spans="2:9" ht="19.5" customHeight="1">
      <c r="B38" s="2" t="s">
        <v>1</v>
      </c>
      <c r="C38" s="21"/>
      <c r="D38" s="21"/>
      <c r="E38" s="21"/>
      <c r="F38" s="21"/>
      <c r="G38" s="21"/>
      <c r="H38" s="21"/>
      <c r="I38" s="21"/>
    </row>
    <row r="39" ht="19.5" customHeight="1"/>
    <row r="42" spans="1:7" ht="12.75">
      <c r="A42" s="13">
        <f>HYPERLINK('[1]реквизиты'!$A$20)</f>
      </c>
      <c r="B42" s="14"/>
      <c r="C42" s="14"/>
      <c r="D42" s="14"/>
      <c r="E42" s="3"/>
      <c r="F42" s="22">
        <f>HYPERLINK('[1]реквизиты'!$G$20)</f>
      </c>
      <c r="G42" s="16">
        <f>HYPERLINK('[1]реквизиты'!$G$21)</f>
      </c>
    </row>
    <row r="43" spans="1:7" ht="12.75">
      <c r="A43" s="14"/>
      <c r="B43" s="14"/>
      <c r="C43" s="14"/>
      <c r="D43" s="14"/>
      <c r="E43" s="3"/>
      <c r="F43" s="6"/>
      <c r="G43" s="3"/>
    </row>
    <row r="44" spans="1:7" ht="12.75">
      <c r="A44" s="15">
        <f>HYPERLINK('[1]реквизиты'!$A$22)</f>
      </c>
      <c r="C44" s="14"/>
      <c r="D44" s="14"/>
      <c r="E44" s="15"/>
      <c r="F44" s="22">
        <f>HYPERLINK('[1]реквизиты'!$G$22)</f>
      </c>
      <c r="G44" s="17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 thickBot="1">
      <c r="A1" s="229" t="s">
        <v>23</v>
      </c>
      <c r="B1" s="229"/>
      <c r="C1" s="229"/>
      <c r="D1" s="229"/>
      <c r="E1" s="229"/>
      <c r="F1" s="229"/>
      <c r="G1" s="229"/>
      <c r="H1" s="229"/>
    </row>
    <row r="2" spans="2:8" ht="25.5" customHeight="1" thickBot="1">
      <c r="B2" s="147" t="s">
        <v>25</v>
      </c>
      <c r="C2" s="147"/>
      <c r="D2" s="289" t="str">
        <f>HYPERLINK('[1]реквизиты'!$A$2)</f>
        <v>Чемпионат России по БОЕВОМУ САМБО </v>
      </c>
      <c r="E2" s="290"/>
      <c r="F2" s="290"/>
      <c r="G2" s="290"/>
      <c r="H2" s="291"/>
    </row>
    <row r="3" spans="2:8" ht="24.75" customHeight="1" thickBot="1">
      <c r="B3" s="292" t="str">
        <f>'пр.взв.'!A3</f>
        <v>17-20 февраля 2015г.                                                         г.Красноярск</v>
      </c>
      <c r="C3" s="292"/>
      <c r="D3" s="292"/>
      <c r="E3" s="292"/>
      <c r="F3" s="292"/>
      <c r="G3" s="292"/>
      <c r="H3" s="78" t="str">
        <f>'пр.взв.'!D4</f>
        <v>в.к. 90  кг.</v>
      </c>
    </row>
    <row r="4" spans="1:8" ht="12.75" customHeight="1">
      <c r="A4" s="251" t="s">
        <v>37</v>
      </c>
      <c r="B4" s="253" t="s">
        <v>4</v>
      </c>
      <c r="C4" s="255" t="s">
        <v>5</v>
      </c>
      <c r="D4" s="234" t="s">
        <v>6</v>
      </c>
      <c r="E4" s="233" t="s">
        <v>7</v>
      </c>
      <c r="F4" s="234"/>
      <c r="G4" s="285" t="s">
        <v>10</v>
      </c>
      <c r="H4" s="282" t="s">
        <v>8</v>
      </c>
    </row>
    <row r="5" spans="1:8" ht="13.5" thickBot="1">
      <c r="A5" s="252"/>
      <c r="B5" s="254"/>
      <c r="C5" s="256"/>
      <c r="D5" s="236"/>
      <c r="E5" s="235"/>
      <c r="F5" s="236"/>
      <c r="G5" s="230"/>
      <c r="H5" s="283"/>
    </row>
    <row r="6" spans="1:8" ht="12.75" customHeight="1">
      <c r="A6" s="261">
        <v>1</v>
      </c>
      <c r="B6" s="263">
        <f>'пр.хода'!H8</f>
        <v>1</v>
      </c>
      <c r="C6" s="257" t="str">
        <f>VLOOKUP(B6,'пр.взв.'!B7:H38,2,FALSE)</f>
        <v>ВАСИЛЕВСКИЙ Вячеслав Николаевич</v>
      </c>
      <c r="D6" s="265" t="str">
        <f>VLOOKUP(B6,'пр.взв.'!B7:H131,3,FALSE)</f>
        <v>16.06.88, ЗМС</v>
      </c>
      <c r="E6" s="294" t="str">
        <f>VLOOKUP(B6,'пр.взв.'!B7:H38,4,FALSE)</f>
        <v>ПФО</v>
      </c>
      <c r="F6" s="275" t="str">
        <f>VLOOKUP(B6,'пр.взв.'!B7:H38,5,FALSE)</f>
        <v>Нижегородская, Кстово, ВВ МВД</v>
      </c>
      <c r="G6" s="293">
        <f>VLOOKUP(B6,'пр.взв.'!B7:H38,6,FALSE)</f>
        <v>0</v>
      </c>
      <c r="H6" s="284" t="str">
        <f>VLOOKUP(B6,'пр.взв.'!B7:H133,7,FALSE)</f>
        <v>Чугреев А.В., Малашкин А.М.</v>
      </c>
    </row>
    <row r="7" spans="1:8" ht="12.75">
      <c r="A7" s="262"/>
      <c r="B7" s="264"/>
      <c r="C7" s="258"/>
      <c r="D7" s="265"/>
      <c r="E7" s="248"/>
      <c r="F7" s="142"/>
      <c r="G7" s="293"/>
      <c r="H7" s="284"/>
    </row>
    <row r="8" spans="1:8" ht="12.75" customHeight="1">
      <c r="A8" s="262">
        <v>2</v>
      </c>
      <c r="B8" s="264">
        <f>'пр.хода'!H20</f>
        <v>2</v>
      </c>
      <c r="C8" s="257" t="str">
        <f>VLOOKUP(B8,'пр.взв.'!B1:H40,2,FALSE)</f>
        <v>АЛИЕВ Султан Магомедбегович</v>
      </c>
      <c r="D8" s="259" t="str">
        <f>VLOOKUP(B8,'пр.взв.'!B1:H133,3,FALSE)</f>
        <v>17.09.84, МСМК</v>
      </c>
      <c r="E8" s="247" t="str">
        <f>VLOOKUP(B8,'пр.взв.'!B1:H40,4,FALSE)</f>
        <v>СКФО</v>
      </c>
      <c r="F8" s="267" t="str">
        <f>VLOOKUP(B8,'пр.взв.'!B1:H40,5,FALSE)</f>
        <v>Р.Дагестан, Махачкала, ПР</v>
      </c>
      <c r="G8" s="269">
        <f>VLOOKUP(B8,'пр.взв.'!B1:H40,6,FALSE)</f>
        <v>0</v>
      </c>
      <c r="H8" s="280" t="str">
        <f>VLOOKUP(B8,'пр.взв.'!B1:H135,7,FALSE)</f>
        <v>Булатов К.Х., Булатов Г.А.</v>
      </c>
    </row>
    <row r="9" spans="1:8" ht="12.75">
      <c r="A9" s="262"/>
      <c r="B9" s="264"/>
      <c r="C9" s="258"/>
      <c r="D9" s="260"/>
      <c r="E9" s="249"/>
      <c r="F9" s="267"/>
      <c r="G9" s="270"/>
      <c r="H9" s="281"/>
    </row>
    <row r="10" spans="1:8" ht="12.75" customHeight="1">
      <c r="A10" s="262">
        <v>3</v>
      </c>
      <c r="B10" s="264">
        <f>'пр.хода'!E32</f>
        <v>4</v>
      </c>
      <c r="C10" s="266" t="str">
        <f>VLOOKUP(B10,'пр.взв.'!B1:H42,2,FALSE)</f>
        <v>МАГОМЕДОВ Магомед Хайбулаевич</v>
      </c>
      <c r="D10" s="259" t="str">
        <f>VLOOKUP(B10,'пр.взв.'!B1:H135,3,FALSE)</f>
        <v>21.01.94, МС</v>
      </c>
      <c r="E10" s="247" t="str">
        <f>VLOOKUP(B10,'пр.взв.'!B1:H42,4,FALSE)</f>
        <v>МОС</v>
      </c>
      <c r="F10" s="267" t="str">
        <f>VLOOKUP(B10,'пр.взв.'!B1:H42,5,FALSE)</f>
        <v>Москва, ПР</v>
      </c>
      <c r="G10" s="269">
        <f>VLOOKUP(B10,'пр.взв.'!B1:H42,6,FALSE)</f>
        <v>0</v>
      </c>
      <c r="H10" s="280" t="str">
        <f>VLOOKUP(B10,'пр.взв.'!B1:H137,7,FALSE)</f>
        <v>Елесин Н.А., Гаджиев К.А.</v>
      </c>
    </row>
    <row r="11" spans="1:8" ht="12.75">
      <c r="A11" s="262"/>
      <c r="B11" s="264"/>
      <c r="C11" s="258"/>
      <c r="D11" s="260"/>
      <c r="E11" s="249"/>
      <c r="F11" s="267"/>
      <c r="G11" s="270"/>
      <c r="H11" s="281"/>
    </row>
    <row r="12" spans="1:8" ht="12.75" customHeight="1">
      <c r="A12" s="262">
        <v>3</v>
      </c>
      <c r="B12" s="264">
        <f>'пр.хода'!Q32</f>
        <v>12</v>
      </c>
      <c r="C12" s="257" t="str">
        <f>VLOOKUP(B12,'пр.взв.'!B1:H44,2,FALSE)</f>
        <v>ХАЛИТОВ Денис Саидуллаевич</v>
      </c>
      <c r="D12" s="259" t="str">
        <f>VLOOKUP(B12,'пр.взв.'!B1:H137,3,FALSE)</f>
        <v>17.06.85, КМС</v>
      </c>
      <c r="E12" s="247" t="str">
        <f>VLOOKUP(B12,'пр.взв.'!B1:H44,4,FALSE)</f>
        <v>СФО</v>
      </c>
      <c r="F12" s="267" t="str">
        <f>VLOOKUP(B12,'пр.взв.'!B1:H44,5,FALSE)</f>
        <v>Красноярский, Норильск</v>
      </c>
      <c r="G12" s="269">
        <f>VLOOKUP(B12,'пр.взв.'!B1:H44,6,FALSE)</f>
        <v>0</v>
      </c>
      <c r="H12" s="280" t="str">
        <f>VLOOKUP(B12,'пр.взв.'!B1:H139,7,FALSE)</f>
        <v>Гутов Б.Г.</v>
      </c>
    </row>
    <row r="13" spans="1:8" ht="12.75">
      <c r="A13" s="262"/>
      <c r="B13" s="264"/>
      <c r="C13" s="258"/>
      <c r="D13" s="260"/>
      <c r="E13" s="249"/>
      <c r="F13" s="267"/>
      <c r="G13" s="270"/>
      <c r="H13" s="281"/>
    </row>
    <row r="14" spans="1:8" ht="12.75" customHeight="1">
      <c r="A14" s="262">
        <v>5</v>
      </c>
      <c r="B14" s="264">
        <v>13</v>
      </c>
      <c r="C14" s="257" t="str">
        <f>VLOOKUP(B14,'пр.взв.'!B1:H46,2,FALSE)</f>
        <v>АБДУРАПОВ Рустан Шахбанович</v>
      </c>
      <c r="D14" s="259" t="str">
        <f>VLOOKUP(B14,'пр.взв.'!B1:H139,3,FALSE)</f>
        <v>07.07.88, КМС</v>
      </c>
      <c r="E14" s="247" t="str">
        <f>VLOOKUP(B14,'пр.взв.'!B1:H46,4,FALSE)</f>
        <v>С-П</v>
      </c>
      <c r="F14" s="267" t="str">
        <f>VLOOKUP(B14,'пр.взв.'!B1:H46,5,FALSE)</f>
        <v>Санкт-Петербург, ПР</v>
      </c>
      <c r="G14" s="269">
        <f>VLOOKUP(B14,'пр.взв.'!B1:H46,6,FALSE)</f>
        <v>0</v>
      </c>
      <c r="H14" s="280" t="str">
        <f>VLOOKUP(B14,'пр.взв.'!B1:H141,7,FALSE)</f>
        <v>Коршунов А.И.</v>
      </c>
    </row>
    <row r="15" spans="1:8" ht="12.75">
      <c r="A15" s="262"/>
      <c r="B15" s="264"/>
      <c r="C15" s="258"/>
      <c r="D15" s="260"/>
      <c r="E15" s="249"/>
      <c r="F15" s="267"/>
      <c r="G15" s="270"/>
      <c r="H15" s="281"/>
    </row>
    <row r="16" spans="1:8" ht="12.75" customHeight="1">
      <c r="A16" s="262">
        <v>5</v>
      </c>
      <c r="B16" s="264">
        <v>7</v>
      </c>
      <c r="C16" s="257" t="str">
        <f>VLOOKUP(B16,'пр.взв.'!B1:H48,2,FALSE)</f>
        <v>МАГОМЕДАЛИЕВ Рамзан Фикретович</v>
      </c>
      <c r="D16" s="259" t="str">
        <f>VLOOKUP(B16,'пр.взв.'!B1:H141,3,FALSE)</f>
        <v>10.02.94, КМС</v>
      </c>
      <c r="E16" s="247" t="str">
        <f>VLOOKUP(B16,'пр.взв.'!B1:H48,4,FALSE)</f>
        <v>СКФО</v>
      </c>
      <c r="F16" s="267" t="str">
        <f>VLOOKUP(B16,'пр.взв.'!B1:H48,5,FALSE)</f>
        <v>Ставропольский, Ставрополь, ВС</v>
      </c>
      <c r="G16" s="269">
        <f>VLOOKUP(B16,'пр.взв.'!B1:H48,6,FALSE)</f>
        <v>0</v>
      </c>
      <c r="H16" s="280" t="str">
        <f>VLOOKUP(B16,'пр.взв.'!B1:H143,7,FALSE)</f>
        <v>Папшунов С.М., Захаркин А.В.</v>
      </c>
    </row>
    <row r="17" spans="1:8" ht="12.75">
      <c r="A17" s="262"/>
      <c r="B17" s="264"/>
      <c r="C17" s="258"/>
      <c r="D17" s="260"/>
      <c r="E17" s="249"/>
      <c r="F17" s="267"/>
      <c r="G17" s="270"/>
      <c r="H17" s="281"/>
    </row>
    <row r="18" spans="1:8" ht="12.75" customHeight="1">
      <c r="A18" s="268" t="s">
        <v>36</v>
      </c>
      <c r="B18" s="264">
        <v>3</v>
      </c>
      <c r="C18" s="257" t="str">
        <f>VLOOKUP(B18,'пр.взв.'!B1:H50,2,FALSE)</f>
        <v>ЧЕРНОПЯТОВ Виктор Александрович</v>
      </c>
      <c r="D18" s="259" t="str">
        <f>VLOOKUP(B18,'пр.взв.'!B1:H143,3,FALSE)</f>
        <v>02.09.93, КМС</v>
      </c>
      <c r="E18" s="247" t="str">
        <f>VLOOKUP(B18,'пр.взв.'!B1:H50,4,FALSE)</f>
        <v>МОС</v>
      </c>
      <c r="F18" s="267" t="str">
        <f>VLOOKUP(B18,'пр.взв.'!B1:H50,5,FALSE)</f>
        <v>Москва, ПР.</v>
      </c>
      <c r="G18" s="269">
        <f>VLOOKUP(B18,'пр.взв.'!B1:H50,6,FALSE)</f>
        <v>0</v>
      </c>
      <c r="H18" s="280" t="str">
        <f>VLOOKUP(B18,'пр.взв.'!B1:H145,7,FALSE)</f>
        <v>Елесин Н.А., Гаджиев К.А.</v>
      </c>
    </row>
    <row r="19" spans="1:8" ht="12.75">
      <c r="A19" s="268"/>
      <c r="B19" s="264"/>
      <c r="C19" s="258"/>
      <c r="D19" s="260"/>
      <c r="E19" s="249"/>
      <c r="F19" s="267"/>
      <c r="G19" s="270"/>
      <c r="H19" s="281"/>
    </row>
    <row r="20" spans="1:8" ht="12.75" customHeight="1">
      <c r="A20" s="268" t="s">
        <v>36</v>
      </c>
      <c r="B20" s="264">
        <v>14</v>
      </c>
      <c r="C20" s="257" t="str">
        <f>VLOOKUP(B20,'пр.взв.'!B2:H52,2,FALSE)</f>
        <v>БАРДИН Сергей Евгеньевич</v>
      </c>
      <c r="D20" s="259" t="str">
        <f>VLOOKUP(B20,'пр.взв.'!B2:H145,3,FALSE)</f>
        <v>02.07.90, МС</v>
      </c>
      <c r="E20" s="247" t="str">
        <f>VLOOKUP(B20,'пр.взв.'!B2:H52,4,FALSE)</f>
        <v>ПФО</v>
      </c>
      <c r="F20" s="267" t="str">
        <f>VLOOKUP(B20,'пр.взв.'!B2:H52,5,FALSE)</f>
        <v>Нижегородская, Выкса, ВВ МВД</v>
      </c>
      <c r="G20" s="269">
        <f>VLOOKUP(B20,'пр.взв.'!B2:H52,6,FALSE)</f>
        <v>0</v>
      </c>
      <c r="H20" s="287" t="str">
        <f>VLOOKUP(B20,'пр.взв.'!B2:H147,7,FALSE)</f>
        <v>Мартьянов В.А.
Азизов З.М.
</v>
      </c>
    </row>
    <row r="21" spans="1:8" ht="12.75">
      <c r="A21" s="268"/>
      <c r="B21" s="264"/>
      <c r="C21" s="258"/>
      <c r="D21" s="260"/>
      <c r="E21" s="249"/>
      <c r="F21" s="267"/>
      <c r="G21" s="270"/>
      <c r="H21" s="288"/>
    </row>
    <row r="22" spans="1:8" ht="12.75" customHeight="1">
      <c r="A22" s="268" t="s">
        <v>121</v>
      </c>
      <c r="B22" s="264">
        <v>9</v>
      </c>
      <c r="C22" s="257" t="str">
        <f>VLOOKUP(B22,'пр.взв.'!B2:H54,2,FALSE)</f>
        <v>ЛОГУНОВ Александр Андреевич</v>
      </c>
      <c r="D22" s="259" t="str">
        <f>VLOOKUP(B22,'пр.взв.'!B2:H147,3,FALSE)</f>
        <v>04.11.92,кмс</v>
      </c>
      <c r="E22" s="247" t="str">
        <f>VLOOKUP(B22,'пр.взв.'!B2:H54,4,FALSE)</f>
        <v>ЦФО</v>
      </c>
      <c r="F22" s="267" t="str">
        <f>VLOOKUP(B22,'пр.взв.'!B2:H54,5,FALSE)</f>
        <v>Тверская,Ржев</v>
      </c>
      <c r="G22" s="269">
        <f>VLOOKUP(B22,'пр.взв.'!B2:H54,6,FALSE)</f>
        <v>0</v>
      </c>
      <c r="H22" s="280" t="str">
        <f>VLOOKUP(B22,'пр.взв.'!B2:H149,7,FALSE)</f>
        <v>Образцов АН</v>
      </c>
    </row>
    <row r="23" spans="1:8" ht="12.75">
      <c r="A23" s="268"/>
      <c r="B23" s="264"/>
      <c r="C23" s="258"/>
      <c r="D23" s="260"/>
      <c r="E23" s="249"/>
      <c r="F23" s="267"/>
      <c r="G23" s="270"/>
      <c r="H23" s="281"/>
    </row>
    <row r="24" spans="1:8" ht="12.75" customHeight="1">
      <c r="A24" s="268" t="s">
        <v>121</v>
      </c>
      <c r="B24" s="264">
        <v>15</v>
      </c>
      <c r="C24" s="257" t="str">
        <f>VLOOKUP(B24,'пр.взв.'!B2:H56,2,FALSE)</f>
        <v>КУШНИРУК Александр Олегович</v>
      </c>
      <c r="D24" s="259" t="str">
        <f>VLOOKUP(B24,'пр.взв.'!B2:H149,3,FALSE)</f>
        <v>03.07.93, МС</v>
      </c>
      <c r="E24" s="247" t="str">
        <f>VLOOKUP(B24,'пр.взв.'!B2:H56,4,FALSE)</f>
        <v>Р.Крым</v>
      </c>
      <c r="F24" s="267" t="str">
        <f>VLOOKUP(B24,'пр.взв.'!B2:H56,5,FALSE)</f>
        <v>Р.Крым, Ялта, Д</v>
      </c>
      <c r="G24" s="269">
        <f>VLOOKUP(B24,'пр.взв.'!B2:H56,6,FALSE)</f>
        <v>0</v>
      </c>
      <c r="H24" s="280" t="str">
        <f>VLOOKUP(B24,'пр.взв.'!B2:H151,7,FALSE)</f>
        <v>Малов В.В., Кузьменко Е.И.</v>
      </c>
    </row>
    <row r="25" spans="1:8" ht="12.75">
      <c r="A25" s="268"/>
      <c r="B25" s="264"/>
      <c r="C25" s="258"/>
      <c r="D25" s="260"/>
      <c r="E25" s="249"/>
      <c r="F25" s="267"/>
      <c r="G25" s="270"/>
      <c r="H25" s="281"/>
    </row>
    <row r="26" spans="1:8" ht="12.75" customHeight="1">
      <c r="A26" s="268" t="s">
        <v>121</v>
      </c>
      <c r="B26" s="264">
        <v>10</v>
      </c>
      <c r="C26" s="257" t="str">
        <f>VLOOKUP(B26,'пр.взв.'!B2:H58,2,FALSE)</f>
        <v>ХАМРАЕВ Умед Хабибуллоевич</v>
      </c>
      <c r="D26" s="259" t="str">
        <f>VLOOKUP(B26,'пр.взв.'!B2:H151,3,FALSE)</f>
        <v>11.01.90, КМС</v>
      </c>
      <c r="E26" s="247" t="str">
        <f>VLOOKUP(B26,'пр.взв.'!B2:H58,4,FALSE)</f>
        <v>ДВФО</v>
      </c>
      <c r="F26" s="267" t="str">
        <f>VLOOKUP(B26,'пр.взв.'!B2:H58,5,FALSE)</f>
        <v>Хабаровский, Хабаровск, ПР</v>
      </c>
      <c r="G26" s="269">
        <f>VLOOKUP(B26,'пр.взв.'!B2:H58,6,FALSE)</f>
        <v>0</v>
      </c>
      <c r="H26" s="280" t="str">
        <f>VLOOKUP(B26,'пр.взв.'!B2:H153,7,FALSE)</f>
        <v>Николенко А.Ю.</v>
      </c>
    </row>
    <row r="27" spans="1:8" ht="12.75">
      <c r="A27" s="268"/>
      <c r="B27" s="264"/>
      <c r="C27" s="258"/>
      <c r="D27" s="260"/>
      <c r="E27" s="249"/>
      <c r="F27" s="267"/>
      <c r="G27" s="270"/>
      <c r="H27" s="281"/>
    </row>
    <row r="28" spans="1:8" ht="12.75">
      <c r="A28" s="268" t="s">
        <v>121</v>
      </c>
      <c r="B28" s="264">
        <v>8</v>
      </c>
      <c r="C28" s="257" t="str">
        <f>VLOOKUP(B28,'пр.взв.'!B2:H60,2,FALSE)</f>
        <v>САГАДЕЕВ Ильмир Дамирович</v>
      </c>
      <c r="D28" s="259" t="str">
        <f>VLOOKUP(B28,'пр.взв.'!B2:H153,3,FALSE)</f>
        <v>23.02.85, КМС</v>
      </c>
      <c r="E28" s="247" t="str">
        <f>VLOOKUP(B28,'пр.взв.'!B2:H60,4,FALSE)</f>
        <v>ПФО</v>
      </c>
      <c r="F28" s="267" t="str">
        <f>VLOOKUP(B28,'пр.взв.'!B2:H60,5,FALSE)</f>
        <v>Р.Башкортостан, Уфа</v>
      </c>
      <c r="G28" s="269">
        <f>VLOOKUP(B28,'пр.взв.'!B2:H60,6,FALSE)</f>
        <v>0</v>
      </c>
      <c r="H28" s="280" t="str">
        <f>VLOOKUP(B28,'пр.взв.'!B2:H155,7,FALSE)</f>
        <v>Самсонов В.М., Курбатов С.В.</v>
      </c>
    </row>
    <row r="29" spans="1:8" ht="12.75">
      <c r="A29" s="268"/>
      <c r="B29" s="264"/>
      <c r="C29" s="258"/>
      <c r="D29" s="260"/>
      <c r="E29" s="249"/>
      <c r="F29" s="267"/>
      <c r="G29" s="270"/>
      <c r="H29" s="281"/>
    </row>
    <row r="30" spans="1:8" ht="12.75">
      <c r="A30" s="268" t="s">
        <v>120</v>
      </c>
      <c r="B30" s="264">
        <v>5</v>
      </c>
      <c r="C30" s="257" t="str">
        <f>VLOOKUP(B30,'пр.взв.'!B3:H62,2,FALSE)</f>
        <v>КИРИЧЕНКО Максим Александрович</v>
      </c>
      <c r="D30" s="259" t="str">
        <f>VLOOKUP(B30,'пр.взв.'!B3:H155,3,FALSE)</f>
        <v>06.10.82, МС</v>
      </c>
      <c r="E30" s="247" t="str">
        <f>VLOOKUP(B30,'пр.взв.'!B3:H62,4,FALSE)</f>
        <v>ДВФО</v>
      </c>
      <c r="F30" s="267" t="str">
        <f>VLOOKUP(B30,'пр.взв.'!B3:H62,5,FALSE)</f>
        <v>Хабаровский, Сов.Гавань</v>
      </c>
      <c r="G30" s="269">
        <f>VLOOKUP(B30,'пр.взв.'!B3:H62,6,FALSE)</f>
        <v>0</v>
      </c>
      <c r="H30" s="280" t="str">
        <f>VLOOKUP(B30,'пр.взв.'!B3:H157,7,FALSE)</f>
        <v>Ефимов Д.И.</v>
      </c>
    </row>
    <row r="31" spans="1:8" ht="12.75">
      <c r="A31" s="268"/>
      <c r="B31" s="264"/>
      <c r="C31" s="258"/>
      <c r="D31" s="260"/>
      <c r="E31" s="249"/>
      <c r="F31" s="267"/>
      <c r="G31" s="270"/>
      <c r="H31" s="281"/>
    </row>
    <row r="32" spans="1:8" ht="12.75">
      <c r="A32" s="268" t="s">
        <v>120</v>
      </c>
      <c r="B32" s="264">
        <v>11</v>
      </c>
      <c r="C32" s="257" t="str">
        <f>VLOOKUP(B32,'пр.взв.'!B3:H64,2,FALSE)</f>
        <v>АБРАМОВ Иван Владимирович</v>
      </c>
      <c r="D32" s="259" t="str">
        <f>VLOOKUP(B32,'пр.взв.'!B3:H157,3,FALSE)</f>
        <v>25.04.90, КМС</v>
      </c>
      <c r="E32" s="247" t="str">
        <f>VLOOKUP(B32,'пр.взв.'!B3:H64,4,FALSE)</f>
        <v>ПФО</v>
      </c>
      <c r="F32" s="267" t="str">
        <f>VLOOKUP(B32,'пр.взв.'!B3:H64,5,FALSE)</f>
        <v>Самарская, Самара, Д.</v>
      </c>
      <c r="G32" s="269">
        <f>VLOOKUP(B32,'пр.взв.'!B3:H64,6,FALSE)</f>
        <v>0</v>
      </c>
      <c r="H32" s="280" t="str">
        <f>VLOOKUP(B32,'пр.взв.'!B3:H159,7,FALSE)</f>
        <v>Коновалов А.П.</v>
      </c>
    </row>
    <row r="33" spans="1:8" ht="12.75">
      <c r="A33" s="268"/>
      <c r="B33" s="264"/>
      <c r="C33" s="258"/>
      <c r="D33" s="260"/>
      <c r="E33" s="249"/>
      <c r="F33" s="267"/>
      <c r="G33" s="270"/>
      <c r="H33" s="281"/>
    </row>
    <row r="34" spans="1:8" ht="12.75">
      <c r="A34" s="268" t="s">
        <v>120</v>
      </c>
      <c r="B34" s="264">
        <v>6</v>
      </c>
      <c r="C34" s="257" t="str">
        <f>VLOOKUP(B34,'пр.взв.'!B3:H66,2,FALSE)</f>
        <v>МОИСЕЕНКО Константин Владимирович</v>
      </c>
      <c r="D34" s="259" t="str">
        <f>VLOOKUP(B34,'пр.взв.'!B3:H159,3,FALSE)</f>
        <v>25.11.84, КМС</v>
      </c>
      <c r="E34" s="247" t="str">
        <f>VLOOKUP(B34,'пр.взв.'!B3:H66,4,FALSE)</f>
        <v>СЗФО</v>
      </c>
      <c r="F34" s="267" t="str">
        <f>VLOOKUP(B34,'пр.взв.'!B3:H66,5,FALSE)</f>
        <v>Ленинградская, </v>
      </c>
      <c r="G34" s="269">
        <f>VLOOKUP(B34,'пр.взв.'!B3:H66,6,FALSE)</f>
        <v>0</v>
      </c>
      <c r="H34" s="280" t="str">
        <f>VLOOKUP(B34,'пр.взв.'!B3:H161,7,FALSE)</f>
        <v>Кандарян К.А.</v>
      </c>
    </row>
    <row r="35" spans="1:8" ht="12.75">
      <c r="A35" s="268"/>
      <c r="B35" s="264"/>
      <c r="C35" s="258"/>
      <c r="D35" s="260"/>
      <c r="E35" s="249"/>
      <c r="F35" s="267"/>
      <c r="G35" s="270"/>
      <c r="H35" s="281"/>
    </row>
    <row r="36" spans="1:8" ht="12.75" hidden="1">
      <c r="A36" s="268">
        <v>16</v>
      </c>
      <c r="B36" s="264"/>
      <c r="C36" s="257" t="e">
        <f>VLOOKUP(B36,'пр.взв.'!B3:H68,2,FALSE)</f>
        <v>#N/A</v>
      </c>
      <c r="D36" s="259" t="e">
        <f>VLOOKUP(B36,'пр.взв.'!B3:H161,3,FALSE)</f>
        <v>#N/A</v>
      </c>
      <c r="E36" s="247" t="e">
        <f>VLOOKUP(B36,'пр.взв.'!B3:H68,4,FALSE)</f>
        <v>#N/A</v>
      </c>
      <c r="F36" s="267" t="e">
        <f>VLOOKUP(B36,'пр.взв.'!B3:H68,5,FALSE)</f>
        <v>#N/A</v>
      </c>
      <c r="G36" s="278" t="e">
        <f>VLOOKUP(B36,'пр.взв.'!B3:H68,6,FALSE)</f>
        <v>#N/A</v>
      </c>
      <c r="H36" s="280" t="e">
        <f>VLOOKUP(B36,'пр.взв.'!B3:H163,7,FALSE)</f>
        <v>#N/A</v>
      </c>
    </row>
    <row r="37" spans="1:8" ht="13.5" hidden="1" thickBot="1">
      <c r="A37" s="271"/>
      <c r="B37" s="272"/>
      <c r="C37" s="273"/>
      <c r="D37" s="274"/>
      <c r="E37" s="276"/>
      <c r="F37" s="277"/>
      <c r="G37" s="279"/>
      <c r="H37" s="286"/>
    </row>
    <row r="40" spans="1:7" ht="15">
      <c r="A40" s="33" t="str">
        <f>HYPERLINK('[2]реквизиты'!$A$6)</f>
        <v>Гл. судья, судья МК</v>
      </c>
      <c r="B40" s="34"/>
      <c r="C40" s="35"/>
      <c r="D40" s="38"/>
      <c r="E40" s="38"/>
      <c r="F40" s="38"/>
      <c r="G40" s="36" t="str">
        <f>'[1]реквизиты'!$G$7</f>
        <v>А.А.Лебедев</v>
      </c>
    </row>
    <row r="41" spans="1:7" ht="15">
      <c r="A41" s="34"/>
      <c r="B41" s="34"/>
      <c r="C41" s="35"/>
      <c r="D41" s="38"/>
      <c r="E41" s="38"/>
      <c r="F41" s="38"/>
      <c r="G41" s="71" t="str">
        <f>'[1]реквизиты'!$G$8</f>
        <v>/г.Москва/</v>
      </c>
    </row>
    <row r="42" spans="1:7" ht="15">
      <c r="A42" s="34"/>
      <c r="B42" s="34"/>
      <c r="C42" s="35"/>
      <c r="D42" s="38"/>
      <c r="E42" s="38"/>
      <c r="F42" s="38"/>
      <c r="G42" s="38"/>
    </row>
    <row r="43" spans="1:7" ht="15">
      <c r="A43" s="33" t="str">
        <f>'пр.хода'!A40</f>
        <v>Гл. секретарь, судья ВК</v>
      </c>
      <c r="B43" s="34"/>
      <c r="C43" s="35"/>
      <c r="D43" s="38"/>
      <c r="E43" s="38"/>
      <c r="F43" s="38"/>
      <c r="G43" s="72" t="str">
        <f>'[1]реквизиты'!$G$9</f>
        <v>С.Н.Мордовин</v>
      </c>
    </row>
    <row r="44" spans="1:8" ht="15">
      <c r="A44" s="34"/>
      <c r="B44" s="34"/>
      <c r="C44" s="34"/>
      <c r="D44" s="38"/>
      <c r="E44" s="38"/>
      <c r="F44" s="38"/>
      <c r="G44" s="71" t="str">
        <f>'[1]реквизиты'!$G$10</f>
        <v>/г.Горно-Алтайск/</v>
      </c>
      <c r="H44" s="4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  <row r="49" spans="4:7" ht="12.75">
      <c r="D49" s="3"/>
      <c r="E49" s="3"/>
      <c r="F49" s="3"/>
      <c r="G49" s="3"/>
    </row>
    <row r="50" spans="4:7" ht="12.75">
      <c r="D50" s="3"/>
      <c r="E50" s="3"/>
      <c r="F50" s="3"/>
      <c r="G50" s="3"/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</sheetData>
  <sheetProtection/>
  <mergeCells count="139"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4" sqref="A1:H44"/>
    </sheetView>
  </sheetViews>
  <sheetFormatPr defaultColWidth="9.140625" defaultRowHeight="12.75"/>
  <sheetData>
    <row r="1" spans="1:8" ht="15.75" thickBot="1">
      <c r="A1" s="289" t="str">
        <f>HYPERLINK('[1]реквизиты'!$A$2)</f>
        <v>Чемпионат России по БОЕВОМУ САМБО </v>
      </c>
      <c r="B1" s="290"/>
      <c r="C1" s="290"/>
      <c r="D1" s="290"/>
      <c r="E1" s="290"/>
      <c r="F1" s="290"/>
      <c r="G1" s="290"/>
      <c r="H1" s="291"/>
    </row>
    <row r="2" spans="1:8" ht="12.75">
      <c r="A2" s="310" t="str">
        <f>HYPERLINK('[1]реквизиты'!$A$3)</f>
        <v>17-20 февраля 2015г.                                                         г.Красноярск</v>
      </c>
      <c r="B2" s="310"/>
      <c r="C2" s="310"/>
      <c r="D2" s="310"/>
      <c r="E2" s="310"/>
      <c r="F2" s="310"/>
      <c r="G2" s="310"/>
      <c r="H2" s="310"/>
    </row>
    <row r="3" spans="1:8" ht="18.75" thickBot="1">
      <c r="A3" s="311" t="s">
        <v>30</v>
      </c>
      <c r="B3" s="311"/>
      <c r="C3" s="311"/>
      <c r="D3" s="311"/>
      <c r="E3" s="311"/>
      <c r="F3" s="311"/>
      <c r="G3" s="311"/>
      <c r="H3" s="311"/>
    </row>
    <row r="4" spans="2:8" ht="18.75" thickBot="1">
      <c r="B4" s="46"/>
      <c r="C4" s="47"/>
      <c r="D4" s="312" t="str">
        <f>HYPERLINK('пр.взв.'!D4)</f>
        <v>в.к. 90  кг.</v>
      </c>
      <c r="E4" s="313"/>
      <c r="F4" s="314"/>
      <c r="G4" s="47"/>
      <c r="H4" s="47"/>
    </row>
    <row r="5" spans="1:8" ht="18.75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315" t="s">
        <v>31</v>
      </c>
      <c r="B6" s="301" t="str">
        <f>VLOOKUP(J6,'пр.взв.'!B7:G38,2,FALSE)</f>
        <v>ВАСИЛЕВСКИЙ Вячеслав Николаевич</v>
      </c>
      <c r="C6" s="301"/>
      <c r="D6" s="301"/>
      <c r="E6" s="301"/>
      <c r="F6" s="301"/>
      <c r="G6" s="301"/>
      <c r="H6" s="295" t="str">
        <f>VLOOKUP(J6,'пр.взв.'!B7:G38,3,FALSE)</f>
        <v>16.06.88, ЗМС</v>
      </c>
      <c r="I6" s="47"/>
      <c r="J6" s="42">
        <f>'пр.хода'!H8</f>
        <v>1</v>
      </c>
    </row>
    <row r="7" spans="1:10" ht="18">
      <c r="A7" s="316"/>
      <c r="B7" s="302"/>
      <c r="C7" s="302"/>
      <c r="D7" s="302"/>
      <c r="E7" s="302"/>
      <c r="F7" s="302"/>
      <c r="G7" s="302"/>
      <c r="H7" s="296"/>
      <c r="I7" s="47"/>
      <c r="J7" s="42"/>
    </row>
    <row r="8" spans="1:10" ht="18">
      <c r="A8" s="316"/>
      <c r="B8" s="297" t="str">
        <f>VLOOKUP(J6,'пр.взв.'!B7:G38,4,FALSE)</f>
        <v>ПФО</v>
      </c>
      <c r="C8" s="297"/>
      <c r="D8" s="297"/>
      <c r="E8" s="297"/>
      <c r="F8" s="297"/>
      <c r="G8" s="297"/>
      <c r="H8" s="298"/>
      <c r="I8" s="47"/>
      <c r="J8" s="42"/>
    </row>
    <row r="9" spans="1:10" ht="18.75" thickBot="1">
      <c r="A9" s="317"/>
      <c r="B9" s="299"/>
      <c r="C9" s="299"/>
      <c r="D9" s="299"/>
      <c r="E9" s="299"/>
      <c r="F9" s="299"/>
      <c r="G9" s="299"/>
      <c r="H9" s="300"/>
      <c r="I9" s="47"/>
      <c r="J9" s="42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2"/>
    </row>
    <row r="11" spans="1:10" ht="18" customHeight="1">
      <c r="A11" s="318" t="s">
        <v>32</v>
      </c>
      <c r="B11" s="301" t="str">
        <f>VLOOKUP(J11,'пр.взв.'!B2:G43,2,FALSE)</f>
        <v>АЛИЕВ Султан Магомедбегович</v>
      </c>
      <c r="C11" s="301"/>
      <c r="D11" s="301"/>
      <c r="E11" s="301"/>
      <c r="F11" s="301"/>
      <c r="G11" s="301"/>
      <c r="H11" s="295" t="str">
        <f>VLOOKUP(J11,'пр.взв.'!B2:G43,3,FALSE)</f>
        <v>17.09.84, МСМК</v>
      </c>
      <c r="I11" s="47"/>
      <c r="J11" s="42">
        <f>'пр.хода'!H20</f>
        <v>2</v>
      </c>
    </row>
    <row r="12" spans="1:10" ht="18" customHeight="1">
      <c r="A12" s="319"/>
      <c r="B12" s="302"/>
      <c r="C12" s="302"/>
      <c r="D12" s="302"/>
      <c r="E12" s="302"/>
      <c r="F12" s="302"/>
      <c r="G12" s="302"/>
      <c r="H12" s="296"/>
      <c r="I12" s="47"/>
      <c r="J12" s="42"/>
    </row>
    <row r="13" spans="1:10" ht="18">
      <c r="A13" s="319"/>
      <c r="B13" s="297" t="str">
        <f>VLOOKUP(J11,'пр.взв.'!B2:G43,4,FALSE)</f>
        <v>СКФО</v>
      </c>
      <c r="C13" s="297"/>
      <c r="D13" s="297"/>
      <c r="E13" s="297"/>
      <c r="F13" s="297"/>
      <c r="G13" s="297"/>
      <c r="H13" s="298"/>
      <c r="I13" s="47"/>
      <c r="J13" s="42"/>
    </row>
    <row r="14" spans="1:10" ht="18.75" thickBot="1">
      <c r="A14" s="320"/>
      <c r="B14" s="299"/>
      <c r="C14" s="299"/>
      <c r="D14" s="299"/>
      <c r="E14" s="299"/>
      <c r="F14" s="299"/>
      <c r="G14" s="299"/>
      <c r="H14" s="300"/>
      <c r="I14" s="47"/>
      <c r="J14" s="42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2"/>
    </row>
    <row r="16" spans="1:10" ht="18" customHeight="1">
      <c r="A16" s="307" t="s">
        <v>33</v>
      </c>
      <c r="B16" s="301" t="str">
        <f>VLOOKUP(J16,'пр.взв.'!B4:G87,2,FALSE)</f>
        <v>МАГОМЕДОВ Магомед Хайбулаевич</v>
      </c>
      <c r="C16" s="301"/>
      <c r="D16" s="301"/>
      <c r="E16" s="301"/>
      <c r="F16" s="301"/>
      <c r="G16" s="301"/>
      <c r="H16" s="295" t="str">
        <f>VLOOKUP(J16,'пр.взв.'!B4:G97,3,FALSE)</f>
        <v>21.01.94, МС</v>
      </c>
      <c r="I16" s="47"/>
      <c r="J16" s="42">
        <f>'пр.хода'!E32</f>
        <v>4</v>
      </c>
    </row>
    <row r="17" spans="1:10" ht="18" customHeight="1">
      <c r="A17" s="308"/>
      <c r="B17" s="302"/>
      <c r="C17" s="302"/>
      <c r="D17" s="302"/>
      <c r="E17" s="302"/>
      <c r="F17" s="302"/>
      <c r="G17" s="302"/>
      <c r="H17" s="296"/>
      <c r="I17" s="47"/>
      <c r="J17" s="42"/>
    </row>
    <row r="18" spans="1:10" ht="18">
      <c r="A18" s="308"/>
      <c r="B18" s="297" t="str">
        <f>VLOOKUP(J16,'пр.взв.'!B7:G48,4,FALSE)</f>
        <v>МОС</v>
      </c>
      <c r="C18" s="297"/>
      <c r="D18" s="297"/>
      <c r="E18" s="297"/>
      <c r="F18" s="297"/>
      <c r="G18" s="297"/>
      <c r="H18" s="298"/>
      <c r="I18" s="47"/>
      <c r="J18" s="42"/>
    </row>
    <row r="19" spans="1:10" ht="18.75" thickBot="1">
      <c r="A19" s="309"/>
      <c r="B19" s="299"/>
      <c r="C19" s="299"/>
      <c r="D19" s="299"/>
      <c r="E19" s="299"/>
      <c r="F19" s="299"/>
      <c r="G19" s="299"/>
      <c r="H19" s="300"/>
      <c r="I19" s="47"/>
      <c r="J19" s="42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2"/>
    </row>
    <row r="21" spans="1:10" ht="18" customHeight="1">
      <c r="A21" s="307" t="s">
        <v>33</v>
      </c>
      <c r="B21" s="301" t="str">
        <f>VLOOKUP(J21,'пр.взв.'!B2:G53,2,FALSE)</f>
        <v>ХАЛИТОВ Денис Саидуллаевич</v>
      </c>
      <c r="C21" s="301"/>
      <c r="D21" s="301"/>
      <c r="E21" s="301"/>
      <c r="F21" s="301"/>
      <c r="G21" s="301"/>
      <c r="H21" s="295" t="str">
        <f>VLOOKUP(J21,'пр.взв.'!B3:G92,3,FALSE)</f>
        <v>17.06.85, КМС</v>
      </c>
      <c r="I21" s="47"/>
      <c r="J21" s="42">
        <f>'пр.хода'!Q32</f>
        <v>12</v>
      </c>
    </row>
    <row r="22" spans="1:10" ht="18" customHeight="1">
      <c r="A22" s="308"/>
      <c r="B22" s="302"/>
      <c r="C22" s="302"/>
      <c r="D22" s="302"/>
      <c r="E22" s="302"/>
      <c r="F22" s="302"/>
      <c r="G22" s="302"/>
      <c r="H22" s="296"/>
      <c r="I22" s="47"/>
      <c r="J22" s="42"/>
    </row>
    <row r="23" spans="1:9" ht="18">
      <c r="A23" s="308"/>
      <c r="B23" s="297" t="str">
        <f>VLOOKUP(J21,'пр.взв.'!B6:G53,4,FALSE)</f>
        <v>СФО</v>
      </c>
      <c r="C23" s="297"/>
      <c r="D23" s="297"/>
      <c r="E23" s="297"/>
      <c r="F23" s="297"/>
      <c r="G23" s="297"/>
      <c r="H23" s="298"/>
      <c r="I23" s="47"/>
    </row>
    <row r="24" spans="1:9" ht="18.75" thickBot="1">
      <c r="A24" s="309"/>
      <c r="B24" s="299"/>
      <c r="C24" s="299"/>
      <c r="D24" s="299"/>
      <c r="E24" s="299"/>
      <c r="F24" s="299"/>
      <c r="G24" s="299"/>
      <c r="H24" s="300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38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303" t="str">
        <f>VLOOKUP(J28,'пр.взв.'!B7:H38,7,FALSE)</f>
        <v>Чугреев А.В., Малашкин А.М.</v>
      </c>
      <c r="B28" s="304"/>
      <c r="C28" s="304"/>
      <c r="D28" s="304"/>
      <c r="E28" s="304"/>
      <c r="F28" s="304"/>
      <c r="G28" s="304"/>
      <c r="H28" s="305"/>
      <c r="J28">
        <f>'пр.хода'!H8</f>
        <v>1</v>
      </c>
    </row>
    <row r="29" spans="1:8" ht="13.5" thickBot="1">
      <c r="A29" s="306"/>
      <c r="B29" s="299"/>
      <c r="C29" s="299"/>
      <c r="D29" s="299"/>
      <c r="E29" s="299"/>
      <c r="F29" s="299"/>
      <c r="G29" s="299"/>
      <c r="H29" s="300"/>
    </row>
    <row r="36" spans="1:8" ht="18">
      <c r="A36" s="47" t="s">
        <v>34</v>
      </c>
      <c r="B36" s="47"/>
      <c r="C36" s="47"/>
      <c r="D36" s="47"/>
      <c r="E36" s="47"/>
      <c r="F36" s="47"/>
      <c r="G36" s="47"/>
      <c r="H36" s="47"/>
    </row>
    <row r="37" spans="1:8" ht="18">
      <c r="A37" s="47"/>
      <c r="B37" s="47"/>
      <c r="C37" s="47"/>
      <c r="D37" s="47"/>
      <c r="E37" s="47"/>
      <c r="F37" s="47"/>
      <c r="G37" s="47"/>
      <c r="H37" s="47"/>
    </row>
    <row r="38" spans="1:8" ht="18">
      <c r="A38" s="47"/>
      <c r="B38" s="47"/>
      <c r="C38" s="47"/>
      <c r="D38" s="47"/>
      <c r="E38" s="47"/>
      <c r="F38" s="47"/>
      <c r="G38" s="47"/>
      <c r="H38" s="47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49"/>
      <c r="B40" s="49"/>
      <c r="C40" s="49"/>
      <c r="D40" s="49"/>
      <c r="E40" s="49"/>
      <c r="F40" s="49"/>
      <c r="G40" s="49"/>
      <c r="H40" s="49"/>
    </row>
    <row r="41" spans="1:8" ht="18">
      <c r="A41" s="48"/>
      <c r="B41" s="48"/>
      <c r="C41" s="48"/>
      <c r="D41" s="48"/>
      <c r="E41" s="48"/>
      <c r="F41" s="48"/>
      <c r="G41" s="48"/>
      <c r="H41" s="48"/>
    </row>
    <row r="42" spans="1:8" ht="18">
      <c r="A42" s="50"/>
      <c r="B42" s="50"/>
      <c r="C42" s="50"/>
      <c r="D42" s="50"/>
      <c r="E42" s="50"/>
      <c r="F42" s="50"/>
      <c r="G42" s="50"/>
      <c r="H42" s="50"/>
    </row>
    <row r="43" spans="1:8" ht="18">
      <c r="A43" s="48"/>
      <c r="B43" s="48"/>
      <c r="C43" s="48"/>
      <c r="D43" s="48"/>
      <c r="E43" s="48"/>
      <c r="F43" s="48"/>
      <c r="G43" s="48"/>
      <c r="H43" s="48"/>
    </row>
    <row r="44" spans="1:8" ht="18">
      <c r="A44" s="50"/>
      <c r="B44" s="50"/>
      <c r="C44" s="50"/>
      <c r="D44" s="50"/>
      <c r="E44" s="50"/>
      <c r="F44" s="50"/>
      <c r="G44" s="50"/>
      <c r="H44" s="50"/>
    </row>
  </sheetData>
  <sheetProtection/>
  <mergeCells count="21">
    <mergeCell ref="A1:H1"/>
    <mergeCell ref="A2:H2"/>
    <mergeCell ref="A3:H3"/>
    <mergeCell ref="D4:F4"/>
    <mergeCell ref="A6:A9"/>
    <mergeCell ref="A11:A14"/>
    <mergeCell ref="H11:H12"/>
    <mergeCell ref="A28:H29"/>
    <mergeCell ref="A21:A24"/>
    <mergeCell ref="B21:G22"/>
    <mergeCell ref="H21:H22"/>
    <mergeCell ref="B23:H24"/>
    <mergeCell ref="B16:G17"/>
    <mergeCell ref="A16:A19"/>
    <mergeCell ref="H16:H17"/>
    <mergeCell ref="B8:H9"/>
    <mergeCell ref="H6:H7"/>
    <mergeCell ref="B13:H14"/>
    <mergeCell ref="B18:H19"/>
    <mergeCell ref="B6:G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2015-02-19T13:50:39Z</cp:lastPrinted>
  <dcterms:created xsi:type="dcterms:W3CDTF">1996-10-08T23:32:33Z</dcterms:created>
  <dcterms:modified xsi:type="dcterms:W3CDTF">2015-03-04T16:57:52Z</dcterms:modified>
  <cp:category/>
  <cp:version/>
  <cp:contentType/>
  <cp:contentStatus/>
</cp:coreProperties>
</file>