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<sst xmlns="http://schemas.openxmlformats.org/spreadsheetml/2006/main" count="229" uniqueCount="65">
  <si>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</si>
  <si>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</si>
  <si>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</si>
  <si>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</si>
  <si>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</si>
  <si>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</si>
  <si>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</si>
  <si>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</si>
  <si>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</si>
  <si>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</si>
  <si>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</si>
  <si>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</si>
  <si>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</si>
  <si>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</si>
  <si>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</si>
  <si>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</si>
  <si>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</si>
  <si>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</si>
  <si>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</si>
  <si>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</si>
  <si>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</si>
  <si>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</si>
  <si>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</si>
  <si>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</si>
  <si>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</si>
  <si>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</si>
  <si>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</si>
  <si>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</si>
  <si>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</si>
  <si>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</si>
  <si>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</si>
  <si>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</si>
  <si>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</si>
  <si>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</si>
  <si>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</si>
  <si>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</si>
  <si>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</si>
  <si>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</si>
  <si>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</si>
  <si>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</si>
  <si>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</si>
  <si>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</si>
  <si>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</si>
  <si>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</si>
  <si>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</si>
  <si>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</si>
  <si>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</si>
  <si>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</si>
  <si>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</si>
  <si>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</si>
  <si>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</si>
  <si>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</si>
  <si>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</si>
  <si>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</si>
  <si>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</si>
  <si>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</si>
  <si>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 90  кг.</t>
  </si>
  <si>
    <t>б/м</t>
  </si>
  <si>
    <t>Главный судья, судья ВК</t>
  </si>
  <si>
    <t>Главный секретарь, судья ВК</t>
  </si>
  <si>
    <t>Джацаев Хусейн Вахаевич</t>
  </si>
  <si>
    <t>18.06.1988 КМС</t>
  </si>
  <si>
    <t>ЧР</t>
  </si>
  <si>
    <t>Минспорт</t>
  </si>
  <si>
    <t>КЧР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</si>
</sst>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6" fillId="0" borderId="53" xfId="0" applyNumberFormat="1" applyFont="1" applyBorder="1" applyAlignment="1">
      <alignment vertical="center" wrapText="1"/>
    </xf>
    <xf numFmtId="0" fontId="0" fillId="0" borderId="5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left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0" fillId="0" borderId="65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7" fillId="0" borderId="72" xfId="42" applyFont="1" applyBorder="1" applyAlignment="1" applyProtection="1">
      <alignment horizontal="center" vertical="center" wrapText="1"/>
      <protection/>
    </xf>
    <xf numFmtId="0" fontId="67" fillId="0" borderId="11" xfId="42" applyFont="1" applyBorder="1" applyAlignment="1" applyProtection="1">
      <alignment horizontal="center" vertical="center" wrapText="1"/>
      <protection/>
    </xf>
    <xf numFmtId="0" fontId="67" fillId="0" borderId="73" xfId="42" applyFont="1" applyBorder="1" applyAlignment="1" applyProtection="1">
      <alignment horizontal="center" vertical="center" wrapText="1"/>
      <protection/>
    </xf>
    <xf numFmtId="0" fontId="67" fillId="0" borderId="69" xfId="42" applyFont="1" applyBorder="1" applyAlignment="1" applyProtection="1">
      <alignment horizontal="center" vertical="center" wrapText="1"/>
      <protection/>
    </xf>
    <xf numFmtId="0" fontId="67" fillId="0" borderId="18" xfId="42" applyFont="1" applyBorder="1" applyAlignment="1" applyProtection="1">
      <alignment horizontal="center" vertical="center" wrapText="1"/>
      <protection/>
    </xf>
    <xf numFmtId="0" fontId="67" fillId="0" borderId="67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7" fillId="0" borderId="29" xfId="42" applyFont="1" applyBorder="1" applyAlignment="1" applyProtection="1">
      <alignment horizontal="center" vertical="center" wrapText="1"/>
      <protection/>
    </xf>
    <xf numFmtId="0" fontId="67" fillId="0" borderId="36" xfId="0" applyFont="1" applyBorder="1" applyAlignment="1">
      <alignment horizontal="center" vertical="center" wrapText="1"/>
    </xf>
    <xf numFmtId="0" fontId="31" fillId="0" borderId="82" xfId="0" applyNumberFormat="1" applyFont="1" applyBorder="1" applyAlignment="1">
      <alignment horizontal="center" vertical="center" wrapText="1"/>
    </xf>
    <xf numFmtId="0" fontId="31" fillId="0" borderId="83" xfId="0" applyNumberFormat="1" applyFont="1" applyBorder="1" applyAlignment="1">
      <alignment horizontal="center" vertical="center" wrapText="1"/>
    </xf>
    <xf numFmtId="0" fontId="31" fillId="0" borderId="84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87" xfId="0" applyNumberFormat="1" applyFont="1" applyBorder="1" applyAlignment="1">
      <alignment horizontal="center" vertical="center" wrapText="1"/>
    </xf>
    <xf numFmtId="0" fontId="67" fillId="0" borderId="29" xfId="42" applyFont="1" applyBorder="1" applyAlignment="1" applyProtection="1">
      <alignment horizontal="left" vertical="center" wrapText="1"/>
      <protection/>
    </xf>
    <xf numFmtId="0" fontId="67" fillId="0" borderId="36" xfId="0" applyFont="1" applyBorder="1" applyAlignment="1">
      <alignment horizontal="left" vertical="center" wrapText="1"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73;&#1086;&#1077;&#1074;&#1086;&#1077;%20&#1089;&#1072;&#1084;&#1073;&#1086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БОЕВОМУ САМБО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238">
          <cell r="E238" t="str">
            <v>Билалов Магомед Юсупович</v>
          </cell>
          <cell r="F238" t="str">
            <v>29.11.1991 КМС</v>
          </cell>
          <cell r="G238" t="str">
            <v>РД</v>
          </cell>
          <cell r="H238" t="str">
            <v>ПР</v>
          </cell>
          <cell r="J238" t="str">
            <v>Гасанов Б., Джанбеков Т. А.</v>
          </cell>
        </row>
        <row r="240">
          <cell r="E240" t="str">
            <v>Гугов Ислам Ауесович</v>
          </cell>
          <cell r="F240" t="str">
            <v>21.02.90 КМС</v>
          </cell>
          <cell r="G240" t="str">
            <v>КБР</v>
          </cell>
          <cell r="H240" t="str">
            <v> ДИНАМО</v>
          </cell>
          <cell r="J240" t="str">
            <v>Мамхегов Х.Х.</v>
          </cell>
        </row>
        <row r="242">
          <cell r="E242" t="str">
            <v>Этуев Азрет Мухамедович</v>
          </cell>
          <cell r="F242" t="str">
            <v>05.06.86 КМС</v>
          </cell>
          <cell r="G242" t="str">
            <v>КБР</v>
          </cell>
          <cell r="H242" t="str">
            <v> ДИНАМО</v>
          </cell>
          <cell r="J242" t="str">
            <v>Пченашев М., Ошхунов Б.</v>
          </cell>
        </row>
        <row r="244">
          <cell r="E244" t="str">
            <v>Губжоков Анзор Хадисович</v>
          </cell>
          <cell r="F244" t="str">
            <v>06.01.88 КМС</v>
          </cell>
          <cell r="G244" t="str">
            <v>КБР</v>
          </cell>
          <cell r="H244" t="str">
            <v> ДИНАМО</v>
          </cell>
          <cell r="J244" t="str">
            <v>Пченашев М. Ошхунов Б</v>
          </cell>
        </row>
        <row r="246">
          <cell r="E246" t="str">
            <v>Магомедалиев Рамазан Фикретович</v>
          </cell>
          <cell r="F246" t="str">
            <v>10.02.1994 КМС</v>
          </cell>
          <cell r="G246" t="str">
            <v>СК</v>
          </cell>
          <cell r="H246" t="str">
            <v>Ставрополь ВС</v>
          </cell>
          <cell r="J246" t="str">
            <v>Папшуов С. М., Захаркин А. В.</v>
          </cell>
        </row>
        <row r="248">
          <cell r="E248" t="str">
            <v>Бийбулатов Умар Батырбекович</v>
          </cell>
          <cell r="F248" t="str">
            <v>05.07.1989 МС</v>
          </cell>
          <cell r="G248" t="str">
            <v>СК</v>
          </cell>
          <cell r="H248" t="str">
            <v>Новоселецкий МО</v>
          </cell>
          <cell r="J248" t="str">
            <v>Нурбагандов М. Н.</v>
          </cell>
        </row>
        <row r="250">
          <cell r="E250" t="str">
            <v>Каймаразов Каймараз Казбекович</v>
          </cell>
          <cell r="F250" t="str">
            <v>16.02.1994 КМС</v>
          </cell>
          <cell r="G250" t="str">
            <v>РД</v>
          </cell>
          <cell r="H250" t="str">
            <v>ПР</v>
          </cell>
          <cell r="J250" t="str">
            <v>Булатов К., Булатов Г.</v>
          </cell>
        </row>
        <row r="252">
          <cell r="E252" t="str">
            <v>Абдулаев Адлан Баудинович</v>
          </cell>
          <cell r="F252" t="str">
            <v>02.02.1988 МС</v>
          </cell>
          <cell r="G252" t="str">
            <v>ЧР</v>
          </cell>
          <cell r="J252" t="str">
            <v>Мустыгов М. З., Кагерманов Р. Б.</v>
          </cell>
        </row>
        <row r="254">
          <cell r="E254" t="str">
            <v>Мамчуев Рамазан Муратович</v>
          </cell>
          <cell r="F254" t="str">
            <v>18.05.1993 КМС</v>
          </cell>
          <cell r="G254" t="str">
            <v>КЧР</v>
          </cell>
          <cell r="H254" t="str">
            <v>МО</v>
          </cell>
          <cell r="J254" t="str">
            <v>Байчоров П. И.</v>
          </cell>
        </row>
        <row r="256">
          <cell r="E256" t="str">
            <v>Тлимахов Руслан Юрьевич</v>
          </cell>
          <cell r="F256" t="str">
            <v>21.01.1984 КМС</v>
          </cell>
          <cell r="G256" t="str">
            <v>КЧР</v>
          </cell>
          <cell r="H256" t="str">
            <v>ВС</v>
          </cell>
          <cell r="J256" t="str">
            <v>Рахмеев М. Р., Пшмахов А. И.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108">
          <cell r="E108" t="str">
            <v>Гогуев Солтан-Мурат Тохтарович</v>
          </cell>
          <cell r="F108" t="str">
            <v>23.07.1992 МС</v>
          </cell>
          <cell r="H108" t="str">
            <v>МО</v>
          </cell>
          <cell r="J108" t="str">
            <v>Байчоров П. И., Чомаев Ю. С., Бостанов А. Б.</v>
          </cell>
        </row>
        <row r="130">
          <cell r="J130" t="str">
            <v>Аюбов З. И.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92" t="s">
        <v>23</v>
      </c>
      <c r="B1" s="192"/>
      <c r="C1" s="192"/>
      <c r="D1" s="192"/>
      <c r="E1" s="192"/>
      <c r="F1" s="192"/>
      <c r="G1" s="192"/>
      <c r="H1" s="192"/>
    </row>
    <row r="2" spans="1:8" ht="25.5" customHeight="1" thickBot="1">
      <c r="A2" s="193" t="s">
        <v>25</v>
      </c>
      <c r="B2" s="193"/>
      <c r="C2" s="193"/>
      <c r="D2" s="193"/>
      <c r="E2" s="193"/>
      <c r="F2" s="193"/>
      <c r="G2" s="193"/>
      <c r="H2" s="193"/>
    </row>
    <row r="3" spans="1:8" ht="32.25" customHeight="1" thickBot="1">
      <c r="A3" s="194" t="str">
        <f>HYPERLINK('[1]реквизиты'!$A$2)</f>
        <v>ЧЕМПИОНАТ СКФО ПО БОЕВОМУ САМБО</v>
      </c>
      <c r="B3" s="195"/>
      <c r="C3" s="195"/>
      <c r="D3" s="195"/>
      <c r="E3" s="195"/>
      <c r="F3" s="195"/>
      <c r="G3" s="195"/>
      <c r="H3" s="196"/>
    </row>
    <row r="4" spans="1:8" ht="15" customHeight="1">
      <c r="A4" s="197" t="str">
        <f>HYPERLINK('[1]реквизиты'!$A$3)</f>
        <v>20-25 декабря 2014г.                             г.Нальчик</v>
      </c>
      <c r="B4" s="197"/>
      <c r="C4" s="197"/>
      <c r="D4" s="197"/>
      <c r="E4" s="197"/>
      <c r="F4" s="197"/>
      <c r="G4" s="197"/>
      <c r="H4" s="197"/>
    </row>
    <row r="5" spans="4:6" ht="24" customHeight="1" thickBot="1">
      <c r="D5" s="198" t="str">
        <f>HYPERLINK('пр.взв.'!D4)</f>
        <v>в.к. 90  кг.</v>
      </c>
      <c r="E5" s="198"/>
      <c r="F5" s="198"/>
    </row>
    <row r="6" spans="1:8" ht="12.75" customHeight="1">
      <c r="A6" s="147" t="s">
        <v>50</v>
      </c>
      <c r="B6" s="149" t="s">
        <v>4</v>
      </c>
      <c r="C6" s="151" t="s">
        <v>5</v>
      </c>
      <c r="D6" s="153" t="s">
        <v>6</v>
      </c>
      <c r="E6" s="182" t="s">
        <v>7</v>
      </c>
      <c r="F6" s="153"/>
      <c r="G6" s="175" t="s">
        <v>10</v>
      </c>
      <c r="H6" s="186" t="s">
        <v>8</v>
      </c>
    </row>
    <row r="7" spans="1:8" ht="13.5" thickBot="1">
      <c r="A7" s="148"/>
      <c r="B7" s="150"/>
      <c r="C7" s="152"/>
      <c r="D7" s="154"/>
      <c r="E7" s="183"/>
      <c r="F7" s="154"/>
      <c r="G7" s="176"/>
      <c r="H7" s="187"/>
    </row>
    <row r="8" spans="1:8" ht="12.75" customHeight="1">
      <c r="A8" s="159">
        <v>1</v>
      </c>
      <c r="B8" s="161">
        <f>'пр.хода'!H8</f>
        <v>10</v>
      </c>
      <c r="C8" s="155" t="str">
        <f>VLOOKUP(B8,'пр.взв.'!B7:H38,2,FALSE)</f>
        <v>Абдулаев Адлан Баудинович</v>
      </c>
      <c r="D8" s="163" t="str">
        <f>VLOOKUP(B8,'пр.взв.'!B7:H131,3,FALSE)</f>
        <v>02.02.1988 МС</v>
      </c>
      <c r="E8" s="178" t="str">
        <f>VLOOKUP(B8,'пр.взв.'!B7:H38,4,FALSE)</f>
        <v>ЧР</v>
      </c>
      <c r="F8" s="180" t="str">
        <f>VLOOKUP(B8,'пр.взв.'!B7:H38,5,FALSE)</f>
        <v>Минспорт</v>
      </c>
      <c r="G8" s="177">
        <f>VLOOKUP(B8,'пр.взв.'!B7:H38,6,FALSE)</f>
        <v>0</v>
      </c>
      <c r="H8" s="188" t="str">
        <f>VLOOKUP(B8,'пр.взв.'!B7:H133,7,FALSE)</f>
        <v>Мустыгов М. З., Кагерманов Р. Б.</v>
      </c>
    </row>
    <row r="9" spans="1:8" ht="12.75">
      <c r="A9" s="160"/>
      <c r="B9" s="162"/>
      <c r="C9" s="156"/>
      <c r="D9" s="163"/>
      <c r="E9" s="179"/>
      <c r="F9" s="181"/>
      <c r="G9" s="177"/>
      <c r="H9" s="188"/>
    </row>
    <row r="10" spans="1:8" ht="12.75" customHeight="1">
      <c r="A10" s="160">
        <v>2</v>
      </c>
      <c r="B10" s="162">
        <f>'пр.хода'!H20</f>
        <v>9</v>
      </c>
      <c r="C10" s="155" t="str">
        <f>VLOOKUP(B10,'пр.взв.'!B1:H40,2,FALSE)</f>
        <v>Бийбулатов Умар Батырбекович</v>
      </c>
      <c r="D10" s="157" t="str">
        <f>VLOOKUP(B10,'пр.взв.'!B1:H133,3,FALSE)</f>
        <v>05.07.1989 МС</v>
      </c>
      <c r="E10" s="165" t="str">
        <f>VLOOKUP(B10,'пр.взв.'!B1:H40,4,FALSE)</f>
        <v>СК</v>
      </c>
      <c r="F10" s="167" t="str">
        <f>VLOOKUP(B10,'пр.взв.'!B1:H40,5,FALSE)</f>
        <v>Новоселецкий МО</v>
      </c>
      <c r="G10" s="169">
        <f>VLOOKUP(B10,'пр.взв.'!B1:H40,6,FALSE)</f>
        <v>0</v>
      </c>
      <c r="H10" s="189" t="str">
        <f>VLOOKUP(B10,'пр.взв.'!B1:H135,7,FALSE)</f>
        <v>Нурбагандов М. Н.</v>
      </c>
    </row>
    <row r="11" spans="1:8" ht="12.75">
      <c r="A11" s="160"/>
      <c r="B11" s="162"/>
      <c r="C11" s="156"/>
      <c r="D11" s="158"/>
      <c r="E11" s="166"/>
      <c r="F11" s="167"/>
      <c r="G11" s="170"/>
      <c r="H11" s="190"/>
    </row>
    <row r="12" spans="1:8" ht="12.75" customHeight="1">
      <c r="A12" s="160">
        <v>3</v>
      </c>
      <c r="B12" s="162">
        <f>'пр.хода'!E32</f>
        <v>4</v>
      </c>
      <c r="C12" s="164" t="str">
        <f>VLOOKUP(B12,'пр.взв.'!B1:H42,2,FALSE)</f>
        <v>Магомедалиев Рамазан Фикретович</v>
      </c>
      <c r="D12" s="157" t="str">
        <f>VLOOKUP(B12,'пр.взв.'!B1:H135,3,FALSE)</f>
        <v>10.02.1994 КМС</v>
      </c>
      <c r="E12" s="165" t="str">
        <f>VLOOKUP(B12,'пр.взв.'!B1:H42,4,FALSE)</f>
        <v>СК</v>
      </c>
      <c r="F12" s="167" t="str">
        <f>VLOOKUP(B12,'пр.взв.'!B1:H42,5,FALSE)</f>
        <v>Ставрополь ВС</v>
      </c>
      <c r="G12" s="169">
        <f>VLOOKUP(B12,'пр.взв.'!B1:H42,6,FALSE)</f>
        <v>0</v>
      </c>
      <c r="H12" s="189" t="str">
        <f>VLOOKUP(B12,'пр.взв.'!B1:H137,7,FALSE)</f>
        <v>Папшуов С. М., Захаркин А. В.</v>
      </c>
    </row>
    <row r="13" spans="1:8" ht="12.75">
      <c r="A13" s="160"/>
      <c r="B13" s="162"/>
      <c r="C13" s="156"/>
      <c r="D13" s="158"/>
      <c r="E13" s="166"/>
      <c r="F13" s="167"/>
      <c r="G13" s="170"/>
      <c r="H13" s="190"/>
    </row>
    <row r="14" spans="1:8" ht="12.75" customHeight="1">
      <c r="A14" s="160">
        <v>3</v>
      </c>
      <c r="B14" s="162">
        <f>'пр.хода'!Q32</f>
        <v>7</v>
      </c>
      <c r="C14" s="155" t="str">
        <f>VLOOKUP(B14,'пр.взв.'!B1:H44,2,FALSE)</f>
        <v>Каймаразов Каймараз Казбекович</v>
      </c>
      <c r="D14" s="157" t="str">
        <f>VLOOKUP(B14,'пр.взв.'!B1:H137,3,FALSE)</f>
        <v>16.02.1994 КМС</v>
      </c>
      <c r="E14" s="165" t="str">
        <f>VLOOKUP(B14,'пр.взв.'!B1:H44,4,FALSE)</f>
        <v>РД</v>
      </c>
      <c r="F14" s="167" t="str">
        <f>VLOOKUP(B14,'пр.взв.'!B1:H44,5,FALSE)</f>
        <v>ПР</v>
      </c>
      <c r="G14" s="169">
        <f>VLOOKUP(B14,'пр.взв.'!B1:H44,6,FALSE)</f>
        <v>0</v>
      </c>
      <c r="H14" s="189" t="str">
        <f>VLOOKUP(B14,'пр.взв.'!B1:H139,7,FALSE)</f>
        <v>Булатов К., Булатов Г.</v>
      </c>
    </row>
    <row r="15" spans="1:8" ht="12.75">
      <c r="A15" s="160"/>
      <c r="B15" s="162"/>
      <c r="C15" s="156"/>
      <c r="D15" s="158"/>
      <c r="E15" s="166"/>
      <c r="F15" s="167"/>
      <c r="G15" s="170"/>
      <c r="H15" s="190"/>
    </row>
    <row r="16" spans="1:8" ht="12.75" customHeight="1">
      <c r="A16" s="160">
        <v>5</v>
      </c>
      <c r="B16" s="162">
        <v>3</v>
      </c>
      <c r="C16" s="155" t="str">
        <f>VLOOKUP(B16,'пр.взв.'!B1:H46,2,FALSE)</f>
        <v>Этуев Азрет Мухамедович</v>
      </c>
      <c r="D16" s="157" t="str">
        <f>VLOOKUP(B16,'пр.взв.'!B1:H139,3,FALSE)</f>
        <v>05.06.86 КМС</v>
      </c>
      <c r="E16" s="165" t="str">
        <f>VLOOKUP(B16,'пр.взв.'!B1:H46,4,FALSE)</f>
        <v>КБР</v>
      </c>
      <c r="F16" s="167" t="str">
        <f>VLOOKUP(B16,'пр.взв.'!B1:H46,5,FALSE)</f>
        <v> ДИНАМО</v>
      </c>
      <c r="G16" s="169">
        <f>VLOOKUP(B16,'пр.взв.'!B1:H46,6,FALSE)</f>
        <v>0</v>
      </c>
      <c r="H16" s="189" t="str">
        <f>VLOOKUP(B16,'пр.взв.'!B1:H141,7,FALSE)</f>
        <v>Пченашев М., Ошхунов Б.</v>
      </c>
    </row>
    <row r="17" spans="1:8" ht="12.75">
      <c r="A17" s="160"/>
      <c r="B17" s="162"/>
      <c r="C17" s="156"/>
      <c r="D17" s="158"/>
      <c r="E17" s="166"/>
      <c r="F17" s="167"/>
      <c r="G17" s="170"/>
      <c r="H17" s="190"/>
    </row>
    <row r="18" spans="1:8" ht="12.75" customHeight="1">
      <c r="A18" s="160">
        <v>5</v>
      </c>
      <c r="B18" s="162">
        <v>6</v>
      </c>
      <c r="C18" s="155" t="str">
        <f>VLOOKUP(B18,'пр.взв.'!B1:H48,2,FALSE)</f>
        <v>Билалов Магомед Юсупович</v>
      </c>
      <c r="D18" s="157" t="str">
        <f>VLOOKUP(B18,'пр.взв.'!B1:H141,3,FALSE)</f>
        <v>29.11.1991 КМС</v>
      </c>
      <c r="E18" s="165" t="str">
        <f>VLOOKUP(B18,'пр.взв.'!B1:H48,4,FALSE)</f>
        <v>РД</v>
      </c>
      <c r="F18" s="167" t="str">
        <f>VLOOKUP(B18,'пр.взв.'!B1:H48,5,FALSE)</f>
        <v>ПР</v>
      </c>
      <c r="G18" s="169">
        <f>VLOOKUP(B18,'пр.взв.'!B1:H48,6,FALSE)</f>
        <v>0</v>
      </c>
      <c r="H18" s="189" t="str">
        <f>VLOOKUP(B18,'пр.взв.'!B1:H143,7,FALSE)</f>
        <v>Гасанов Б., Джанбеков Т. А.</v>
      </c>
    </row>
    <row r="19" spans="1:8" ht="12.75">
      <c r="A19" s="160"/>
      <c r="B19" s="162"/>
      <c r="C19" s="156"/>
      <c r="D19" s="158"/>
      <c r="E19" s="166"/>
      <c r="F19" s="167"/>
      <c r="G19" s="170"/>
      <c r="H19" s="190"/>
    </row>
    <row r="20" spans="1:8" ht="12.75" customHeight="1">
      <c r="A20" s="168" t="s">
        <v>49</v>
      </c>
      <c r="B20" s="162">
        <v>5</v>
      </c>
      <c r="C20" s="155" t="str">
        <f>VLOOKUP(B20,'пр.взв.'!B1:H50,2,FALSE)</f>
        <v>Тлимахов Руслан Юрьевич</v>
      </c>
      <c r="D20" s="157" t="str">
        <f>VLOOKUP(B20,'пр.взв.'!B1:H143,3,FALSE)</f>
        <v>21.01.1984 КМС</v>
      </c>
      <c r="E20" s="165" t="str">
        <f>VLOOKUP(B20,'пр.взв.'!B1:H50,4,FALSE)</f>
        <v>КЧР</v>
      </c>
      <c r="F20" s="167" t="str">
        <f>VLOOKUP(B20,'пр.взв.'!B1:H50,5,FALSE)</f>
        <v>ВС</v>
      </c>
      <c r="G20" s="169">
        <f>VLOOKUP(B20,'пр.взв.'!B1:H50,6,FALSE)</f>
        <v>0</v>
      </c>
      <c r="H20" s="189" t="str">
        <f>VLOOKUP(B20,'пр.взв.'!B1:H145,7,FALSE)</f>
        <v>Рахмеев М. Р., Пшмахов А. И.</v>
      </c>
    </row>
    <row r="21" spans="1:8" ht="12.75">
      <c r="A21" s="168"/>
      <c r="B21" s="162"/>
      <c r="C21" s="156"/>
      <c r="D21" s="158"/>
      <c r="E21" s="166"/>
      <c r="F21" s="167"/>
      <c r="G21" s="170"/>
      <c r="H21" s="190"/>
    </row>
    <row r="22" spans="1:8" ht="12.75" customHeight="1">
      <c r="A22" s="168" t="s">
        <v>49</v>
      </c>
      <c r="B22" s="162">
        <v>8</v>
      </c>
      <c r="C22" s="155" t="str">
        <f>VLOOKUP(B22,'пр.взв.'!B2:H52,2,FALSE)</f>
        <v>Мамчуев Рамазан Муратович</v>
      </c>
      <c r="D22" s="157" t="str">
        <f>VLOOKUP(B22,'пр.взв.'!B2:H145,3,FALSE)</f>
        <v>18.05.1993 КМС</v>
      </c>
      <c r="E22" s="165" t="str">
        <f>VLOOKUP(B22,'пр.взв.'!B2:H52,4,FALSE)</f>
        <v>КЧР</v>
      </c>
      <c r="F22" s="167" t="str">
        <f>VLOOKUP(B22,'пр.взв.'!B2:H52,5,FALSE)</f>
        <v>МО</v>
      </c>
      <c r="G22" s="169">
        <f>VLOOKUP(B22,'пр.взв.'!B2:H52,6,FALSE)</f>
        <v>0</v>
      </c>
      <c r="H22" s="189" t="str">
        <f>VLOOKUP(B22,'пр.взв.'!B2:H147,7,FALSE)</f>
        <v>Байчоров П. И.</v>
      </c>
    </row>
    <row r="23" spans="1:8" ht="12.75">
      <c r="A23" s="168"/>
      <c r="B23" s="162"/>
      <c r="C23" s="156"/>
      <c r="D23" s="158"/>
      <c r="E23" s="166"/>
      <c r="F23" s="167"/>
      <c r="G23" s="170"/>
      <c r="H23" s="190"/>
    </row>
    <row r="24" spans="1:8" ht="12.75" customHeight="1">
      <c r="A24" s="168" t="s">
        <v>57</v>
      </c>
      <c r="B24" s="162">
        <v>1</v>
      </c>
      <c r="C24" s="155" t="str">
        <f>VLOOKUP(B24,'пр.взв.'!B2:H54,2,FALSE)</f>
        <v>Гугов Ислам Ауесович</v>
      </c>
      <c r="D24" s="157" t="str">
        <f>VLOOKUP(B24,'пр.взв.'!B2:H147,3,FALSE)</f>
        <v>21.02.90 КМС</v>
      </c>
      <c r="E24" s="165" t="str">
        <f>VLOOKUP(B24,'пр.взв.'!B2:H54,4,FALSE)</f>
        <v>КБР</v>
      </c>
      <c r="F24" s="167" t="str">
        <f>VLOOKUP(B24,'пр.взв.'!B2:H54,5,FALSE)</f>
        <v> ДИНАМО</v>
      </c>
      <c r="G24" s="169">
        <f>VLOOKUP(B24,'пр.взв.'!B2:H54,6,FALSE)</f>
        <v>0</v>
      </c>
      <c r="H24" s="189" t="str">
        <f>VLOOKUP(B24,'пр.взв.'!B2:H149,7,FALSE)</f>
        <v>Мамхегов Х.Х.</v>
      </c>
    </row>
    <row r="25" spans="1:8" ht="12.75">
      <c r="A25" s="168"/>
      <c r="B25" s="162"/>
      <c r="C25" s="156"/>
      <c r="D25" s="158"/>
      <c r="E25" s="166"/>
      <c r="F25" s="167"/>
      <c r="G25" s="170"/>
      <c r="H25" s="190"/>
    </row>
    <row r="26" spans="1:8" ht="12.75" customHeight="1">
      <c r="A26" s="168" t="s">
        <v>57</v>
      </c>
      <c r="B26" s="162">
        <v>2</v>
      </c>
      <c r="C26" s="155" t="str">
        <f>VLOOKUP(B26,'пр.взв.'!B2:H56,2,FALSE)</f>
        <v>Губжоков Анзор Хадисович</v>
      </c>
      <c r="D26" s="157" t="str">
        <f>VLOOKUP(B26,'пр.взв.'!B2:H149,3,FALSE)</f>
        <v>06.01.88 КМС</v>
      </c>
      <c r="E26" s="165" t="str">
        <f>VLOOKUP(B26,'пр.взв.'!B2:H56,4,FALSE)</f>
        <v>КБР</v>
      </c>
      <c r="F26" s="167" t="str">
        <f>VLOOKUP(B26,'пр.взв.'!B2:H56,5,FALSE)</f>
        <v> ДИНАМО</v>
      </c>
      <c r="G26" s="169">
        <f>VLOOKUP(B26,'пр.взв.'!B2:H56,6,FALSE)</f>
        <v>0</v>
      </c>
      <c r="H26" s="189" t="str">
        <f>VLOOKUP(B26,'пр.взв.'!B2:H151,7,FALSE)</f>
        <v>Пченашев М. Ошхунов Б</v>
      </c>
    </row>
    <row r="27" spans="1:8" ht="12.75">
      <c r="A27" s="168"/>
      <c r="B27" s="162"/>
      <c r="C27" s="156"/>
      <c r="D27" s="158"/>
      <c r="E27" s="166"/>
      <c r="F27" s="167"/>
      <c r="G27" s="170"/>
      <c r="H27" s="190"/>
    </row>
    <row r="28" spans="1:8" ht="12.75" customHeight="1">
      <c r="A28" s="168" t="s">
        <v>57</v>
      </c>
      <c r="B28" s="162">
        <v>11</v>
      </c>
      <c r="C28" s="155" t="str">
        <f>VLOOKUP(B28,'пр.взв.'!B2:H58,2,FALSE)</f>
        <v>Джацаев Хусейн Вахаевич</v>
      </c>
      <c r="D28" s="157" t="str">
        <f>VLOOKUP(B28,'пр.взв.'!B2:H151,3,FALSE)</f>
        <v>18.06.1988 КМС</v>
      </c>
      <c r="E28" s="165" t="str">
        <f>VLOOKUP(B28,'пр.взв.'!B2:H58,4,FALSE)</f>
        <v>ЧР</v>
      </c>
      <c r="F28" s="167" t="str">
        <f>VLOOKUP(B28,'пр.взв.'!B2:H58,5,FALSE)</f>
        <v>Минспорт</v>
      </c>
      <c r="G28" s="169">
        <f>VLOOKUP(B28,'пр.взв.'!B2:H58,6,FALSE)</f>
        <v>0</v>
      </c>
      <c r="H28" s="189" t="str">
        <f>VLOOKUP(B28,'пр.взв.'!B2:H153,7,FALSE)</f>
        <v>Аюбов З. И.</v>
      </c>
    </row>
    <row r="29" spans="1:8" ht="12.75">
      <c r="A29" s="168"/>
      <c r="B29" s="162"/>
      <c r="C29" s="156"/>
      <c r="D29" s="158"/>
      <c r="E29" s="166"/>
      <c r="F29" s="167"/>
      <c r="G29" s="170"/>
      <c r="H29" s="190"/>
    </row>
    <row r="30" spans="1:8" ht="0.75" customHeight="1">
      <c r="A30" s="168" t="s">
        <v>57</v>
      </c>
      <c r="B30" s="162">
        <v>12</v>
      </c>
      <c r="C30" s="155" t="str">
        <f>VLOOKUP(B30,'пр.взв.'!B2:H60,2,FALSE)</f>
        <v>Гогуев Солтан-Мурат Тохтарович</v>
      </c>
      <c r="D30" s="157" t="str">
        <f>VLOOKUP(B30,'пр.взв.'!B2:H153,3,FALSE)</f>
        <v>23.07.1992 МС</v>
      </c>
      <c r="E30" s="165" t="str">
        <f>VLOOKUP(B30,'пр.взв.'!B2:H60,4,FALSE)</f>
        <v>КЧР</v>
      </c>
      <c r="F30" s="167" t="str">
        <f>VLOOKUP(B30,'пр.взв.'!B2:H60,5,FALSE)</f>
        <v>МО</v>
      </c>
      <c r="G30" s="169">
        <f>VLOOKUP(B30,'пр.взв.'!B2:H60,6,FALSE)</f>
        <v>0</v>
      </c>
      <c r="H30" s="189" t="str">
        <f>VLOOKUP(B30,'пр.взв.'!B2:H155,7,FALSE)</f>
        <v>Байчоров П. И., Чомаев Ю. С., Бостанов А. Б.</v>
      </c>
    </row>
    <row r="31" spans="1:8" ht="24.75" customHeight="1">
      <c r="A31" s="168"/>
      <c r="B31" s="162"/>
      <c r="C31" s="156"/>
      <c r="D31" s="158"/>
      <c r="E31" s="166"/>
      <c r="F31" s="167"/>
      <c r="G31" s="170"/>
      <c r="H31" s="190"/>
    </row>
    <row r="32" spans="1:8" ht="12.75" hidden="1">
      <c r="A32" s="168">
        <v>13</v>
      </c>
      <c r="B32" s="162"/>
      <c r="C32" s="155" t="e">
        <f>VLOOKUP(B32,'пр.взв.'!B3:H62,2,FALSE)</f>
        <v>#N/A</v>
      </c>
      <c r="D32" s="157" t="e">
        <f>VLOOKUP(B32,'пр.взв.'!B3:H155,3,FALSE)</f>
        <v>#N/A</v>
      </c>
      <c r="E32" s="165" t="e">
        <f>VLOOKUP(B32,'пр.взв.'!B3:H62,4,FALSE)</f>
        <v>#N/A</v>
      </c>
      <c r="F32" s="167" t="e">
        <f>VLOOKUP(B32,'пр.взв.'!B3:H62,5,FALSE)</f>
        <v>#N/A</v>
      </c>
      <c r="G32" s="169" t="e">
        <f>VLOOKUP(B32,'пр.взв.'!B3:H62,6,FALSE)</f>
        <v>#N/A</v>
      </c>
      <c r="H32" s="189" t="e">
        <f>VLOOKUP(B32,'пр.взв.'!B3:H157,7,FALSE)</f>
        <v>#N/A</v>
      </c>
    </row>
    <row r="33" spans="1:8" ht="12.75" hidden="1">
      <c r="A33" s="168"/>
      <c r="B33" s="162"/>
      <c r="C33" s="156"/>
      <c r="D33" s="158"/>
      <c r="E33" s="166"/>
      <c r="F33" s="167"/>
      <c r="G33" s="170"/>
      <c r="H33" s="190"/>
    </row>
    <row r="34" spans="1:8" ht="12.75" hidden="1">
      <c r="A34" s="168">
        <v>14</v>
      </c>
      <c r="B34" s="162"/>
      <c r="C34" s="155" t="e">
        <f>VLOOKUP(B34,'пр.взв.'!B3:H64,2,FALSE)</f>
        <v>#N/A</v>
      </c>
      <c r="D34" s="157" t="e">
        <f>VLOOKUP(B34,'пр.взв.'!B3:H157,3,FALSE)</f>
        <v>#N/A</v>
      </c>
      <c r="E34" s="165" t="e">
        <f>VLOOKUP(B34,'пр.взв.'!B3:H64,4,FALSE)</f>
        <v>#N/A</v>
      </c>
      <c r="F34" s="167" t="e">
        <f>VLOOKUP(B34,'пр.взв.'!B3:H64,5,FALSE)</f>
        <v>#N/A</v>
      </c>
      <c r="G34" s="169" t="e">
        <f>VLOOKUP(B34,'пр.взв.'!B3:H64,6,FALSE)</f>
        <v>#N/A</v>
      </c>
      <c r="H34" s="189" t="e">
        <f>VLOOKUP(B34,'пр.взв.'!B3:H159,7,FALSE)</f>
        <v>#N/A</v>
      </c>
    </row>
    <row r="35" spans="1:8" ht="12.75" hidden="1">
      <c r="A35" s="168"/>
      <c r="B35" s="162"/>
      <c r="C35" s="156"/>
      <c r="D35" s="158"/>
      <c r="E35" s="166"/>
      <c r="F35" s="167"/>
      <c r="G35" s="170"/>
      <c r="H35" s="190"/>
    </row>
    <row r="36" spans="1:8" ht="12.75" hidden="1">
      <c r="A36" s="168">
        <v>15</v>
      </c>
      <c r="B36" s="162"/>
      <c r="C36" s="155" t="e">
        <f>VLOOKUP(B36,'пр.взв.'!B3:H66,2,FALSE)</f>
        <v>#N/A</v>
      </c>
      <c r="D36" s="157" t="e">
        <f>VLOOKUP(B36,'пр.взв.'!B3:H159,3,FALSE)</f>
        <v>#N/A</v>
      </c>
      <c r="E36" s="165" t="e">
        <f>VLOOKUP(B36,'пр.взв.'!B3:H66,4,FALSE)</f>
        <v>#N/A</v>
      </c>
      <c r="F36" s="167" t="e">
        <f>VLOOKUP(B36,'пр.взв.'!B3:H66,5,FALSE)</f>
        <v>#N/A</v>
      </c>
      <c r="G36" s="169" t="e">
        <f>VLOOKUP(B36,'пр.взв.'!B3:H66,6,FALSE)</f>
        <v>#N/A</v>
      </c>
      <c r="H36" s="189" t="e">
        <f>VLOOKUP(B36,'пр.взв.'!B3:H161,7,FALSE)</f>
        <v>#N/A</v>
      </c>
    </row>
    <row r="37" spans="1:8" ht="18.75" customHeight="1" hidden="1">
      <c r="A37" s="168"/>
      <c r="B37" s="162"/>
      <c r="C37" s="156"/>
      <c r="D37" s="158"/>
      <c r="E37" s="166"/>
      <c r="F37" s="167"/>
      <c r="G37" s="170"/>
      <c r="H37" s="190"/>
    </row>
    <row r="38" spans="1:8" ht="10.5" customHeight="1" hidden="1">
      <c r="A38" s="168">
        <v>16</v>
      </c>
      <c r="B38" s="162"/>
      <c r="C38" s="155" t="e">
        <f>VLOOKUP(B38,'пр.взв.'!B3:H68,2,FALSE)</f>
        <v>#N/A</v>
      </c>
      <c r="D38" s="157" t="e">
        <f>VLOOKUP(B38,'пр.взв.'!B3:H161,3,FALSE)</f>
        <v>#N/A</v>
      </c>
      <c r="E38" s="165" t="e">
        <f>VLOOKUP(B38,'пр.взв.'!B3:H68,4,FALSE)</f>
        <v>#N/A</v>
      </c>
      <c r="F38" s="167" t="e">
        <f>VLOOKUP(B38,'пр.взв.'!B3:H68,5,FALSE)</f>
        <v>#N/A</v>
      </c>
      <c r="G38" s="169" t="e">
        <f>VLOOKUP(B38,'пр.взв.'!B3:H68,6,FALSE)</f>
        <v>#N/A</v>
      </c>
      <c r="H38" s="189" t="e">
        <f>VLOOKUP(B38,'пр.взв.'!B3:H163,7,FALSE)</f>
        <v>#N/A</v>
      </c>
    </row>
    <row r="39" spans="1:8" ht="6" customHeight="1" hidden="1" thickBot="1">
      <c r="A39" s="171"/>
      <c r="B39" s="172"/>
      <c r="C39" s="173"/>
      <c r="D39" s="174"/>
      <c r="E39" s="184"/>
      <c r="F39" s="185"/>
      <c r="G39" s="191"/>
      <c r="H39" s="199"/>
    </row>
    <row r="42" spans="1:7" ht="15">
      <c r="A42" s="73" t="s">
        <v>58</v>
      </c>
      <c r="B42" s="74"/>
      <c r="C42" s="75"/>
      <c r="D42" s="78"/>
      <c r="E42" s="78"/>
      <c r="F42" s="78"/>
      <c r="G42" s="76" t="str">
        <f>'[1]реквизиты'!$G$7</f>
        <v>И. Г. Циклаури</v>
      </c>
    </row>
    <row r="43" spans="1:7" ht="15">
      <c r="A43" s="74"/>
      <c r="B43" s="74"/>
      <c r="C43" s="75"/>
      <c r="D43" s="78"/>
      <c r="E43" s="78"/>
      <c r="F43" s="78"/>
      <c r="G43" s="130" t="str">
        <f>'[1]реквизиты'!$G$8</f>
        <v>/г.Владикавказ/</v>
      </c>
    </row>
    <row r="44" spans="1:7" ht="15">
      <c r="A44" s="74"/>
      <c r="B44" s="74"/>
      <c r="C44" s="75"/>
      <c r="D44" s="78"/>
      <c r="E44" s="78"/>
      <c r="F44" s="78"/>
      <c r="G44" s="78"/>
    </row>
    <row r="45" spans="1:7" ht="15">
      <c r="A45" s="73" t="s">
        <v>59</v>
      </c>
      <c r="B45" s="74"/>
      <c r="C45" s="75"/>
      <c r="D45" s="78"/>
      <c r="E45" s="78"/>
      <c r="F45" s="78"/>
      <c r="G45" s="131" t="str">
        <f>'[1]реквизиты'!$G$9</f>
        <v>С. Я. Ляликова</v>
      </c>
    </row>
    <row r="46" spans="1:8" ht="15">
      <c r="A46" s="74"/>
      <c r="B46" s="74"/>
      <c r="C46" s="74"/>
      <c r="D46" s="78"/>
      <c r="E46" s="78"/>
      <c r="F46" s="78"/>
      <c r="G46" s="130" t="str">
        <f>'[1]реквизиты'!$G$10</f>
        <v>/г.Владикавказ/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6" t="str">
        <f>HYPERLINK('[1]реквизиты'!$A$2)</f>
        <v>ЧЕМПИОНАТ СКФО ПО БОЕВОМУ САМБО</v>
      </c>
      <c r="B1" s="217"/>
      <c r="C1" s="217"/>
      <c r="D1" s="217"/>
      <c r="E1" s="217"/>
      <c r="F1" s="217"/>
      <c r="G1" s="217"/>
      <c r="H1" s="217"/>
      <c r="I1" s="217"/>
    </row>
    <row r="2" spans="4:5" ht="27" customHeight="1">
      <c r="D2" s="55"/>
      <c r="E2" s="80" t="str">
        <f>HYPERLINK('пр.взв.'!D4)</f>
        <v>в.к. 90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0" t="s">
        <v>12</v>
      </c>
      <c r="B5" s="200" t="s">
        <v>4</v>
      </c>
      <c r="C5" s="206" t="s">
        <v>5</v>
      </c>
      <c r="D5" s="200" t="s">
        <v>13</v>
      </c>
      <c r="E5" s="202" t="s">
        <v>14</v>
      </c>
      <c r="F5" s="203"/>
      <c r="G5" s="200" t="s">
        <v>15</v>
      </c>
      <c r="H5" s="200" t="s">
        <v>16</v>
      </c>
      <c r="I5" s="200" t="s">
        <v>17</v>
      </c>
    </row>
    <row r="6" spans="1:9" ht="12.75">
      <c r="A6" s="201"/>
      <c r="B6" s="201"/>
      <c r="C6" s="201"/>
      <c r="D6" s="201"/>
      <c r="E6" s="204"/>
      <c r="F6" s="205"/>
      <c r="G6" s="201"/>
      <c r="H6" s="201"/>
      <c r="I6" s="201"/>
    </row>
    <row r="7" spans="1:9" ht="12.75">
      <c r="A7" s="209"/>
      <c r="B7" s="210">
        <f>'пр.хода'!D29</f>
        <v>3</v>
      </c>
      <c r="C7" s="211" t="str">
        <f>VLOOKUP(B7,'пр.взв.'!B7:D62,2,FALSE)</f>
        <v>Этуев Азрет Мухамедович</v>
      </c>
      <c r="D7" s="211" t="str">
        <f>VLOOKUP(B7,'пр.взв.'!B7:F92,3,FALSE)</f>
        <v>05.06.86 КМС</v>
      </c>
      <c r="E7" s="213" t="str">
        <f>VLOOKUP(B7,'пр.взв.'!B7:F92,4,FALSE)</f>
        <v>КБР</v>
      </c>
      <c r="F7" s="211" t="str">
        <f>VLOOKUP(B7,'пр.взв.'!B7:G82,5,FALSE)</f>
        <v> ДИНАМО</v>
      </c>
      <c r="G7" s="207"/>
      <c r="H7" s="208"/>
      <c r="I7" s="200"/>
    </row>
    <row r="8" spans="1:9" ht="12.75">
      <c r="A8" s="209"/>
      <c r="B8" s="200"/>
      <c r="C8" s="211"/>
      <c r="D8" s="211"/>
      <c r="E8" s="213"/>
      <c r="F8" s="211"/>
      <c r="G8" s="207"/>
      <c r="H8" s="208"/>
      <c r="I8" s="200"/>
    </row>
    <row r="9" spans="1:9" ht="12.75">
      <c r="A9" s="212"/>
      <c r="B9" s="210">
        <f>'пр.хода'!C35</f>
        <v>4</v>
      </c>
      <c r="C9" s="211" t="str">
        <f>VLOOKUP(B9,'пр.взв.'!B9:D64,2,FALSE)</f>
        <v>Магомедалиев Рамазан Фикретович</v>
      </c>
      <c r="D9" s="211" t="str">
        <f>VLOOKUP(B9,'пр.взв.'!B9:F94,3,FALSE)</f>
        <v>10.02.1994 КМС</v>
      </c>
      <c r="E9" s="213" t="str">
        <f>VLOOKUP(B9,'пр.взв.'!B9:F94,4,FALSE)</f>
        <v>СК</v>
      </c>
      <c r="F9" s="211" t="str">
        <f>VLOOKUP(B9,'пр.взв.'!B9:G84,5,FALSE)</f>
        <v>Ставрополь ВС</v>
      </c>
      <c r="G9" s="207"/>
      <c r="H9" s="200"/>
      <c r="I9" s="200"/>
    </row>
    <row r="10" spans="1:9" ht="12.75">
      <c r="A10" s="212"/>
      <c r="B10" s="200"/>
      <c r="C10" s="211"/>
      <c r="D10" s="211"/>
      <c r="E10" s="213"/>
      <c r="F10" s="211"/>
      <c r="G10" s="207"/>
      <c r="H10" s="200"/>
      <c r="I10" s="200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80" t="str">
        <f>HYPERLINK('пр.взв.'!D4)</f>
        <v>в.к. 90  кг.</v>
      </c>
    </row>
    <row r="17" spans="1:9" ht="12.75" customHeight="1">
      <c r="A17" s="200" t="s">
        <v>12</v>
      </c>
      <c r="B17" s="200" t="s">
        <v>4</v>
      </c>
      <c r="C17" s="206" t="s">
        <v>5</v>
      </c>
      <c r="D17" s="200" t="s">
        <v>13</v>
      </c>
      <c r="E17" s="202" t="s">
        <v>14</v>
      </c>
      <c r="F17" s="203"/>
      <c r="G17" s="200" t="s">
        <v>15</v>
      </c>
      <c r="H17" s="200" t="s">
        <v>16</v>
      </c>
      <c r="I17" s="200" t="s">
        <v>17</v>
      </c>
    </row>
    <row r="18" spans="1:9" ht="12.75">
      <c r="A18" s="201"/>
      <c r="B18" s="201"/>
      <c r="C18" s="201"/>
      <c r="D18" s="201"/>
      <c r="E18" s="204"/>
      <c r="F18" s="205"/>
      <c r="G18" s="201"/>
      <c r="H18" s="201"/>
      <c r="I18" s="201"/>
    </row>
    <row r="19" spans="1:9" ht="12.75">
      <c r="A19" s="209"/>
      <c r="B19" s="210">
        <f>'пр.хода'!O29</f>
        <v>6</v>
      </c>
      <c r="C19" s="214" t="str">
        <f>VLOOKUP(B19,'пр.взв.'!B1:D34,2,FALSE)</f>
        <v>Билалов Магомед Юсупович</v>
      </c>
      <c r="D19" s="214" t="str">
        <f>VLOOKUP(B19,'пр.взв.'!B1:F34,3,FALSE)</f>
        <v>29.11.1991 КМС</v>
      </c>
      <c r="E19" s="165" t="str">
        <f>VLOOKUP(B19,'пр.взв.'!B1:F34,4,FALSE)</f>
        <v>РД</v>
      </c>
      <c r="F19" s="211" t="str">
        <f>VLOOKUP(B19,'пр.взв.'!B1:G34,5,FALSE)</f>
        <v>ПР</v>
      </c>
      <c r="G19" s="218"/>
      <c r="H19" s="208"/>
      <c r="I19" s="200"/>
    </row>
    <row r="20" spans="1:9" ht="12.75">
      <c r="A20" s="209"/>
      <c r="B20" s="200"/>
      <c r="C20" s="215"/>
      <c r="D20" s="215"/>
      <c r="E20" s="179"/>
      <c r="F20" s="211"/>
      <c r="G20" s="218"/>
      <c r="H20" s="208"/>
      <c r="I20" s="200"/>
    </row>
    <row r="21" spans="1:9" ht="12.75">
      <c r="A21" s="212"/>
      <c r="B21" s="210">
        <f>'пр.хода'!M35</f>
        <v>7</v>
      </c>
      <c r="C21" s="214" t="str">
        <f>VLOOKUP(B21,'пр.взв.'!B1:D36,2,FALSE)</f>
        <v>Каймаразов Каймараз Казбекович</v>
      </c>
      <c r="D21" s="214" t="str">
        <f>VLOOKUP(B21,'пр.взв.'!B1:F36,3,FALSE)</f>
        <v>16.02.1994 КМС</v>
      </c>
      <c r="E21" s="165" t="str">
        <f>VLOOKUP(B21,'пр.взв.'!B2:F36,4,FALSE)</f>
        <v>РД</v>
      </c>
      <c r="F21" s="211" t="str">
        <f>VLOOKUP(B21,'пр.взв.'!B1:G36,5,FALSE)</f>
        <v>ПР</v>
      </c>
      <c r="G21" s="218"/>
      <c r="H21" s="200"/>
      <c r="I21" s="200"/>
    </row>
    <row r="22" spans="1:9" ht="12.75">
      <c r="A22" s="212"/>
      <c r="B22" s="200"/>
      <c r="C22" s="215"/>
      <c r="D22" s="215"/>
      <c r="E22" s="166"/>
      <c r="F22" s="211"/>
      <c r="G22" s="218"/>
      <c r="H22" s="200"/>
      <c r="I22" s="200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80" t="str">
        <f>HYPERLINK('пр.взв.'!D4)</f>
        <v>в.к. 90  кг.</v>
      </c>
    </row>
    <row r="30" spans="1:9" ht="12.75" customHeight="1">
      <c r="A30" s="200" t="s">
        <v>12</v>
      </c>
      <c r="B30" s="200" t="s">
        <v>4</v>
      </c>
      <c r="C30" s="206" t="s">
        <v>5</v>
      </c>
      <c r="D30" s="200" t="s">
        <v>13</v>
      </c>
      <c r="E30" s="202" t="s">
        <v>14</v>
      </c>
      <c r="F30" s="203"/>
      <c r="G30" s="200" t="s">
        <v>15</v>
      </c>
      <c r="H30" s="200" t="s">
        <v>16</v>
      </c>
      <c r="I30" s="200" t="s">
        <v>17</v>
      </c>
    </row>
    <row r="31" spans="1:9" ht="12.75">
      <c r="A31" s="201"/>
      <c r="B31" s="201"/>
      <c r="C31" s="201"/>
      <c r="D31" s="201"/>
      <c r="E31" s="204"/>
      <c r="F31" s="205"/>
      <c r="G31" s="201"/>
      <c r="H31" s="201"/>
      <c r="I31" s="201"/>
    </row>
    <row r="32" spans="1:9" ht="12.75">
      <c r="A32" s="209"/>
      <c r="B32" s="210">
        <f>'пр.хода'!I14</f>
        <v>9</v>
      </c>
      <c r="C32" s="211" t="str">
        <f>VLOOKUP(B32,'пр.взв.'!B3:D47,2,FALSE)</f>
        <v>Бийбулатов Умар Батырбекович</v>
      </c>
      <c r="D32" s="211" t="str">
        <f>VLOOKUP(B32,'пр.взв.'!B3:F47,3,FALSE)</f>
        <v>05.07.1989 МС</v>
      </c>
      <c r="E32" s="213" t="str">
        <f>VLOOKUP(B32,'пр.взв.'!B3:F47,4,FALSE)</f>
        <v>СК</v>
      </c>
      <c r="F32" s="211" t="str">
        <f>VLOOKUP(B32,'пр.взв.'!B3:G47,5,FALSE)</f>
        <v>Новоселецкий МО</v>
      </c>
      <c r="G32" s="207"/>
      <c r="H32" s="208"/>
      <c r="I32" s="200"/>
    </row>
    <row r="33" spans="1:9" ht="12.75">
      <c r="A33" s="209"/>
      <c r="B33" s="200"/>
      <c r="C33" s="211"/>
      <c r="D33" s="211"/>
      <c r="E33" s="213"/>
      <c r="F33" s="211"/>
      <c r="G33" s="207"/>
      <c r="H33" s="208"/>
      <c r="I33" s="200"/>
    </row>
    <row r="34" spans="1:9" ht="12.75">
      <c r="A34" s="212"/>
      <c r="B34" s="210">
        <f>'пр.хода'!M14</f>
        <v>10</v>
      </c>
      <c r="C34" s="211" t="str">
        <f>VLOOKUP(B34,'пр.взв.'!B3:D49,2,FALSE)</f>
        <v>Абдулаев Адлан Баудинович</v>
      </c>
      <c r="D34" s="211" t="str">
        <f>VLOOKUP(B34,'пр.взв.'!B3:F49,3,FALSE)</f>
        <v>02.02.1988 МС</v>
      </c>
      <c r="E34" s="213" t="str">
        <f>VLOOKUP(B34,'пр.взв.'!B3:F49,4,FALSE)</f>
        <v>ЧР</v>
      </c>
      <c r="F34" s="211" t="str">
        <f>VLOOKUP(B34,'пр.взв.'!B3:G49,5,FALSE)</f>
        <v>Минспорт</v>
      </c>
      <c r="G34" s="207"/>
      <c r="H34" s="200"/>
      <c r="I34" s="200"/>
    </row>
    <row r="35" spans="1:9" ht="12.75">
      <c r="A35" s="212"/>
      <c r="B35" s="200"/>
      <c r="C35" s="211"/>
      <c r="D35" s="211"/>
      <c r="E35" s="213"/>
      <c r="F35" s="211"/>
      <c r="G35" s="207"/>
      <c r="H35" s="200"/>
      <c r="I35" s="200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4">
      <selection activeCell="B7" sqref="B7:H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93" t="s">
        <v>26</v>
      </c>
      <c r="B1" s="193"/>
      <c r="C1" s="193"/>
      <c r="D1" s="193"/>
      <c r="E1" s="193"/>
      <c r="F1" s="193"/>
      <c r="G1" s="193"/>
      <c r="H1" s="193"/>
    </row>
    <row r="2" spans="1:8" ht="29.25" customHeight="1">
      <c r="A2" s="216" t="str">
        <f>HYPERLINK('[1]реквизиты'!$A$2)</f>
        <v>ЧЕМПИОНАТ СКФО ПО БОЕВОМУ САМБО</v>
      </c>
      <c r="B2" s="217"/>
      <c r="C2" s="217"/>
      <c r="D2" s="217"/>
      <c r="E2" s="217"/>
      <c r="F2" s="217"/>
      <c r="G2" s="217"/>
      <c r="H2" s="217"/>
    </row>
    <row r="3" spans="1:7" ht="12.75" customHeight="1">
      <c r="A3" s="197" t="str">
        <f>HYPERLINK('[1]реквизиты'!$A$3)</f>
        <v>20-25 декабря 2014г.                             г.Нальчик</v>
      </c>
      <c r="B3" s="197"/>
      <c r="C3" s="197"/>
      <c r="D3" s="197"/>
      <c r="E3" s="197"/>
      <c r="F3" s="197"/>
      <c r="G3" s="197"/>
    </row>
    <row r="4" spans="4:5" ht="12.75" customHeight="1">
      <c r="D4" s="234" t="s">
        <v>56</v>
      </c>
      <c r="E4" s="235"/>
    </row>
    <row r="5" spans="1:8" ht="12.75" customHeight="1">
      <c r="A5" s="201" t="s">
        <v>9</v>
      </c>
      <c r="B5" s="227" t="s">
        <v>4</v>
      </c>
      <c r="C5" s="201" t="s">
        <v>5</v>
      </c>
      <c r="D5" s="201" t="s">
        <v>6</v>
      </c>
      <c r="E5" s="237" t="s">
        <v>7</v>
      </c>
      <c r="F5" s="181"/>
      <c r="G5" s="201" t="s">
        <v>10</v>
      </c>
      <c r="H5" s="201" t="s">
        <v>8</v>
      </c>
    </row>
    <row r="6" spans="1:8" ht="12.75">
      <c r="A6" s="206"/>
      <c r="B6" s="228"/>
      <c r="C6" s="206"/>
      <c r="D6" s="206"/>
      <c r="E6" s="238"/>
      <c r="F6" s="239"/>
      <c r="G6" s="206"/>
      <c r="H6" s="206"/>
    </row>
    <row r="7" spans="1:8" ht="12.75">
      <c r="A7" s="200">
        <v>2</v>
      </c>
      <c r="B7" s="220">
        <v>1</v>
      </c>
      <c r="C7" s="221" t="str">
        <f>'[1]регистрация'!E240</f>
        <v>Гугов Ислам Ауесович</v>
      </c>
      <c r="D7" s="200" t="str">
        <f>'[1]регистрация'!F240</f>
        <v>21.02.90 КМС</v>
      </c>
      <c r="E7" s="219" t="str">
        <f>'[1]регистрация'!G240</f>
        <v>КБР</v>
      </c>
      <c r="F7" s="219" t="str">
        <f>'[1]регистрация'!H240</f>
        <v> ДИНАМО</v>
      </c>
      <c r="G7" s="208">
        <f>'[1]регистрация'!I240</f>
        <v>0</v>
      </c>
      <c r="H7" s="221" t="str">
        <f>'[1]регистрация'!J240</f>
        <v>Мамхегов Х.Х.</v>
      </c>
    </row>
    <row r="8" spans="1:8" ht="12.75" customHeight="1">
      <c r="A8" s="200"/>
      <c r="B8" s="220"/>
      <c r="C8" s="221"/>
      <c r="D8" s="200"/>
      <c r="E8" s="219"/>
      <c r="F8" s="219"/>
      <c r="G8" s="208"/>
      <c r="H8" s="221"/>
    </row>
    <row r="9" spans="1:8" ht="12.75">
      <c r="A9" s="200">
        <v>3</v>
      </c>
      <c r="B9" s="220">
        <v>2</v>
      </c>
      <c r="C9" s="222" t="str">
        <f>'[1]регистрация'!E244</f>
        <v>Губжоков Анзор Хадисович</v>
      </c>
      <c r="D9" s="223" t="str">
        <f>'[1]регистрация'!F244</f>
        <v>06.01.88 КМС</v>
      </c>
      <c r="E9" s="224" t="str">
        <f>'[1]регистрация'!G244</f>
        <v>КБР</v>
      </c>
      <c r="F9" s="223" t="str">
        <f>'[1]регистрация'!H244</f>
        <v> ДИНАМО</v>
      </c>
      <c r="G9" s="223">
        <f>'[1]регистрация'!I244</f>
        <v>0</v>
      </c>
      <c r="H9" s="222" t="str">
        <f>'[1]регистрация'!J244</f>
        <v>Пченашев М. Ошхунов Б</v>
      </c>
    </row>
    <row r="10" spans="1:8" ht="15" customHeight="1">
      <c r="A10" s="200"/>
      <c r="B10" s="220"/>
      <c r="C10" s="222"/>
      <c r="D10" s="223"/>
      <c r="E10" s="224"/>
      <c r="F10" s="223"/>
      <c r="G10" s="223"/>
      <c r="H10" s="222"/>
    </row>
    <row r="11" spans="1:8" ht="12.75">
      <c r="A11" s="200">
        <v>4</v>
      </c>
      <c r="B11" s="220">
        <v>3</v>
      </c>
      <c r="C11" s="222" t="str">
        <f>'[1]регистрация'!E242</f>
        <v>Этуев Азрет Мухамедович</v>
      </c>
      <c r="D11" s="223" t="str">
        <f>'[1]регистрация'!F242</f>
        <v>05.06.86 КМС</v>
      </c>
      <c r="E11" s="224" t="str">
        <f>'[1]регистрация'!G242</f>
        <v>КБР</v>
      </c>
      <c r="F11" s="223" t="str">
        <f>'[1]регистрация'!H242</f>
        <v> ДИНАМО</v>
      </c>
      <c r="G11" s="223">
        <f>'[1]регистрация'!I242</f>
        <v>0</v>
      </c>
      <c r="H11" s="222" t="str">
        <f>'[1]регистрация'!J242</f>
        <v>Пченашев М., Ошхунов Б.</v>
      </c>
    </row>
    <row r="12" spans="1:8" ht="15" customHeight="1">
      <c r="A12" s="200"/>
      <c r="B12" s="220"/>
      <c r="C12" s="222"/>
      <c r="D12" s="223"/>
      <c r="E12" s="224"/>
      <c r="F12" s="223"/>
      <c r="G12" s="223"/>
      <c r="H12" s="222"/>
    </row>
    <row r="13" spans="1:8" ht="15" customHeight="1">
      <c r="A13" s="200">
        <v>9</v>
      </c>
      <c r="B13" s="220">
        <v>4</v>
      </c>
      <c r="C13" s="221" t="str">
        <f>'[1]регистрация'!E246</f>
        <v>Магомедалиев Рамазан Фикретович</v>
      </c>
      <c r="D13" s="200" t="str">
        <f>'[1]регистрация'!F246</f>
        <v>10.02.1994 КМС</v>
      </c>
      <c r="E13" s="219" t="str">
        <f>'[1]регистрация'!G246</f>
        <v>СК</v>
      </c>
      <c r="F13" s="219" t="str">
        <f>'[1]регистрация'!H246</f>
        <v>Ставрополь ВС</v>
      </c>
      <c r="G13" s="208">
        <f>'[1]регистрация'!I246</f>
        <v>0</v>
      </c>
      <c r="H13" s="221" t="str">
        <f>'[1]регистрация'!J246</f>
        <v>Папшуов С. М., Захаркин А. В.</v>
      </c>
    </row>
    <row r="14" spans="1:8" ht="15.75" customHeight="1">
      <c r="A14" s="200"/>
      <c r="B14" s="220"/>
      <c r="C14" s="221"/>
      <c r="D14" s="200"/>
      <c r="E14" s="219"/>
      <c r="F14" s="219"/>
      <c r="G14" s="208"/>
      <c r="H14" s="221"/>
    </row>
    <row r="15" spans="1:8" ht="12.75">
      <c r="A15" s="200">
        <v>10</v>
      </c>
      <c r="B15" s="220">
        <v>5</v>
      </c>
      <c r="C15" s="222" t="str">
        <f>'[1]регистрация'!E256</f>
        <v>Тлимахов Руслан Юрьевич</v>
      </c>
      <c r="D15" s="223" t="str">
        <f>'[1]регистрация'!F256</f>
        <v>21.01.1984 КМС</v>
      </c>
      <c r="E15" s="224" t="str">
        <f>'[1]регистрация'!G256</f>
        <v>КЧР</v>
      </c>
      <c r="F15" s="223" t="str">
        <f>'[1]регистрация'!H256</f>
        <v>ВС</v>
      </c>
      <c r="G15" s="223">
        <f>'[1]регистрация'!I256</f>
        <v>0</v>
      </c>
      <c r="H15" s="222" t="str">
        <f>'[1]регистрация'!J256</f>
        <v>Рахмеев М. Р., Пшмахов А. И.</v>
      </c>
    </row>
    <row r="16" spans="1:8" ht="15" customHeight="1">
      <c r="A16" s="200"/>
      <c r="B16" s="220"/>
      <c r="C16" s="222"/>
      <c r="D16" s="223"/>
      <c r="E16" s="224"/>
      <c r="F16" s="223"/>
      <c r="G16" s="223"/>
      <c r="H16" s="222"/>
    </row>
    <row r="17" spans="1:8" ht="12.75">
      <c r="A17" s="200">
        <v>1</v>
      </c>
      <c r="B17" s="229">
        <v>6</v>
      </c>
      <c r="C17" s="222" t="str">
        <f>'[1]регистрация'!E238</f>
        <v>Билалов Магомед Юсупович</v>
      </c>
      <c r="D17" s="223" t="str">
        <f>'[1]регистрация'!F238</f>
        <v>29.11.1991 КМС</v>
      </c>
      <c r="E17" s="224" t="str">
        <f>'[1]регистрация'!G238</f>
        <v>РД</v>
      </c>
      <c r="F17" s="223" t="str">
        <f>'[1]регистрация'!H238</f>
        <v>ПР</v>
      </c>
      <c r="G17" s="223">
        <f>'[1]регистрация'!I238</f>
        <v>0</v>
      </c>
      <c r="H17" s="222" t="str">
        <f>'[1]регистрация'!J238</f>
        <v>Гасанов Б., Джанбеков Т. А.</v>
      </c>
    </row>
    <row r="18" spans="1:8" ht="15" customHeight="1">
      <c r="A18" s="200"/>
      <c r="B18" s="229"/>
      <c r="C18" s="222"/>
      <c r="D18" s="223"/>
      <c r="E18" s="224"/>
      <c r="F18" s="223"/>
      <c r="G18" s="223"/>
      <c r="H18" s="222"/>
    </row>
    <row r="19" spans="1:8" ht="12.75">
      <c r="A19" s="200">
        <v>7</v>
      </c>
      <c r="B19" s="220">
        <v>7</v>
      </c>
      <c r="C19" s="222" t="str">
        <f>'[1]регистрация'!E250</f>
        <v>Каймаразов Каймараз Казбекович</v>
      </c>
      <c r="D19" s="223" t="str">
        <f>'[1]регистрация'!F250</f>
        <v>16.02.1994 КМС</v>
      </c>
      <c r="E19" s="224" t="str">
        <f>'[1]регистрация'!G250</f>
        <v>РД</v>
      </c>
      <c r="F19" s="223" t="str">
        <f>'[1]регистрация'!H250</f>
        <v>ПР</v>
      </c>
      <c r="G19" s="223">
        <f>'[1]регистрация'!I250</f>
        <v>0</v>
      </c>
      <c r="H19" s="222" t="str">
        <f>'[1]регистрация'!J250</f>
        <v>Булатов К., Булатов Г.</v>
      </c>
    </row>
    <row r="20" spans="1:8" ht="15" customHeight="1">
      <c r="A20" s="200"/>
      <c r="B20" s="220"/>
      <c r="C20" s="222"/>
      <c r="D20" s="223"/>
      <c r="E20" s="224"/>
      <c r="F20" s="223"/>
      <c r="G20" s="223"/>
      <c r="H20" s="222"/>
    </row>
    <row r="21" spans="1:8" ht="12.75">
      <c r="A21" s="200">
        <v>5</v>
      </c>
      <c r="B21" s="220">
        <v>8</v>
      </c>
      <c r="C21" s="222" t="str">
        <f>'[1]регистрация'!E254</f>
        <v>Мамчуев Рамазан Муратович</v>
      </c>
      <c r="D21" s="223" t="str">
        <f>'[1]регистрация'!F254</f>
        <v>18.05.1993 КМС</v>
      </c>
      <c r="E21" s="224" t="str">
        <f>'[1]регистрация'!G254</f>
        <v>КЧР</v>
      </c>
      <c r="F21" s="223" t="str">
        <f>'[1]регистрация'!H254</f>
        <v>МО</v>
      </c>
      <c r="G21" s="223">
        <f>'[1]регистрация'!I254</f>
        <v>0</v>
      </c>
      <c r="H21" s="222" t="str">
        <f>'[1]регистрация'!J254</f>
        <v>Байчоров П. И.</v>
      </c>
    </row>
    <row r="22" spans="1:8" ht="15" customHeight="1">
      <c r="A22" s="200"/>
      <c r="B22" s="220"/>
      <c r="C22" s="222"/>
      <c r="D22" s="223"/>
      <c r="E22" s="224"/>
      <c r="F22" s="223"/>
      <c r="G22" s="223"/>
      <c r="H22" s="222"/>
    </row>
    <row r="23" spans="1:8" ht="12.75">
      <c r="A23" s="200">
        <v>6</v>
      </c>
      <c r="B23" s="220">
        <v>9</v>
      </c>
      <c r="C23" s="222" t="str">
        <f>'[1]регистрация'!E248</f>
        <v>Бийбулатов Умар Батырбекович</v>
      </c>
      <c r="D23" s="223" t="str">
        <f>'[1]регистрация'!F248</f>
        <v>05.07.1989 МС</v>
      </c>
      <c r="E23" s="224" t="str">
        <f>'[1]регистрация'!G248</f>
        <v>СК</v>
      </c>
      <c r="F23" s="223" t="str">
        <f>'[1]регистрация'!H248</f>
        <v>Новоселецкий МО</v>
      </c>
      <c r="G23" s="223">
        <f>'[1]регистрация'!I248</f>
        <v>0</v>
      </c>
      <c r="H23" s="222" t="str">
        <f>'[1]регистрация'!J248</f>
        <v>Нурбагандов М. Н.</v>
      </c>
    </row>
    <row r="24" spans="1:8" ht="15" customHeight="1">
      <c r="A24" s="200"/>
      <c r="B24" s="220"/>
      <c r="C24" s="222"/>
      <c r="D24" s="223"/>
      <c r="E24" s="224"/>
      <c r="F24" s="223"/>
      <c r="G24" s="223"/>
      <c r="H24" s="222"/>
    </row>
    <row r="25" spans="1:8" ht="12.75">
      <c r="A25" s="200">
        <v>8</v>
      </c>
      <c r="B25" s="220">
        <v>10</v>
      </c>
      <c r="C25" s="222" t="str">
        <f>'[1]регистрация'!E252</f>
        <v>Абдулаев Адлан Баудинович</v>
      </c>
      <c r="D25" s="223" t="str">
        <f>'[1]регистрация'!F252</f>
        <v>02.02.1988 МС</v>
      </c>
      <c r="E25" s="224" t="str">
        <f>'[1]регистрация'!G252</f>
        <v>ЧР</v>
      </c>
      <c r="F25" s="223" t="s">
        <v>63</v>
      </c>
      <c r="G25" s="223">
        <f>'[1]регистрация'!I252</f>
        <v>0</v>
      </c>
      <c r="H25" s="222" t="str">
        <f>'[1]регистрация'!J252</f>
        <v>Мустыгов М. З., Кагерманов Р. Б.</v>
      </c>
    </row>
    <row r="26" spans="1:8" ht="15" customHeight="1">
      <c r="A26" s="200"/>
      <c r="B26" s="220"/>
      <c r="C26" s="222"/>
      <c r="D26" s="223"/>
      <c r="E26" s="224"/>
      <c r="F26" s="223"/>
      <c r="G26" s="223"/>
      <c r="H26" s="222"/>
    </row>
    <row r="27" spans="1:8" ht="12.75">
      <c r="A27" s="200">
        <v>11</v>
      </c>
      <c r="B27" s="220">
        <v>11</v>
      </c>
      <c r="C27" s="221" t="s">
        <v>60</v>
      </c>
      <c r="D27" s="200" t="s">
        <v>61</v>
      </c>
      <c r="E27" s="219" t="s">
        <v>62</v>
      </c>
      <c r="F27" s="219" t="s">
        <v>63</v>
      </c>
      <c r="G27" s="208"/>
      <c r="H27" s="221" t="str">
        <f>'[2]регистрация'!$J$130</f>
        <v>Аюбов З. И.</v>
      </c>
    </row>
    <row r="28" spans="1:8" ht="15" customHeight="1">
      <c r="A28" s="200"/>
      <c r="B28" s="220"/>
      <c r="C28" s="221"/>
      <c r="D28" s="200"/>
      <c r="E28" s="219"/>
      <c r="F28" s="219"/>
      <c r="G28" s="208"/>
      <c r="H28" s="221"/>
    </row>
    <row r="29" spans="1:8" ht="12.75">
      <c r="A29" s="200">
        <v>12</v>
      </c>
      <c r="B29" s="220">
        <v>12</v>
      </c>
      <c r="C29" s="221" t="str">
        <f>'[2]регистрация'!E108</f>
        <v>Гогуев Солтан-Мурат Тохтарович</v>
      </c>
      <c r="D29" s="200" t="str">
        <f>'[2]регистрация'!F108</f>
        <v>23.07.1992 МС</v>
      </c>
      <c r="E29" s="219" t="s">
        <v>64</v>
      </c>
      <c r="F29" s="219" t="str">
        <f>'[2]регистрация'!H108</f>
        <v>МО</v>
      </c>
      <c r="G29" s="208">
        <f>'[2]регистрация'!I108</f>
        <v>0</v>
      </c>
      <c r="H29" s="221" t="str">
        <f>'[2]регистрация'!J108</f>
        <v>Байчоров П. И., Чомаев Ю. С., Бостанов А. Б.</v>
      </c>
    </row>
    <row r="30" spans="1:8" ht="15" customHeight="1">
      <c r="A30" s="200"/>
      <c r="B30" s="220"/>
      <c r="C30" s="221"/>
      <c r="D30" s="200"/>
      <c r="E30" s="219"/>
      <c r="F30" s="219"/>
      <c r="G30" s="208"/>
      <c r="H30" s="221"/>
    </row>
    <row r="31" spans="1:8" ht="15.75" customHeight="1">
      <c r="A31" s="200">
        <v>13</v>
      </c>
      <c r="B31" s="220"/>
      <c r="C31" s="221"/>
      <c r="D31" s="230"/>
      <c r="E31" s="232"/>
      <c r="F31" s="232"/>
      <c r="G31" s="208"/>
      <c r="H31" s="221"/>
    </row>
    <row r="32" spans="1:8" ht="15" customHeight="1">
      <c r="A32" s="200"/>
      <c r="B32" s="220"/>
      <c r="C32" s="221"/>
      <c r="D32" s="231"/>
      <c r="E32" s="232"/>
      <c r="F32" s="232"/>
      <c r="G32" s="208"/>
      <c r="H32" s="240"/>
    </row>
    <row r="33" spans="1:8" ht="12.75">
      <c r="A33" s="200"/>
      <c r="B33" s="220"/>
      <c r="C33" s="221"/>
      <c r="D33" s="230"/>
      <c r="E33" s="232"/>
      <c r="F33" s="226"/>
      <c r="G33" s="208"/>
      <c r="H33" s="221"/>
    </row>
    <row r="34" spans="1:8" ht="15" customHeight="1">
      <c r="A34" s="200"/>
      <c r="B34" s="220"/>
      <c r="C34" s="221"/>
      <c r="D34" s="233"/>
      <c r="E34" s="232"/>
      <c r="F34" s="226"/>
      <c r="G34" s="208"/>
      <c r="H34" s="240"/>
    </row>
    <row r="35" spans="1:8" ht="12.75">
      <c r="A35" s="200">
        <v>15</v>
      </c>
      <c r="B35" s="220"/>
      <c r="C35" s="221"/>
      <c r="D35" s="230"/>
      <c r="E35" s="232"/>
      <c r="F35" s="169"/>
      <c r="G35" s="208"/>
      <c r="H35" s="221"/>
    </row>
    <row r="36" spans="1:8" ht="15" customHeight="1">
      <c r="A36" s="200"/>
      <c r="B36" s="220"/>
      <c r="C36" s="221"/>
      <c r="D36" s="233"/>
      <c r="E36" s="232"/>
      <c r="F36" s="170"/>
      <c r="G36" s="208"/>
      <c r="H36" s="240"/>
    </row>
    <row r="37" spans="1:8" ht="12.75">
      <c r="A37" s="200">
        <v>16</v>
      </c>
      <c r="B37" s="220"/>
      <c r="C37" s="225"/>
      <c r="D37" s="226"/>
      <c r="E37" s="232"/>
      <c r="F37" s="169"/>
      <c r="G37" s="236"/>
      <c r="H37" s="241"/>
    </row>
    <row r="38" spans="1:8" ht="15" customHeight="1">
      <c r="A38" s="200"/>
      <c r="B38" s="220"/>
      <c r="C38" s="225"/>
      <c r="D38" s="226"/>
      <c r="E38" s="232"/>
      <c r="F38" s="170"/>
      <c r="G38" s="236"/>
      <c r="H38" s="242"/>
    </row>
    <row r="39" ht="15.75" customHeight="1"/>
    <row r="41" spans="1:6" ht="12.75">
      <c r="A41" s="146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6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6" t="s">
        <v>54</v>
      </c>
    </row>
    <row r="49" ht="12.75">
      <c r="A49" s="146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05" t="s">
        <v>40</v>
      </c>
      <c r="C1" s="305"/>
      <c r="D1" s="305"/>
      <c r="E1" s="305"/>
      <c r="F1" s="305"/>
      <c r="G1" s="305"/>
      <c r="H1" s="305"/>
      <c r="I1" s="305"/>
      <c r="K1" s="305" t="s">
        <v>40</v>
      </c>
      <c r="L1" s="305"/>
      <c r="M1" s="305"/>
      <c r="N1" s="305"/>
      <c r="O1" s="305"/>
      <c r="P1" s="305"/>
      <c r="Q1" s="305"/>
      <c r="R1" s="305"/>
    </row>
    <row r="2" spans="2:18" ht="15.75" customHeight="1">
      <c r="B2" s="306" t="str">
        <f>'пр.взв.'!D4</f>
        <v>в.к. 90  кг.</v>
      </c>
      <c r="C2" s="307"/>
      <c r="D2" s="307"/>
      <c r="E2" s="307"/>
      <c r="F2" s="307"/>
      <c r="G2" s="307"/>
      <c r="H2" s="307"/>
      <c r="I2" s="307"/>
      <c r="K2" s="306" t="str">
        <f>B2</f>
        <v>в.к. 90  кг.</v>
      </c>
      <c r="L2" s="307"/>
      <c r="M2" s="307"/>
      <c r="N2" s="307"/>
      <c r="O2" s="307"/>
      <c r="P2" s="307"/>
      <c r="Q2" s="307"/>
      <c r="R2" s="307"/>
    </row>
    <row r="4" spans="2:18" ht="16.5" thickBot="1">
      <c r="B4" s="99" t="s">
        <v>35</v>
      </c>
      <c r="C4" s="101" t="s">
        <v>41</v>
      </c>
      <c r="D4" s="100" t="s">
        <v>38</v>
      </c>
      <c r="E4" s="101"/>
      <c r="F4" s="99"/>
      <c r="G4" s="101"/>
      <c r="H4" s="101"/>
      <c r="I4" s="101"/>
      <c r="J4" s="101"/>
      <c r="K4" s="99" t="s">
        <v>1</v>
      </c>
      <c r="L4" s="101" t="s">
        <v>41</v>
      </c>
      <c r="M4" s="100" t="s">
        <v>38</v>
      </c>
      <c r="N4" s="101"/>
      <c r="O4" s="99"/>
      <c r="P4" s="101"/>
      <c r="Q4" s="101"/>
      <c r="R4" s="101"/>
    </row>
    <row r="5" spans="1:18" ht="12.75" customHeight="1">
      <c r="A5" s="282" t="s">
        <v>42</v>
      </c>
      <c r="B5" s="284" t="s">
        <v>4</v>
      </c>
      <c r="C5" s="274" t="s">
        <v>5</v>
      </c>
      <c r="D5" s="267" t="s">
        <v>13</v>
      </c>
      <c r="E5" s="267" t="s">
        <v>14</v>
      </c>
      <c r="F5" s="274" t="s">
        <v>15</v>
      </c>
      <c r="G5" s="276" t="s">
        <v>43</v>
      </c>
      <c r="H5" s="278" t="s">
        <v>44</v>
      </c>
      <c r="I5" s="280" t="s">
        <v>17</v>
      </c>
      <c r="J5" s="282" t="s">
        <v>42</v>
      </c>
      <c r="K5" s="284" t="s">
        <v>4</v>
      </c>
      <c r="L5" s="274" t="s">
        <v>5</v>
      </c>
      <c r="M5" s="267" t="s">
        <v>13</v>
      </c>
      <c r="N5" s="267" t="s">
        <v>14</v>
      </c>
      <c r="O5" s="274" t="s">
        <v>15</v>
      </c>
      <c r="P5" s="276" t="s">
        <v>43</v>
      </c>
      <c r="Q5" s="278" t="s">
        <v>44</v>
      </c>
      <c r="R5" s="280" t="s">
        <v>17</v>
      </c>
    </row>
    <row r="6" spans="1:18" ht="13.5" customHeight="1" thickBot="1">
      <c r="A6" s="283"/>
      <c r="B6" s="304" t="s">
        <v>36</v>
      </c>
      <c r="C6" s="275"/>
      <c r="D6" s="273"/>
      <c r="E6" s="273"/>
      <c r="F6" s="275"/>
      <c r="G6" s="277"/>
      <c r="H6" s="279"/>
      <c r="I6" s="281" t="s">
        <v>37</v>
      </c>
      <c r="J6" s="283"/>
      <c r="K6" s="304" t="s">
        <v>36</v>
      </c>
      <c r="L6" s="275"/>
      <c r="M6" s="273"/>
      <c r="N6" s="273"/>
      <c r="O6" s="275"/>
      <c r="P6" s="277"/>
      <c r="Q6" s="279"/>
      <c r="R6" s="281" t="s">
        <v>37</v>
      </c>
    </row>
    <row r="7" spans="1:18" ht="12.75" customHeight="1">
      <c r="A7" s="297">
        <v>1</v>
      </c>
      <c r="B7" s="296">
        <v>1</v>
      </c>
      <c r="C7" s="271" t="str">
        <f>VLOOKUP(B7,'пр.взв.'!B7:E70,2,FALSE)</f>
        <v>Гугов Ислам Ауесович</v>
      </c>
      <c r="D7" s="244" t="str">
        <f>VLOOKUP(B7,'пр.взв.'!B7:F106,3,FALSE)</f>
        <v>21.02.90 КМС</v>
      </c>
      <c r="E7" s="244" t="str">
        <f>VLOOKUP(B7,'пр.взв.'!B7:G106,5,FALSE)</f>
        <v> ДИНАМО</v>
      </c>
      <c r="F7" s="251"/>
      <c r="G7" s="252"/>
      <c r="H7" s="253"/>
      <c r="I7" s="206"/>
      <c r="J7" s="297">
        <v>5</v>
      </c>
      <c r="K7" s="296">
        <v>2</v>
      </c>
      <c r="L7" s="269" t="str">
        <f>VLOOKUP(K7,'пр.взв.'!B7:E70,2,FALSE)</f>
        <v>Губжоков Анзор Хадисович</v>
      </c>
      <c r="M7" s="244" t="str">
        <f>VLOOKUP(K7,'пр.взв.'!B7:F106,3,FALSE)</f>
        <v>06.01.88 КМС</v>
      </c>
      <c r="N7" s="244" t="str">
        <f>VLOOKUP(K7,'пр.взв.'!B7:G106,5,FALSE)</f>
        <v> ДИНАМО</v>
      </c>
      <c r="O7" s="251"/>
      <c r="P7" s="252"/>
      <c r="Q7" s="253"/>
      <c r="R7" s="206"/>
    </row>
    <row r="8" spans="1:18" ht="12.75" customHeight="1">
      <c r="A8" s="298"/>
      <c r="B8" s="296"/>
      <c r="C8" s="264"/>
      <c r="D8" s="207"/>
      <c r="E8" s="207"/>
      <c r="F8" s="207"/>
      <c r="G8" s="207"/>
      <c r="H8" s="208"/>
      <c r="I8" s="200"/>
      <c r="J8" s="298"/>
      <c r="K8" s="296"/>
      <c r="L8" s="259"/>
      <c r="M8" s="207"/>
      <c r="N8" s="207"/>
      <c r="O8" s="207"/>
      <c r="P8" s="207"/>
      <c r="Q8" s="208"/>
      <c r="R8" s="200"/>
    </row>
    <row r="9" spans="1:18" ht="12.75" customHeight="1">
      <c r="A9" s="298"/>
      <c r="B9" s="296">
        <v>9</v>
      </c>
      <c r="C9" s="249" t="str">
        <f>VLOOKUP(B9,'пр.взв.'!B7:E70,2,FALSE)</f>
        <v>Бийбулатов Умар Батырбекович</v>
      </c>
      <c r="D9" s="210" t="str">
        <f>VLOOKUP(B9,'пр.взв.'!B7:F108,3,FALSE)</f>
        <v>05.07.1989 МС</v>
      </c>
      <c r="E9" s="210" t="str">
        <f>VLOOKUP(B9,'пр.взв.'!B9:G108,5,FALSE)</f>
        <v>Новоселецкий МО</v>
      </c>
      <c r="F9" s="245"/>
      <c r="G9" s="245"/>
      <c r="H9" s="201"/>
      <c r="I9" s="201"/>
      <c r="J9" s="298"/>
      <c r="K9" s="296">
        <v>10</v>
      </c>
      <c r="L9" s="260" t="str">
        <f>VLOOKUP(K9,'пр.взв.'!B7:E70,2,FALSE)</f>
        <v>Абдулаев Адлан Баудинович</v>
      </c>
      <c r="M9" s="210" t="str">
        <f>VLOOKUP(K9,'пр.взв.'!B7:F108,3,FALSE)</f>
        <v>02.02.1988 МС</v>
      </c>
      <c r="N9" s="210" t="str">
        <f>VLOOKUP(K9,'пр.взв.'!B9:G108,5,FALSE)</f>
        <v>Минспорт</v>
      </c>
      <c r="O9" s="245"/>
      <c r="P9" s="245"/>
      <c r="Q9" s="201"/>
      <c r="R9" s="201"/>
    </row>
    <row r="10" spans="1:18" ht="13.5" customHeight="1" thickBot="1">
      <c r="A10" s="299"/>
      <c r="B10" s="294"/>
      <c r="C10" s="250"/>
      <c r="D10" s="243"/>
      <c r="E10" s="243"/>
      <c r="F10" s="246"/>
      <c r="G10" s="246"/>
      <c r="H10" s="176"/>
      <c r="I10" s="176"/>
      <c r="J10" s="299"/>
      <c r="K10" s="294"/>
      <c r="L10" s="261"/>
      <c r="M10" s="243"/>
      <c r="N10" s="243"/>
      <c r="O10" s="246"/>
      <c r="P10" s="246"/>
      <c r="Q10" s="176"/>
      <c r="R10" s="176"/>
    </row>
    <row r="11" spans="1:18" ht="12.75" customHeight="1">
      <c r="A11" s="297">
        <v>2</v>
      </c>
      <c r="B11" s="302">
        <v>5</v>
      </c>
      <c r="C11" s="263" t="str">
        <f>VLOOKUP(B11,'пр.взв.'!B7:E70,2,FALSE)</f>
        <v>Тлимахов Руслан Юрьевич</v>
      </c>
      <c r="D11" s="287" t="str">
        <f>VLOOKUP(B11,'пр.взв.'!B7:F110,3,FALSE)</f>
        <v>21.01.1984 КМС</v>
      </c>
      <c r="E11" s="244" t="str">
        <f>VLOOKUP(B11,'пр.взв.'!B11:G110,5,FALSE)</f>
        <v>ВС</v>
      </c>
      <c r="F11" s="272"/>
      <c r="G11" s="265"/>
      <c r="H11" s="266"/>
      <c r="I11" s="287"/>
      <c r="J11" s="297">
        <v>6</v>
      </c>
      <c r="K11" s="301">
        <v>6</v>
      </c>
      <c r="L11" s="258" t="str">
        <f>VLOOKUP(K11,'пр.взв.'!B7:E70,2,FALSE)</f>
        <v>Билалов Магомед Юсупович</v>
      </c>
      <c r="M11" s="287" t="str">
        <f>VLOOKUP(K11,'пр.взв.'!B7:F110,3,FALSE)</f>
        <v>29.11.1991 КМС</v>
      </c>
      <c r="N11" s="244" t="str">
        <f>VLOOKUP(K11,'пр.взв.'!B11:G110,5,FALSE)</f>
        <v>ПР</v>
      </c>
      <c r="O11" s="272"/>
      <c r="P11" s="265"/>
      <c r="Q11" s="266"/>
      <c r="R11" s="287"/>
    </row>
    <row r="12" spans="1:18" ht="12.75" customHeight="1">
      <c r="A12" s="298"/>
      <c r="B12" s="296"/>
      <c r="C12" s="264"/>
      <c r="D12" s="207"/>
      <c r="E12" s="207"/>
      <c r="F12" s="207"/>
      <c r="G12" s="207"/>
      <c r="H12" s="208"/>
      <c r="I12" s="200"/>
      <c r="J12" s="298"/>
      <c r="K12" s="296"/>
      <c r="L12" s="259"/>
      <c r="M12" s="207"/>
      <c r="N12" s="207"/>
      <c r="O12" s="207"/>
      <c r="P12" s="207"/>
      <c r="Q12" s="208"/>
      <c r="R12" s="200"/>
    </row>
    <row r="13" spans="1:18" ht="12.75" customHeight="1">
      <c r="A13" s="298"/>
      <c r="B13" s="296">
        <v>13</v>
      </c>
      <c r="C13" s="249" t="e">
        <f>VLOOKUP(B13,'пр.взв.'!B7:E70,2,FALSE)</f>
        <v>#N/A</v>
      </c>
      <c r="D13" s="210" t="e">
        <f>VLOOKUP(B13,'пр.взв.'!B7:F112,3,FALSE)</f>
        <v>#N/A</v>
      </c>
      <c r="E13" s="210" t="e">
        <f>VLOOKUP(B13,'пр.взв.'!B13:G112,5,FALSE)</f>
        <v>#N/A</v>
      </c>
      <c r="F13" s="245"/>
      <c r="G13" s="245"/>
      <c r="H13" s="201"/>
      <c r="I13" s="201"/>
      <c r="J13" s="298"/>
      <c r="K13" s="296">
        <v>14</v>
      </c>
      <c r="L13" s="260" t="e">
        <f>VLOOKUP(K13,'пр.взв.'!B7:E70,2,FALSE)</f>
        <v>#N/A</v>
      </c>
      <c r="M13" s="210" t="e">
        <f>VLOOKUP(K13,'пр.взв.'!B7:F112,3,FALSE)</f>
        <v>#N/A</v>
      </c>
      <c r="N13" s="210" t="e">
        <f>VLOOKUP(K13,'пр.взв.'!B13:G112,5,FALSE)</f>
        <v>#N/A</v>
      </c>
      <c r="O13" s="245"/>
      <c r="P13" s="245"/>
      <c r="Q13" s="201"/>
      <c r="R13" s="201"/>
    </row>
    <row r="14" spans="1:18" ht="13.5" customHeight="1" thickBot="1">
      <c r="A14" s="299"/>
      <c r="B14" s="294"/>
      <c r="C14" s="250"/>
      <c r="D14" s="243"/>
      <c r="E14" s="243"/>
      <c r="F14" s="246"/>
      <c r="G14" s="246"/>
      <c r="H14" s="176"/>
      <c r="I14" s="176"/>
      <c r="J14" s="299"/>
      <c r="K14" s="303"/>
      <c r="L14" s="261"/>
      <c r="M14" s="243"/>
      <c r="N14" s="243"/>
      <c r="O14" s="246"/>
      <c r="P14" s="246"/>
      <c r="Q14" s="176"/>
      <c r="R14" s="176"/>
    </row>
    <row r="15" spans="1:18" ht="12.75" customHeight="1">
      <c r="A15" s="297">
        <v>3</v>
      </c>
      <c r="B15" s="302">
        <v>3</v>
      </c>
      <c r="C15" s="271" t="str">
        <f>VLOOKUP(B15,'пр.взв.'!B7:E70,2,FALSE)</f>
        <v>Этуев Азрет Мухамедович</v>
      </c>
      <c r="D15" s="244" t="str">
        <f>VLOOKUP(B15,'пр.взв.'!B7:F114,3,FALSE)</f>
        <v>05.06.86 КМС</v>
      </c>
      <c r="E15" s="244" t="str">
        <f>VLOOKUP(B15,'пр.взв.'!B1:G114,5,FALSE)</f>
        <v> ДИНАМО</v>
      </c>
      <c r="F15" s="251"/>
      <c r="G15" s="252"/>
      <c r="H15" s="253"/>
      <c r="I15" s="206"/>
      <c r="J15" s="297">
        <v>7</v>
      </c>
      <c r="K15" s="302">
        <v>4</v>
      </c>
      <c r="L15" s="269" t="str">
        <f>VLOOKUP(K15,'пр.взв.'!B7:E70,2,FALSE)</f>
        <v>Магомедалиев Рамазан Фикретович</v>
      </c>
      <c r="M15" s="244" t="str">
        <f>VLOOKUP(K15,'пр.взв.'!B7:F114,3,FALSE)</f>
        <v>10.02.1994 КМС</v>
      </c>
      <c r="N15" s="244" t="str">
        <f>VLOOKUP(K15,'пр.взв.'!B1:G114,5,FALSE)</f>
        <v>Ставрополь ВС</v>
      </c>
      <c r="O15" s="251"/>
      <c r="P15" s="252"/>
      <c r="Q15" s="253"/>
      <c r="R15" s="206"/>
    </row>
    <row r="16" spans="1:18" ht="12.75" customHeight="1">
      <c r="A16" s="298"/>
      <c r="B16" s="296"/>
      <c r="C16" s="264"/>
      <c r="D16" s="207"/>
      <c r="E16" s="207"/>
      <c r="F16" s="207"/>
      <c r="G16" s="207"/>
      <c r="H16" s="208"/>
      <c r="I16" s="200"/>
      <c r="J16" s="298"/>
      <c r="K16" s="296"/>
      <c r="L16" s="259"/>
      <c r="M16" s="207"/>
      <c r="N16" s="207"/>
      <c r="O16" s="207"/>
      <c r="P16" s="207"/>
      <c r="Q16" s="208"/>
      <c r="R16" s="200"/>
    </row>
    <row r="17" spans="1:18" ht="12.75" customHeight="1">
      <c r="A17" s="298"/>
      <c r="B17" s="296">
        <v>11</v>
      </c>
      <c r="C17" s="249" t="str">
        <f>VLOOKUP(B17,'пр.взв.'!B7:E70,2,FALSE)</f>
        <v>Джацаев Хусейн Вахаевич</v>
      </c>
      <c r="D17" s="210" t="str">
        <f>VLOOKUP(B17,'пр.взв.'!B7:F116,3,FALSE)</f>
        <v>18.06.1988 КМС</v>
      </c>
      <c r="E17" s="210" t="str">
        <f>VLOOKUP(B17,'пр.взв.'!B17:G116,5,FALSE)</f>
        <v>Минспорт</v>
      </c>
      <c r="F17" s="245"/>
      <c r="G17" s="245"/>
      <c r="H17" s="201"/>
      <c r="I17" s="201"/>
      <c r="J17" s="298"/>
      <c r="K17" s="296">
        <v>12</v>
      </c>
      <c r="L17" s="260" t="str">
        <f>VLOOKUP(K17,'пр.взв.'!B7:E70,2,FALSE)</f>
        <v>Гогуев Солтан-Мурат Тохтарович</v>
      </c>
      <c r="M17" s="210" t="str">
        <f>VLOOKUP(K17,'пр.взв.'!B7:F116,3,FALSE)</f>
        <v>23.07.1992 МС</v>
      </c>
      <c r="N17" s="210" t="str">
        <f>VLOOKUP(K17,'пр.взв.'!B17:G116,5,FALSE)</f>
        <v>МО</v>
      </c>
      <c r="O17" s="245"/>
      <c r="P17" s="245"/>
      <c r="Q17" s="201"/>
      <c r="R17" s="201"/>
    </row>
    <row r="18" spans="1:18" ht="13.5" customHeight="1" thickBot="1">
      <c r="A18" s="299"/>
      <c r="B18" s="294"/>
      <c r="C18" s="250"/>
      <c r="D18" s="243"/>
      <c r="E18" s="243"/>
      <c r="F18" s="246"/>
      <c r="G18" s="246"/>
      <c r="H18" s="176"/>
      <c r="I18" s="176"/>
      <c r="J18" s="299"/>
      <c r="K18" s="294"/>
      <c r="L18" s="261"/>
      <c r="M18" s="243"/>
      <c r="N18" s="243"/>
      <c r="O18" s="246"/>
      <c r="P18" s="246"/>
      <c r="Q18" s="176"/>
      <c r="R18" s="176"/>
    </row>
    <row r="19" spans="1:18" ht="12.75" customHeight="1">
      <c r="A19" s="297">
        <v>4</v>
      </c>
      <c r="B19" s="302">
        <v>7</v>
      </c>
      <c r="C19" s="263" t="str">
        <f>VLOOKUP(B19,'пр.взв.'!B7:E70,2,FALSE)</f>
        <v>Каймаразов Каймараз Казбекович</v>
      </c>
      <c r="D19" s="244" t="str">
        <f>VLOOKUP(B19,'пр.взв.'!B7:F118,3,FALSE)</f>
        <v>16.02.1994 КМС</v>
      </c>
      <c r="E19" s="244" t="str">
        <f>VLOOKUP(B19,'пр.взв.'!B19:G118,5,FALSE)</f>
        <v>ПР</v>
      </c>
      <c r="F19" s="207"/>
      <c r="G19" s="300"/>
      <c r="H19" s="208"/>
      <c r="I19" s="210"/>
      <c r="J19" s="297">
        <v>8</v>
      </c>
      <c r="K19" s="301">
        <v>8</v>
      </c>
      <c r="L19" s="258" t="str">
        <f>VLOOKUP(K19,'пр.взв.'!B7:E70,2,FALSE)</f>
        <v>Мамчуев Рамазан Муратович</v>
      </c>
      <c r="M19" s="244" t="str">
        <f>VLOOKUP(K19,'пр.взв.'!B7:F118,3,FALSE)</f>
        <v>18.05.1993 КМС</v>
      </c>
      <c r="N19" s="244" t="str">
        <f>VLOOKUP(K19,'пр.взв.'!B19:G118,5,FALSE)</f>
        <v>МО</v>
      </c>
      <c r="O19" s="207"/>
      <c r="P19" s="300"/>
      <c r="Q19" s="208"/>
      <c r="R19" s="210"/>
    </row>
    <row r="20" spans="1:18" ht="12.75" customHeight="1">
      <c r="A20" s="298"/>
      <c r="B20" s="296"/>
      <c r="C20" s="264"/>
      <c r="D20" s="207"/>
      <c r="E20" s="207"/>
      <c r="F20" s="207"/>
      <c r="G20" s="207"/>
      <c r="H20" s="208"/>
      <c r="I20" s="200"/>
      <c r="J20" s="298"/>
      <c r="K20" s="296"/>
      <c r="L20" s="259"/>
      <c r="M20" s="207"/>
      <c r="N20" s="207"/>
      <c r="O20" s="207"/>
      <c r="P20" s="207"/>
      <c r="Q20" s="208"/>
      <c r="R20" s="200"/>
    </row>
    <row r="21" spans="1:18" ht="12.75" customHeight="1">
      <c r="A21" s="298"/>
      <c r="B21" s="296">
        <v>15</v>
      </c>
      <c r="C21" s="249" t="e">
        <f>VLOOKUP(B21,'пр.взв.'!B7:E70,2,FALSE)</f>
        <v>#N/A</v>
      </c>
      <c r="D21" s="210" t="e">
        <f>VLOOKUP(B21,'пр.взв.'!B7:F120,3,FALSE)</f>
        <v>#N/A</v>
      </c>
      <c r="E21" s="244" t="e">
        <f>VLOOKUP(B21,'пр.взв.'!B21:G120,5,FALSE)</f>
        <v>#N/A</v>
      </c>
      <c r="F21" s="245"/>
      <c r="G21" s="245"/>
      <c r="H21" s="201"/>
      <c r="I21" s="201"/>
      <c r="J21" s="298"/>
      <c r="K21" s="296">
        <v>16</v>
      </c>
      <c r="L21" s="260" t="e">
        <f>VLOOKUP(K21,'пр.взв.'!B7:E70,2,FALSE)</f>
        <v>#N/A</v>
      </c>
      <c r="M21" s="210" t="e">
        <f>VLOOKUP(K21,'пр.взв.'!B7:F120,3,FALSE)</f>
        <v>#N/A</v>
      </c>
      <c r="N21" s="244" t="e">
        <f>VLOOKUP(K21,'пр.взв.'!B21:G120,5,FALSE)</f>
        <v>#N/A</v>
      </c>
      <c r="O21" s="245"/>
      <c r="P21" s="245"/>
      <c r="Q21" s="201"/>
      <c r="R21" s="201"/>
    </row>
    <row r="22" spans="1:18" ht="12.75" customHeight="1" thickBot="1">
      <c r="A22" s="299"/>
      <c r="B22" s="294"/>
      <c r="C22" s="250"/>
      <c r="D22" s="243"/>
      <c r="E22" s="243"/>
      <c r="F22" s="246"/>
      <c r="G22" s="246"/>
      <c r="H22" s="176"/>
      <c r="I22" s="176"/>
      <c r="J22" s="299"/>
      <c r="K22" s="294"/>
      <c r="L22" s="261"/>
      <c r="M22" s="243"/>
      <c r="N22" s="243"/>
      <c r="O22" s="246"/>
      <c r="P22" s="246"/>
      <c r="Q22" s="176"/>
      <c r="R22" s="176"/>
    </row>
    <row r="24" spans="2:18" ht="16.5" thickBot="1">
      <c r="B24" s="99" t="s">
        <v>35</v>
      </c>
      <c r="C24" s="101" t="s">
        <v>41</v>
      </c>
      <c r="D24" s="100" t="s">
        <v>39</v>
      </c>
      <c r="E24" s="101"/>
      <c r="F24" s="99" t="str">
        <f>B2</f>
        <v>в.к. 90  кг.</v>
      </c>
      <c r="G24" s="101"/>
      <c r="H24" s="101"/>
      <c r="I24" s="101"/>
      <c r="J24" s="101"/>
      <c r="K24" s="99" t="s">
        <v>1</v>
      </c>
      <c r="L24" s="101" t="s">
        <v>41</v>
      </c>
      <c r="M24" s="100" t="s">
        <v>39</v>
      </c>
      <c r="N24" s="101"/>
      <c r="O24" s="99" t="str">
        <f>K2</f>
        <v>в.к. 90  кг.</v>
      </c>
      <c r="P24" s="101"/>
      <c r="Q24" s="101"/>
      <c r="R24" s="101"/>
    </row>
    <row r="25" spans="1:18" ht="12.75" customHeight="1">
      <c r="A25" s="282" t="s">
        <v>42</v>
      </c>
      <c r="B25" s="284" t="s">
        <v>4</v>
      </c>
      <c r="C25" s="274" t="s">
        <v>5</v>
      </c>
      <c r="D25" s="267" t="s">
        <v>13</v>
      </c>
      <c r="E25" s="267" t="s">
        <v>14</v>
      </c>
      <c r="F25" s="274" t="s">
        <v>15</v>
      </c>
      <c r="G25" s="276" t="s">
        <v>43</v>
      </c>
      <c r="H25" s="278" t="s">
        <v>44</v>
      </c>
      <c r="I25" s="280" t="s">
        <v>17</v>
      </c>
      <c r="J25" s="282" t="s">
        <v>42</v>
      </c>
      <c r="K25" s="284" t="s">
        <v>4</v>
      </c>
      <c r="L25" s="274" t="s">
        <v>5</v>
      </c>
      <c r="M25" s="267" t="s">
        <v>13</v>
      </c>
      <c r="N25" s="274" t="s">
        <v>14</v>
      </c>
      <c r="O25" s="274" t="s">
        <v>15</v>
      </c>
      <c r="P25" s="276" t="s">
        <v>43</v>
      </c>
      <c r="Q25" s="278" t="s">
        <v>44</v>
      </c>
      <c r="R25" s="280" t="s">
        <v>17</v>
      </c>
    </row>
    <row r="26" spans="1:18" ht="13.5" customHeight="1" thickBot="1">
      <c r="A26" s="283"/>
      <c r="B26" s="285" t="s">
        <v>36</v>
      </c>
      <c r="C26" s="275"/>
      <c r="D26" s="273"/>
      <c r="E26" s="273"/>
      <c r="F26" s="275"/>
      <c r="G26" s="277"/>
      <c r="H26" s="279"/>
      <c r="I26" s="281" t="s">
        <v>37</v>
      </c>
      <c r="J26" s="283"/>
      <c r="K26" s="285" t="s">
        <v>36</v>
      </c>
      <c r="L26" s="275"/>
      <c r="M26" s="273"/>
      <c r="N26" s="275"/>
      <c r="O26" s="275"/>
      <c r="P26" s="277"/>
      <c r="Q26" s="279"/>
      <c r="R26" s="281" t="s">
        <v>37</v>
      </c>
    </row>
    <row r="27" spans="1:18" ht="12.75">
      <c r="A27" s="297">
        <v>1</v>
      </c>
      <c r="B27" s="295">
        <f>'пр.хода'!E8</f>
        <v>9</v>
      </c>
      <c r="C27" s="271" t="str">
        <f>VLOOKUP(B27,'пр.взв.'!B1:E82,2,FALSE)</f>
        <v>Бийбулатов Умар Батырбекович</v>
      </c>
      <c r="D27" s="244" t="str">
        <f>VLOOKUP(B27,'пр.взв.'!B1:F126,3,FALSE)</f>
        <v>05.07.1989 МС</v>
      </c>
      <c r="E27" s="244" t="str">
        <f>VLOOKUP(B27,'пр.взв.'!B1:G126,5,FALSE)</f>
        <v>Новоселецкий МО</v>
      </c>
      <c r="F27" s="272"/>
      <c r="G27" s="265"/>
      <c r="H27" s="266"/>
      <c r="I27" s="267"/>
      <c r="J27" s="262">
        <v>3</v>
      </c>
      <c r="K27" s="295">
        <f>'пр.хода'!Q8</f>
        <v>10</v>
      </c>
      <c r="L27" s="269" t="str">
        <f>VLOOKUP(K27,'пр.взв.'!B1:E82,2,FALSE)</f>
        <v>Абдулаев Адлан Баудинович</v>
      </c>
      <c r="M27" s="244" t="str">
        <f>VLOOKUP(K27,'пр.взв.'!B1:F126,3,FALSE)</f>
        <v>02.02.1988 МС</v>
      </c>
      <c r="N27" s="244" t="str">
        <f>VLOOKUP(K27,'пр.взв.'!B1:G126,5,FALSE)</f>
        <v>Минспорт</v>
      </c>
      <c r="O27" s="272"/>
      <c r="P27" s="265"/>
      <c r="Q27" s="266"/>
      <c r="R27" s="267"/>
    </row>
    <row r="28" spans="1:18" ht="12.75">
      <c r="A28" s="298"/>
      <c r="B28" s="296"/>
      <c r="C28" s="264"/>
      <c r="D28" s="207"/>
      <c r="E28" s="207"/>
      <c r="F28" s="207"/>
      <c r="G28" s="207"/>
      <c r="H28" s="208"/>
      <c r="I28" s="200"/>
      <c r="J28" s="254"/>
      <c r="K28" s="296"/>
      <c r="L28" s="259"/>
      <c r="M28" s="207"/>
      <c r="N28" s="207"/>
      <c r="O28" s="207"/>
      <c r="P28" s="207"/>
      <c r="Q28" s="208"/>
      <c r="R28" s="200"/>
    </row>
    <row r="29" spans="1:18" ht="12.75">
      <c r="A29" s="298"/>
      <c r="B29" s="293">
        <f>'пр.хода'!E12</f>
        <v>5</v>
      </c>
      <c r="C29" s="249" t="str">
        <f>VLOOKUP(B29,'пр.взв.'!B1:E82,2,FALSE)</f>
        <v>Тлимахов Руслан Юрьевич</v>
      </c>
      <c r="D29" s="210" t="str">
        <f>VLOOKUP(B29,'пр.взв.'!B1:F128,3,FALSE)</f>
        <v>21.01.1984 КМС</v>
      </c>
      <c r="E29" s="210" t="str">
        <f>VLOOKUP(B29,'пр.взв.'!B3:G128,5,FALSE)</f>
        <v>ВС</v>
      </c>
      <c r="F29" s="245"/>
      <c r="G29" s="245"/>
      <c r="H29" s="201"/>
      <c r="I29" s="201"/>
      <c r="J29" s="254"/>
      <c r="K29" s="293">
        <f>'пр.хода'!Q12</f>
        <v>6</v>
      </c>
      <c r="L29" s="260" t="str">
        <f>VLOOKUP(K29,'пр.взв.'!B1:E82,2,FALSE)</f>
        <v>Билалов Магомед Юсупович</v>
      </c>
      <c r="M29" s="210" t="str">
        <f>VLOOKUP(K29,'пр.взв.'!B1:F128,3,FALSE)</f>
        <v>29.11.1991 КМС</v>
      </c>
      <c r="N29" s="210" t="str">
        <f>VLOOKUP(K29,'пр.взв.'!B3:G128,5,FALSE)</f>
        <v>ПР</v>
      </c>
      <c r="O29" s="245"/>
      <c r="P29" s="245"/>
      <c r="Q29" s="201"/>
      <c r="R29" s="201"/>
    </row>
    <row r="30" spans="1:18" ht="13.5" thickBot="1">
      <c r="A30" s="299"/>
      <c r="B30" s="294"/>
      <c r="C30" s="250"/>
      <c r="D30" s="243"/>
      <c r="E30" s="243"/>
      <c r="F30" s="246"/>
      <c r="G30" s="246"/>
      <c r="H30" s="176"/>
      <c r="I30" s="176"/>
      <c r="J30" s="255"/>
      <c r="K30" s="294"/>
      <c r="L30" s="261"/>
      <c r="M30" s="243"/>
      <c r="N30" s="243"/>
      <c r="O30" s="246"/>
      <c r="P30" s="246"/>
      <c r="Q30" s="176"/>
      <c r="R30" s="176"/>
    </row>
    <row r="31" spans="1:18" ht="12.75">
      <c r="A31" s="297">
        <v>2</v>
      </c>
      <c r="B31" s="295">
        <f>'пр.хода'!E16</f>
        <v>3</v>
      </c>
      <c r="C31" s="263" t="str">
        <f>VLOOKUP(B31,'пр.взв.'!B1:E82,2,FALSE)</f>
        <v>Этуев Азрет Мухамедович</v>
      </c>
      <c r="D31" s="244" t="str">
        <f>VLOOKUP(B31,'пр.взв.'!B1:F130,3,FALSE)</f>
        <v>05.06.86 КМС</v>
      </c>
      <c r="E31" s="244" t="str">
        <f>VLOOKUP(B31,'пр.взв.'!B5:G130,5,FALSE)</f>
        <v> ДИНАМО</v>
      </c>
      <c r="F31" s="272"/>
      <c r="G31" s="265"/>
      <c r="H31" s="266"/>
      <c r="I31" s="287"/>
      <c r="J31" s="262">
        <v>4</v>
      </c>
      <c r="K31" s="295">
        <f>'пр.хода'!Q16</f>
        <v>4</v>
      </c>
      <c r="L31" s="258" t="str">
        <f>VLOOKUP(K31,'пр.взв.'!B1:E82,2,FALSE)</f>
        <v>Магомедалиев Рамазан Фикретович</v>
      </c>
      <c r="M31" s="244" t="str">
        <f>VLOOKUP(K31,'пр.взв.'!B1:F130,3,FALSE)</f>
        <v>10.02.1994 КМС</v>
      </c>
      <c r="N31" s="244" t="str">
        <f>VLOOKUP(K31,'пр.взв.'!B5:G130,5,FALSE)</f>
        <v>Ставрополь ВС</v>
      </c>
      <c r="O31" s="272"/>
      <c r="P31" s="265"/>
      <c r="Q31" s="266"/>
      <c r="R31" s="287"/>
    </row>
    <row r="32" spans="1:18" ht="12.75">
      <c r="A32" s="298"/>
      <c r="B32" s="296"/>
      <c r="C32" s="264"/>
      <c r="D32" s="207"/>
      <c r="E32" s="207"/>
      <c r="F32" s="207"/>
      <c r="G32" s="207"/>
      <c r="H32" s="208"/>
      <c r="I32" s="200"/>
      <c r="J32" s="254"/>
      <c r="K32" s="296"/>
      <c r="L32" s="259"/>
      <c r="M32" s="207"/>
      <c r="N32" s="207"/>
      <c r="O32" s="207"/>
      <c r="P32" s="207"/>
      <c r="Q32" s="208"/>
      <c r="R32" s="200"/>
    </row>
    <row r="33" spans="1:18" ht="12.75">
      <c r="A33" s="298"/>
      <c r="B33" s="293">
        <f>'пр.хода'!E20</f>
        <v>7</v>
      </c>
      <c r="C33" s="249" t="str">
        <f>VLOOKUP(B33,'пр.взв.'!B1:E82,2,FALSE)</f>
        <v>Каймаразов Каймараз Казбекович</v>
      </c>
      <c r="D33" s="210" t="str">
        <f>VLOOKUP(B33,'пр.взв.'!B1:F132,3,FALSE)</f>
        <v>16.02.1994 КМС</v>
      </c>
      <c r="E33" s="244" t="str">
        <f>VLOOKUP(B33,'пр.взв.'!B7:G132,5,FALSE)</f>
        <v>ПР</v>
      </c>
      <c r="F33" s="245"/>
      <c r="G33" s="245"/>
      <c r="H33" s="201"/>
      <c r="I33" s="201"/>
      <c r="J33" s="254"/>
      <c r="K33" s="293">
        <f>'пр.хода'!Q20</f>
        <v>8</v>
      </c>
      <c r="L33" s="260" t="str">
        <f>VLOOKUP(K33,'пр.взв.'!B1:E82,2,FALSE)</f>
        <v>Мамчуев Рамазан Муратович</v>
      </c>
      <c r="M33" s="210" t="str">
        <f>VLOOKUP(K33,'пр.взв.'!B1:F132,3,FALSE)</f>
        <v>18.05.1993 КМС</v>
      </c>
      <c r="N33" s="244" t="str">
        <f>VLOOKUP(K33,'пр.взв.'!B7:G132,5,FALSE)</f>
        <v>МО</v>
      </c>
      <c r="O33" s="245"/>
      <c r="P33" s="245"/>
      <c r="Q33" s="201"/>
      <c r="R33" s="201"/>
    </row>
    <row r="34" spans="1:18" ht="13.5" thickBot="1">
      <c r="A34" s="299"/>
      <c r="B34" s="294"/>
      <c r="C34" s="250"/>
      <c r="D34" s="243"/>
      <c r="E34" s="243"/>
      <c r="F34" s="246"/>
      <c r="G34" s="246"/>
      <c r="H34" s="176"/>
      <c r="I34" s="176"/>
      <c r="J34" s="255"/>
      <c r="K34" s="294"/>
      <c r="L34" s="261"/>
      <c r="M34" s="243"/>
      <c r="N34" s="243"/>
      <c r="O34" s="246"/>
      <c r="P34" s="246"/>
      <c r="Q34" s="176"/>
      <c r="R34" s="176"/>
    </row>
    <row r="36" spans="2:18" ht="16.5" thickBot="1">
      <c r="B36" s="99" t="s">
        <v>35</v>
      </c>
      <c r="C36" s="103" t="s">
        <v>45</v>
      </c>
      <c r="D36" s="103"/>
      <c r="E36" s="103"/>
      <c r="F36" s="106" t="str">
        <f>'пр.взв.'!D4</f>
        <v>в.к. 90  кг.</v>
      </c>
      <c r="G36" s="103"/>
      <c r="H36" s="103"/>
      <c r="I36" s="103"/>
      <c r="J36" s="102"/>
      <c r="K36" s="99" t="s">
        <v>1</v>
      </c>
      <c r="L36" s="103" t="s">
        <v>45</v>
      </c>
      <c r="M36" s="103"/>
      <c r="N36" s="103"/>
      <c r="O36" s="99" t="str">
        <f>'пр.взв.'!D4</f>
        <v>в.к. 90  кг.</v>
      </c>
      <c r="P36" s="103"/>
      <c r="Q36" s="103"/>
      <c r="R36" s="103"/>
    </row>
    <row r="37" spans="1:18" ht="12.75" customHeight="1">
      <c r="A37" s="282" t="s">
        <v>42</v>
      </c>
      <c r="B37" s="284" t="s">
        <v>4</v>
      </c>
      <c r="C37" s="274" t="s">
        <v>5</v>
      </c>
      <c r="D37" s="267" t="s">
        <v>13</v>
      </c>
      <c r="E37" s="267" t="s">
        <v>14</v>
      </c>
      <c r="F37" s="274" t="s">
        <v>15</v>
      </c>
      <c r="G37" s="276" t="s">
        <v>43</v>
      </c>
      <c r="H37" s="278" t="s">
        <v>44</v>
      </c>
      <c r="I37" s="280" t="s">
        <v>17</v>
      </c>
      <c r="J37" s="282" t="s">
        <v>42</v>
      </c>
      <c r="K37" s="284" t="s">
        <v>4</v>
      </c>
      <c r="L37" s="274" t="s">
        <v>5</v>
      </c>
      <c r="M37" s="274" t="s">
        <v>13</v>
      </c>
      <c r="N37" s="274" t="s">
        <v>14</v>
      </c>
      <c r="O37" s="274" t="s">
        <v>15</v>
      </c>
      <c r="P37" s="276" t="s">
        <v>43</v>
      </c>
      <c r="Q37" s="278" t="s">
        <v>44</v>
      </c>
      <c r="R37" s="280" t="s">
        <v>17</v>
      </c>
    </row>
    <row r="38" spans="1:18" ht="13.5" customHeight="1" thickBot="1">
      <c r="A38" s="283"/>
      <c r="B38" s="285" t="s">
        <v>36</v>
      </c>
      <c r="C38" s="275"/>
      <c r="D38" s="273"/>
      <c r="E38" s="273"/>
      <c r="F38" s="275"/>
      <c r="G38" s="277"/>
      <c r="H38" s="279"/>
      <c r="I38" s="281" t="s">
        <v>37</v>
      </c>
      <c r="J38" s="283"/>
      <c r="K38" s="285" t="s">
        <v>36</v>
      </c>
      <c r="L38" s="275"/>
      <c r="M38" s="275"/>
      <c r="N38" s="275"/>
      <c r="O38" s="275"/>
      <c r="P38" s="277"/>
      <c r="Q38" s="279"/>
      <c r="R38" s="281" t="s">
        <v>37</v>
      </c>
    </row>
    <row r="39" spans="1:18" ht="12.75">
      <c r="A39" s="288">
        <v>1</v>
      </c>
      <c r="B39" s="291">
        <f>'пр.хода'!G10</f>
        <v>9</v>
      </c>
      <c r="C39" s="263" t="str">
        <f>VLOOKUP(B39,'пр.взв.'!B2:E90,2,FALSE)</f>
        <v>Бийбулатов Умар Батырбекович</v>
      </c>
      <c r="D39" s="287" t="str">
        <f>VLOOKUP(B39,'пр.взв.'!B2:F138,3,FALSE)</f>
        <v>05.07.1989 МС</v>
      </c>
      <c r="E39" s="287" t="str">
        <f>VLOOKUP(B39,'пр.взв.'!B2:G138,5,FALSE)</f>
        <v>Новоселецкий МО</v>
      </c>
      <c r="F39" s="272"/>
      <c r="G39" s="265"/>
      <c r="H39" s="266"/>
      <c r="I39" s="267"/>
      <c r="J39" s="288">
        <v>2</v>
      </c>
      <c r="K39" s="291">
        <f>'пр.хода'!O10</f>
        <v>10</v>
      </c>
      <c r="L39" s="258" t="str">
        <f>VLOOKUP(K39,'пр.взв.'!B2:E90,2,FALSE)</f>
        <v>Абдулаев Адлан Баудинович</v>
      </c>
      <c r="M39" s="287" t="str">
        <f>VLOOKUP(K39,'пр.взв.'!B2:F138,3,FALSE)</f>
        <v>02.02.1988 МС</v>
      </c>
      <c r="N39" s="287" t="str">
        <f>VLOOKUP(K39,'пр.взв.'!B2:G138,5,FALSE)</f>
        <v>Минспорт</v>
      </c>
      <c r="O39" s="272"/>
      <c r="P39" s="265"/>
      <c r="Q39" s="266"/>
      <c r="R39" s="267"/>
    </row>
    <row r="40" spans="1:18" ht="12.75">
      <c r="A40" s="289"/>
      <c r="B40" s="257"/>
      <c r="C40" s="264"/>
      <c r="D40" s="207"/>
      <c r="E40" s="207"/>
      <c r="F40" s="207"/>
      <c r="G40" s="207"/>
      <c r="H40" s="208"/>
      <c r="I40" s="200"/>
      <c r="J40" s="289"/>
      <c r="K40" s="257"/>
      <c r="L40" s="259"/>
      <c r="M40" s="207"/>
      <c r="N40" s="207"/>
      <c r="O40" s="207"/>
      <c r="P40" s="207"/>
      <c r="Q40" s="208"/>
      <c r="R40" s="200"/>
    </row>
    <row r="41" spans="1:18" ht="12.75">
      <c r="A41" s="289"/>
      <c r="B41" s="292">
        <f>'пр.хода'!G18</f>
        <v>7</v>
      </c>
      <c r="C41" s="249" t="str">
        <f>VLOOKUP(B41,'пр.взв.'!B2:E90,2,FALSE)</f>
        <v>Каймаразов Каймараз Казбекович</v>
      </c>
      <c r="D41" s="210" t="str">
        <f>VLOOKUP(B41,'пр.взв.'!B2:F140,3,FALSE)</f>
        <v>16.02.1994 КМС</v>
      </c>
      <c r="E41" s="210" t="str">
        <f>VLOOKUP(B41,'пр.взв.'!B2:G140,5,FALSE)</f>
        <v>ПР</v>
      </c>
      <c r="F41" s="245"/>
      <c r="G41" s="245"/>
      <c r="H41" s="201"/>
      <c r="I41" s="201"/>
      <c r="J41" s="289"/>
      <c r="K41" s="292">
        <f>'пр.хода'!O18</f>
        <v>4</v>
      </c>
      <c r="L41" s="260" t="str">
        <f>VLOOKUP(K41,'пр.взв.'!B2:E90,2,FALSE)</f>
        <v>Магомедалиев Рамазан Фикретович</v>
      </c>
      <c r="M41" s="210" t="str">
        <f>VLOOKUP(K41,'пр.взв.'!B2:F140,3,FALSE)</f>
        <v>10.02.1994 КМС</v>
      </c>
      <c r="N41" s="210" t="str">
        <f>VLOOKUP(K41,'пр.взв.'!B2:G140,5,FALSE)</f>
        <v>Ставрополь ВС</v>
      </c>
      <c r="O41" s="245"/>
      <c r="P41" s="245"/>
      <c r="Q41" s="201"/>
      <c r="R41" s="201"/>
    </row>
    <row r="42" spans="1:18" ht="13.5" thickBot="1">
      <c r="A42" s="290"/>
      <c r="B42" s="248"/>
      <c r="C42" s="250"/>
      <c r="D42" s="243"/>
      <c r="E42" s="243"/>
      <c r="F42" s="246"/>
      <c r="G42" s="246"/>
      <c r="H42" s="176"/>
      <c r="I42" s="176"/>
      <c r="J42" s="290"/>
      <c r="K42" s="248"/>
      <c r="L42" s="261"/>
      <c r="M42" s="243"/>
      <c r="N42" s="243"/>
      <c r="O42" s="246"/>
      <c r="P42" s="246"/>
      <c r="Q42" s="176"/>
      <c r="R42" s="176"/>
    </row>
    <row r="44" spans="1:18" ht="15">
      <c r="A44" s="286" t="s">
        <v>46</v>
      </c>
      <c r="B44" s="286"/>
      <c r="C44" s="286"/>
      <c r="D44" s="286"/>
      <c r="E44" s="286"/>
      <c r="F44" s="286"/>
      <c r="G44" s="286"/>
      <c r="H44" s="286"/>
      <c r="I44" s="286"/>
      <c r="J44" s="286" t="s">
        <v>47</v>
      </c>
      <c r="K44" s="286"/>
      <c r="L44" s="286"/>
      <c r="M44" s="286"/>
      <c r="N44" s="286"/>
      <c r="O44" s="286"/>
      <c r="P44" s="286"/>
      <c r="Q44" s="286"/>
      <c r="R44" s="286"/>
    </row>
    <row r="45" spans="2:18" ht="16.5" thickBot="1">
      <c r="B45" s="99" t="s">
        <v>35</v>
      </c>
      <c r="C45" s="104"/>
      <c r="D45" s="104"/>
      <c r="E45" s="104"/>
      <c r="F45" s="107" t="str">
        <f>F36</f>
        <v>в.к. 90  кг.</v>
      </c>
      <c r="G45" s="104"/>
      <c r="H45" s="104"/>
      <c r="I45" s="104"/>
      <c r="J45" s="70"/>
      <c r="K45" s="105" t="s">
        <v>1</v>
      </c>
      <c r="L45" s="104"/>
      <c r="M45" s="104"/>
      <c r="N45" s="104"/>
      <c r="O45" s="107" t="str">
        <f>O36</f>
        <v>в.к. 90  кг.</v>
      </c>
      <c r="P45" s="102"/>
      <c r="Q45" s="102"/>
      <c r="R45" s="102"/>
    </row>
    <row r="46" spans="1:18" ht="12.75" customHeight="1">
      <c r="A46" s="282" t="s">
        <v>42</v>
      </c>
      <c r="B46" s="284" t="s">
        <v>4</v>
      </c>
      <c r="C46" s="274" t="s">
        <v>5</v>
      </c>
      <c r="D46" s="267" t="s">
        <v>13</v>
      </c>
      <c r="E46" s="267" t="s">
        <v>14</v>
      </c>
      <c r="F46" s="274" t="s">
        <v>15</v>
      </c>
      <c r="G46" s="276" t="s">
        <v>43</v>
      </c>
      <c r="H46" s="278" t="s">
        <v>44</v>
      </c>
      <c r="I46" s="280" t="s">
        <v>17</v>
      </c>
      <c r="J46" s="282" t="s">
        <v>42</v>
      </c>
      <c r="K46" s="284" t="s">
        <v>4</v>
      </c>
      <c r="L46" s="274" t="s">
        <v>5</v>
      </c>
      <c r="M46" s="267" t="s">
        <v>13</v>
      </c>
      <c r="N46" s="274" t="s">
        <v>14</v>
      </c>
      <c r="O46" s="274" t="s">
        <v>15</v>
      </c>
      <c r="P46" s="276" t="s">
        <v>43</v>
      </c>
      <c r="Q46" s="278" t="s">
        <v>44</v>
      </c>
      <c r="R46" s="280" t="s">
        <v>17</v>
      </c>
    </row>
    <row r="47" spans="1:18" ht="13.5" customHeight="1" thickBot="1">
      <c r="A47" s="283"/>
      <c r="B47" s="285" t="s">
        <v>36</v>
      </c>
      <c r="C47" s="275"/>
      <c r="D47" s="273"/>
      <c r="E47" s="273"/>
      <c r="F47" s="275"/>
      <c r="G47" s="277"/>
      <c r="H47" s="279"/>
      <c r="I47" s="281" t="s">
        <v>37</v>
      </c>
      <c r="J47" s="283"/>
      <c r="K47" s="285" t="s">
        <v>36</v>
      </c>
      <c r="L47" s="275"/>
      <c r="M47" s="273"/>
      <c r="N47" s="275"/>
      <c r="O47" s="275"/>
      <c r="P47" s="277"/>
      <c r="Q47" s="279"/>
      <c r="R47" s="281" t="s">
        <v>37</v>
      </c>
    </row>
    <row r="48" spans="1:18" ht="12.75">
      <c r="A48" s="262">
        <v>1</v>
      </c>
      <c r="B48" s="256">
        <f>'пр.хода'!A25</f>
        <v>1</v>
      </c>
      <c r="C48" s="271" t="str">
        <f>VLOOKUP(B48,'пр.взв.'!B4:E103,2,FALSE)</f>
        <v>Гугов Ислам Ауесович</v>
      </c>
      <c r="D48" s="244" t="str">
        <f>VLOOKUP(B48,'пр.взв.'!B4:F147,3,FALSE)</f>
        <v>21.02.90 КМС</v>
      </c>
      <c r="E48" s="244" t="str">
        <f>VLOOKUP(B48,'пр.взв.'!B4:G147,5,FALSE)</f>
        <v> ДИНАМО</v>
      </c>
      <c r="F48" s="272"/>
      <c r="G48" s="265"/>
      <c r="H48" s="266"/>
      <c r="I48" s="267"/>
      <c r="J48" s="262">
        <v>3</v>
      </c>
      <c r="K48" s="268">
        <f>'пр.хода'!I25</f>
        <v>2</v>
      </c>
      <c r="L48" s="269" t="str">
        <f>VLOOKUP(K48,'пр.взв.'!B4:E103,2,FALSE)</f>
        <v>Губжоков Анзор Хадисович</v>
      </c>
      <c r="M48" s="244" t="str">
        <f>VLOOKUP(K48,'пр.взв.'!B4:F147,3,FALSE)</f>
        <v>06.01.88 КМС</v>
      </c>
      <c r="N48" s="244" t="str">
        <f>VLOOKUP(K48,'пр.взв.'!B4:G147,5,FALSE)</f>
        <v> ДИНАМО</v>
      </c>
      <c r="O48" s="251"/>
      <c r="P48" s="252"/>
      <c r="Q48" s="253"/>
      <c r="R48" s="206"/>
    </row>
    <row r="49" spans="1:18" ht="12.75">
      <c r="A49" s="254"/>
      <c r="B49" s="257"/>
      <c r="C49" s="264"/>
      <c r="D49" s="207"/>
      <c r="E49" s="207"/>
      <c r="F49" s="207"/>
      <c r="G49" s="207"/>
      <c r="H49" s="208"/>
      <c r="I49" s="200"/>
      <c r="J49" s="254"/>
      <c r="K49" s="257"/>
      <c r="L49" s="259"/>
      <c r="M49" s="207"/>
      <c r="N49" s="207"/>
      <c r="O49" s="207"/>
      <c r="P49" s="207"/>
      <c r="Q49" s="208"/>
      <c r="R49" s="200"/>
    </row>
    <row r="50" spans="1:18" ht="12.75">
      <c r="A50" s="254"/>
      <c r="B50" s="247">
        <f>'пр.хода'!A27</f>
        <v>5</v>
      </c>
      <c r="C50" s="249" t="str">
        <f>VLOOKUP(B50,'пр.взв.'!B4:E103,2,FALSE)</f>
        <v>Тлимахов Руслан Юрьевич</v>
      </c>
      <c r="D50" s="210" t="str">
        <f>VLOOKUP(B50,'пр.взв.'!B4:F149,3,FALSE)</f>
        <v>21.01.1984 КМС</v>
      </c>
      <c r="E50" s="210" t="str">
        <f>VLOOKUP(B50,'пр.взв.'!B6:G149,5,FALSE)</f>
        <v>ВС</v>
      </c>
      <c r="F50" s="245"/>
      <c r="G50" s="245"/>
      <c r="H50" s="201"/>
      <c r="I50" s="201"/>
      <c r="J50" s="254"/>
      <c r="K50" s="247">
        <f>'пр.хода'!I27</f>
        <v>6</v>
      </c>
      <c r="L50" s="260" t="str">
        <f>VLOOKUP(K50,'пр.взв.'!B4:E103,2,FALSE)</f>
        <v>Билалов Магомед Юсупович</v>
      </c>
      <c r="M50" s="210" t="str">
        <f>VLOOKUP(K50,'пр.взв.'!B4:F149,3,FALSE)</f>
        <v>29.11.1991 КМС</v>
      </c>
      <c r="N50" s="210" t="str">
        <f>VLOOKUP(K50,'пр.взв.'!B6:G149,5,FALSE)</f>
        <v>ПР</v>
      </c>
      <c r="O50" s="245"/>
      <c r="P50" s="245"/>
      <c r="Q50" s="201"/>
      <c r="R50" s="201"/>
    </row>
    <row r="51" spans="1:18" ht="13.5" thickBot="1">
      <c r="A51" s="270"/>
      <c r="B51" s="248"/>
      <c r="C51" s="250"/>
      <c r="D51" s="243"/>
      <c r="E51" s="243"/>
      <c r="F51" s="246"/>
      <c r="G51" s="246"/>
      <c r="H51" s="176"/>
      <c r="I51" s="176"/>
      <c r="J51" s="255"/>
      <c r="K51" s="248"/>
      <c r="L51" s="261"/>
      <c r="M51" s="243"/>
      <c r="N51" s="243"/>
      <c r="O51" s="246"/>
      <c r="P51" s="246"/>
      <c r="Q51" s="176"/>
      <c r="R51" s="176"/>
    </row>
    <row r="52" spans="1:18" ht="12.75">
      <c r="A52" s="262">
        <v>2</v>
      </c>
      <c r="B52" s="256">
        <f>'пр.хода'!A31</f>
        <v>3</v>
      </c>
      <c r="C52" s="263" t="str">
        <f>VLOOKUP(B52,'пр.взв.'!B4:E103,2,FALSE)</f>
        <v>Этуев Азрет Мухамедович</v>
      </c>
      <c r="D52" s="244" t="str">
        <f>VLOOKUP(B52,'пр.взв.'!B4:F151,3,FALSE)</f>
        <v>05.06.86 КМС</v>
      </c>
      <c r="E52" s="244" t="str">
        <f>VLOOKUP(B52,'пр.взв.'!B8:G151,5,FALSE)</f>
        <v> ДИНАМО</v>
      </c>
      <c r="F52" s="251"/>
      <c r="G52" s="252"/>
      <c r="H52" s="253"/>
      <c r="I52" s="206"/>
      <c r="J52" s="254">
        <v>4</v>
      </c>
      <c r="K52" s="256">
        <f>'пр.хода'!I31</f>
        <v>4</v>
      </c>
      <c r="L52" s="258" t="str">
        <f>VLOOKUP(K52,'пр.взв.'!B4:E103,2,FALSE)</f>
        <v>Магомедалиев Рамазан Фикретович</v>
      </c>
      <c r="M52" s="244" t="str">
        <f>VLOOKUP(K52,'пр.взв.'!B4:F151,3,FALSE)</f>
        <v>10.02.1994 КМС</v>
      </c>
      <c r="N52" s="244" t="str">
        <f>VLOOKUP(K52,'пр.взв.'!B8:G151,5,FALSE)</f>
        <v>Ставрополь ВС</v>
      </c>
      <c r="O52" s="251"/>
      <c r="P52" s="252"/>
      <c r="Q52" s="253"/>
      <c r="R52" s="206"/>
    </row>
    <row r="53" spans="1:18" ht="12.75">
      <c r="A53" s="254"/>
      <c r="B53" s="257"/>
      <c r="C53" s="264"/>
      <c r="D53" s="207"/>
      <c r="E53" s="207"/>
      <c r="F53" s="207"/>
      <c r="G53" s="207"/>
      <c r="H53" s="208"/>
      <c r="I53" s="200"/>
      <c r="J53" s="254"/>
      <c r="K53" s="257"/>
      <c r="L53" s="259"/>
      <c r="M53" s="207"/>
      <c r="N53" s="207"/>
      <c r="O53" s="207"/>
      <c r="P53" s="207"/>
      <c r="Q53" s="208"/>
      <c r="R53" s="200"/>
    </row>
    <row r="54" spans="1:18" ht="12.75">
      <c r="A54" s="254"/>
      <c r="B54" s="247">
        <f>'пр.хода'!A33</f>
        <v>0</v>
      </c>
      <c r="C54" s="249" t="e">
        <f>VLOOKUP(B54,'пр.взв.'!B4:E103,2,FALSE)</f>
        <v>#N/A</v>
      </c>
      <c r="D54" s="210" t="e">
        <f>VLOOKUP(B54,'пр.взв.'!B4:F153,3,FALSE)</f>
        <v>#N/A</v>
      </c>
      <c r="E54" s="244" t="e">
        <f>VLOOKUP(B54,'пр.взв.'!B10:G153,5,FALSE)</f>
        <v>#N/A</v>
      </c>
      <c r="F54" s="245"/>
      <c r="G54" s="245"/>
      <c r="H54" s="201"/>
      <c r="I54" s="201"/>
      <c r="J54" s="254"/>
      <c r="K54" s="247">
        <f>'пр.хода'!I33</f>
        <v>0</v>
      </c>
      <c r="L54" s="260" t="e">
        <f>VLOOKUP(K54,'пр.взв.'!B4:E103,2,FALSE)</f>
        <v>#N/A</v>
      </c>
      <c r="M54" s="210" t="e">
        <f>VLOOKUP(K54,'пр.взв.'!B4:F153,3,FALSE)</f>
        <v>#N/A</v>
      </c>
      <c r="N54" s="244" t="e">
        <f>VLOOKUP(K54,'пр.взв.'!B10:G153,5,FALSE)</f>
        <v>#N/A</v>
      </c>
      <c r="O54" s="245"/>
      <c r="P54" s="245"/>
      <c r="Q54" s="201"/>
      <c r="R54" s="201"/>
    </row>
    <row r="55" spans="1:18" ht="13.5" thickBot="1">
      <c r="A55" s="255"/>
      <c r="B55" s="248"/>
      <c r="C55" s="250"/>
      <c r="D55" s="243"/>
      <c r="E55" s="243"/>
      <c r="F55" s="246"/>
      <c r="G55" s="246"/>
      <c r="H55" s="176"/>
      <c r="I55" s="176"/>
      <c r="J55" s="255"/>
      <c r="K55" s="248"/>
      <c r="L55" s="261"/>
      <c r="M55" s="243"/>
      <c r="N55" s="243"/>
      <c r="O55" s="246"/>
      <c r="P55" s="246"/>
      <c r="Q55" s="176"/>
      <c r="R55" s="176"/>
    </row>
    <row r="56" ht="13.5" thickBot="1"/>
    <row r="57" spans="1:18" ht="12.75">
      <c r="A57" s="282" t="s">
        <v>42</v>
      </c>
      <c r="B57" s="284" t="s">
        <v>4</v>
      </c>
      <c r="C57" s="274" t="s">
        <v>5</v>
      </c>
      <c r="D57" s="267" t="s">
        <v>13</v>
      </c>
      <c r="E57" s="267" t="s">
        <v>14</v>
      </c>
      <c r="F57" s="274" t="s">
        <v>15</v>
      </c>
      <c r="G57" s="276" t="s">
        <v>43</v>
      </c>
      <c r="H57" s="278" t="s">
        <v>44</v>
      </c>
      <c r="I57" s="280" t="s">
        <v>17</v>
      </c>
      <c r="J57" s="282" t="s">
        <v>42</v>
      </c>
      <c r="K57" s="308" t="s">
        <v>4</v>
      </c>
      <c r="L57" s="274" t="s">
        <v>5</v>
      </c>
      <c r="M57" s="267" t="s">
        <v>13</v>
      </c>
      <c r="N57" s="274" t="s">
        <v>14</v>
      </c>
      <c r="O57" s="274" t="s">
        <v>15</v>
      </c>
      <c r="P57" s="276" t="s">
        <v>43</v>
      </c>
      <c r="Q57" s="278" t="s">
        <v>44</v>
      </c>
      <c r="R57" s="280" t="s">
        <v>17</v>
      </c>
    </row>
    <row r="58" spans="1:18" ht="13.5" thickBot="1">
      <c r="A58" s="283"/>
      <c r="B58" s="285" t="s">
        <v>36</v>
      </c>
      <c r="C58" s="275"/>
      <c r="D58" s="273"/>
      <c r="E58" s="273"/>
      <c r="F58" s="275"/>
      <c r="G58" s="277"/>
      <c r="H58" s="279"/>
      <c r="I58" s="281" t="s">
        <v>37</v>
      </c>
      <c r="J58" s="283"/>
      <c r="K58" s="309" t="s">
        <v>36</v>
      </c>
      <c r="L58" s="275"/>
      <c r="M58" s="273"/>
      <c r="N58" s="275"/>
      <c r="O58" s="275"/>
      <c r="P58" s="277"/>
      <c r="Q58" s="279"/>
      <c r="R58" s="281" t="s">
        <v>37</v>
      </c>
    </row>
    <row r="59" spans="1:18" ht="12.75">
      <c r="A59" s="262">
        <v>1</v>
      </c>
      <c r="B59" s="310">
        <f>'пр.хода'!C26</f>
        <v>5</v>
      </c>
      <c r="C59" s="271" t="str">
        <f>VLOOKUP(B59,'пр.взв.'!B1:E114,2,FALSE)</f>
        <v>Тлимахов Руслан Юрьевич</v>
      </c>
      <c r="D59" s="244" t="str">
        <f>VLOOKUP(B59,'пр.взв.'!B1:F158,3,FALSE)</f>
        <v>21.01.1984 КМС</v>
      </c>
      <c r="E59" s="244" t="str">
        <f>VLOOKUP(B59,'пр.взв.'!B15:G158,5,FALSE)</f>
        <v>ВС</v>
      </c>
      <c r="F59" s="272"/>
      <c r="G59" s="265"/>
      <c r="H59" s="266"/>
      <c r="I59" s="267"/>
      <c r="J59" s="262">
        <v>2</v>
      </c>
      <c r="K59" s="291">
        <f>'пр.хода'!M26</f>
        <v>6</v>
      </c>
      <c r="L59" s="269" t="str">
        <f>VLOOKUP(K59,'пр.взв.'!B1:E114,2,FALSE)</f>
        <v>Билалов Магомед Юсупович</v>
      </c>
      <c r="M59" s="244" t="str">
        <f>VLOOKUP(K59,'пр.взв.'!B1:F158,3,FALSE)</f>
        <v>29.11.1991 КМС</v>
      </c>
      <c r="N59" s="244" t="str">
        <f>VLOOKUP(K59,'пр.взв.'!B1:G158,5,FALSE)</f>
        <v>ПР</v>
      </c>
      <c r="O59" s="251"/>
      <c r="P59" s="252"/>
      <c r="Q59" s="253"/>
      <c r="R59" s="206"/>
    </row>
    <row r="60" spans="1:18" ht="12.75">
      <c r="A60" s="254"/>
      <c r="B60" s="311"/>
      <c r="C60" s="264"/>
      <c r="D60" s="207"/>
      <c r="E60" s="207"/>
      <c r="F60" s="207"/>
      <c r="G60" s="207"/>
      <c r="H60" s="208"/>
      <c r="I60" s="200"/>
      <c r="J60" s="254"/>
      <c r="K60" s="311"/>
      <c r="L60" s="259"/>
      <c r="M60" s="207"/>
      <c r="N60" s="207"/>
      <c r="O60" s="207"/>
      <c r="P60" s="207"/>
      <c r="Q60" s="208"/>
      <c r="R60" s="200"/>
    </row>
    <row r="61" spans="1:18" ht="12.75">
      <c r="A61" s="254"/>
      <c r="B61" s="292">
        <f>'пр.хода'!C32</f>
        <v>0</v>
      </c>
      <c r="C61" s="249" t="e">
        <f>VLOOKUP(B61,'пр.взв.'!B1:E114,2,FALSE)</f>
        <v>#N/A</v>
      </c>
      <c r="D61" s="210" t="e">
        <f>VLOOKUP(B61,'пр.взв.'!B15:F160,3,FALSE)</f>
        <v>#N/A</v>
      </c>
      <c r="E61" s="210" t="e">
        <f>VLOOKUP(B61,'пр.взв.'!B1:G160,5,FALSE)</f>
        <v>#N/A</v>
      </c>
      <c r="F61" s="245"/>
      <c r="G61" s="245"/>
      <c r="H61" s="201"/>
      <c r="I61" s="201"/>
      <c r="J61" s="254"/>
      <c r="K61" s="292">
        <f>'пр.хода'!M32</f>
        <v>4</v>
      </c>
      <c r="L61" s="260" t="str">
        <f>VLOOKUP(K61,'пр.взв.'!B1:E114,2,FALSE)</f>
        <v>Магомедалиев Рамазан Фикретович</v>
      </c>
      <c r="M61" s="210" t="str">
        <f>VLOOKUP(K61,'пр.взв.'!B1:F160,3,FALSE)</f>
        <v>10.02.1994 КМС</v>
      </c>
      <c r="N61" s="210" t="str">
        <f>VLOOKUP(K61,'пр.взв.'!B1:G160,5,FALSE)</f>
        <v>Ставрополь ВС</v>
      </c>
      <c r="O61" s="245"/>
      <c r="P61" s="245"/>
      <c r="Q61" s="201"/>
      <c r="R61" s="201"/>
    </row>
    <row r="62" spans="1:18" ht="13.5" thickBot="1">
      <c r="A62" s="255"/>
      <c r="B62" s="312"/>
      <c r="C62" s="250"/>
      <c r="D62" s="243"/>
      <c r="E62" s="243"/>
      <c r="F62" s="246"/>
      <c r="G62" s="246"/>
      <c r="H62" s="176"/>
      <c r="I62" s="176"/>
      <c r="J62" s="255"/>
      <c r="K62" s="312"/>
      <c r="L62" s="261"/>
      <c r="M62" s="243"/>
      <c r="N62" s="243"/>
      <c r="O62" s="246"/>
      <c r="P62" s="246"/>
      <c r="Q62" s="176"/>
      <c r="R62" s="176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3" t="str">
        <f>HYPERLINK('[1]реквизиты'!$A$2)</f>
        <v>ЧЕМПИОНАТ СКФО ПО БОЕВОМУ САМБО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46"/>
      <c r="M1" s="46"/>
      <c r="N1" s="46"/>
      <c r="O1" s="46"/>
      <c r="P1" s="46"/>
    </row>
    <row r="2" spans="1:19" ht="12.75" customHeight="1">
      <c r="A2" s="320" t="str">
        <f>HYPERLINK('[1]реквизиты'!$A$3)</f>
        <v>20-25 декабря 2014г.                             г.Нальчик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90  кг.</v>
      </c>
      <c r="G3" s="48"/>
      <c r="H3" s="48"/>
      <c r="I3" s="48"/>
      <c r="J3" s="48"/>
      <c r="K3" s="48"/>
      <c r="L3" s="48"/>
    </row>
    <row r="4" spans="1:3" ht="16.5" thickBot="1">
      <c r="A4" s="319" t="s">
        <v>0</v>
      </c>
      <c r="B4" s="319"/>
      <c r="C4" s="5"/>
    </row>
    <row r="5" spans="1:13" ht="12.75" customHeight="1" thickBot="1">
      <c r="A5" s="321">
        <v>1</v>
      </c>
      <c r="B5" s="313" t="str">
        <f>VLOOKUP(A5,'пр.взв.'!B5:C36,2,FALSE)</f>
        <v>Гугов Ислам Ауесович</v>
      </c>
      <c r="C5" s="313" t="str">
        <f>VLOOKUP(A5,'пр.взв.'!B5:F36,3,FALSE)</f>
        <v>21.02.90 КМС</v>
      </c>
      <c r="D5" s="313" t="str">
        <f>VLOOKUP(A5,'пр.взв.'!B5:E36,4,FALSE)</f>
        <v>КБР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5"/>
      <c r="B6" s="314"/>
      <c r="C6" s="314"/>
      <c r="D6" s="31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5">
        <v>9</v>
      </c>
      <c r="B7" s="317" t="str">
        <f>VLOOKUP(A7,'пр.взв.'!B7:C38,2,FALSE)</f>
        <v>Бийбулатов Умар Батырбекович</v>
      </c>
      <c r="C7" s="317" t="str">
        <f>VLOOKUP(A7,'пр.взв.'!B5:F36,3,FALSE)</f>
        <v>05.07.1989 МС</v>
      </c>
      <c r="D7" s="317" t="str">
        <f>VLOOKUP(A7,'пр.взв.'!B5:F36,4,FALSE)</f>
        <v>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6"/>
      <c r="B8" s="318"/>
      <c r="C8" s="318"/>
      <c r="D8" s="31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1">
        <v>5</v>
      </c>
      <c r="B9" s="313" t="str">
        <f>VLOOKUP(A9,'пр.взв.'!B9:C40,2,FALSE)</f>
        <v>Тлимахов Руслан Юрьевич</v>
      </c>
      <c r="C9" s="313" t="str">
        <f>VLOOKUP(A9,'пр.взв.'!B5:E36,3,FALSE)</f>
        <v>21.01.1984 КМС</v>
      </c>
      <c r="D9" s="313" t="str">
        <f>VLOOKUP(A9,'пр.взв.'!B5:E36,4,FALSE)</f>
        <v>КЧР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5"/>
      <c r="B10" s="314"/>
      <c r="C10" s="314"/>
      <c r="D10" s="31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5">
        <v>13</v>
      </c>
      <c r="B11" s="317" t="e">
        <f>VLOOKUP(A11,'пр.взв.'!B5:C36,2,FALSE)</f>
        <v>#N/A</v>
      </c>
      <c r="C11" s="317" t="e">
        <f>VLOOKUP(A11,'пр.взв.'!B5:E36,3,FALSE)</f>
        <v>#N/A</v>
      </c>
      <c r="D11" s="317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6"/>
      <c r="B12" s="318"/>
      <c r="C12" s="318"/>
      <c r="D12" s="318"/>
      <c r="E12" s="17"/>
      <c r="F12" s="322"/>
      <c r="G12" s="322"/>
      <c r="H12" s="25"/>
      <c r="I12" s="19"/>
      <c r="J12" s="13"/>
      <c r="K12" s="13"/>
      <c r="L12" s="13"/>
    </row>
    <row r="13" spans="1:12" ht="12.75" customHeight="1" thickBot="1">
      <c r="A13" s="321">
        <v>3</v>
      </c>
      <c r="B13" s="313" t="str">
        <f>VLOOKUP(A13,'пр.взв.'!B5:C36,2,FALSE)</f>
        <v>Этуев Азрет Мухамедович</v>
      </c>
      <c r="C13" s="313" t="str">
        <f>VLOOKUP(A13,'пр.взв.'!B5:E36,3,FALSE)</f>
        <v>05.06.86 КМС</v>
      </c>
      <c r="D13" s="313" t="str">
        <f>VLOOKUP(A13,'пр.взв.'!B5:E36,4,FALSE)</f>
        <v>КБР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5"/>
      <c r="B14" s="314"/>
      <c r="C14" s="314"/>
      <c r="D14" s="31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5">
        <v>11</v>
      </c>
      <c r="B15" s="317" t="str">
        <f>VLOOKUP(A15,'пр.взв.'!B15:C45,2,FALSE)</f>
        <v>Джацаев Хусейн Вахаевич</v>
      </c>
      <c r="C15" s="317" t="str">
        <f>VLOOKUP(A15,'пр.взв.'!B5:E36,3,FALSE)</f>
        <v>18.06.1988 КМС</v>
      </c>
      <c r="D15" s="317" t="str">
        <f>VLOOKUP(A15,'пр.взв.'!B5:F36,4,FALSE)</f>
        <v>ЧР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6"/>
      <c r="B16" s="318"/>
      <c r="C16" s="318"/>
      <c r="D16" s="31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1">
        <v>7</v>
      </c>
      <c r="B17" s="313" t="str">
        <f>VLOOKUP(A17,'пр.взв.'!B17:C47,2,FALSE)</f>
        <v>Каймаразов Каймараз Казбекович</v>
      </c>
      <c r="C17" s="313" t="str">
        <f>VLOOKUP(A17,'пр.взв.'!B5:E36,3,FALSE)</f>
        <v>16.02.1994 КМС</v>
      </c>
      <c r="D17" s="313" t="str">
        <f>VLOOKUP(A17,'пр.взв.'!B5:E36,4,FALSE)</f>
        <v>РД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5"/>
      <c r="B18" s="314"/>
      <c r="C18" s="314"/>
      <c r="D18" s="31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5">
        <v>15</v>
      </c>
      <c r="B19" s="317" t="e">
        <f>VLOOKUP(A19,'пр.взв.'!B19:C49,2,FALSE)</f>
        <v>#N/A</v>
      </c>
      <c r="C19" s="317" t="e">
        <f>VLOOKUP(A19,'пр.взв.'!B5:E36,3,FALSE)</f>
        <v>#N/A</v>
      </c>
      <c r="D19" s="317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6"/>
      <c r="B20" s="318"/>
      <c r="C20" s="318"/>
      <c r="D20" s="31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1">
        <v>2</v>
      </c>
      <c r="B22" s="313" t="str">
        <f>VLOOKUP(A22,'пр.взв.'!B7:E38,2,FALSE)</f>
        <v>Губжоков Анзор Хадисович</v>
      </c>
      <c r="C22" s="313" t="str">
        <f>VLOOKUP(A22,'пр.взв.'!B7:E38,3,FALSE)</f>
        <v>06.01.88 КМС</v>
      </c>
      <c r="D22" s="313" t="str">
        <f>VLOOKUP(A22,'пр.взв.'!B7:E38,4,FALSE)</f>
        <v>КБР</v>
      </c>
      <c r="E22" s="12"/>
      <c r="F22" s="13"/>
      <c r="G22" s="13"/>
      <c r="H22" s="13"/>
      <c r="I22" s="13"/>
      <c r="J22" s="4"/>
      <c r="K22" s="16"/>
    </row>
    <row r="23" spans="1:11" ht="15.75">
      <c r="A23" s="315"/>
      <c r="B23" s="314"/>
      <c r="C23" s="314"/>
      <c r="D23" s="314"/>
      <c r="E23" s="19"/>
      <c r="F23" s="15"/>
      <c r="G23" s="15"/>
      <c r="H23" s="13"/>
      <c r="I23" s="13"/>
      <c r="J23" s="4"/>
      <c r="K23" s="33"/>
    </row>
    <row r="24" spans="1:11" ht="16.5" thickBot="1">
      <c r="A24" s="315">
        <v>10</v>
      </c>
      <c r="B24" s="317" t="str">
        <f>VLOOKUP(A24,'пр.взв.'!B7:E38,2,FALSE)</f>
        <v>Абдулаев Адлан Баудинович</v>
      </c>
      <c r="C24" s="317" t="str">
        <f>VLOOKUP(A24,'пр.взв.'!B7:E38,3,FALSE)</f>
        <v>02.02.1988 МС</v>
      </c>
      <c r="D24" s="317" t="str">
        <f>VLOOKUP(A24,'пр.взв.'!B7:E38,4,FALSE)</f>
        <v>ЧР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6"/>
      <c r="B25" s="318"/>
      <c r="C25" s="318"/>
      <c r="D25" s="318"/>
      <c r="E25" s="17"/>
      <c r="F25" s="21"/>
      <c r="G25" s="19"/>
      <c r="H25" s="13"/>
      <c r="I25" s="13"/>
      <c r="J25" s="4"/>
      <c r="K25" s="33"/>
    </row>
    <row r="26" spans="1:11" ht="16.5" thickBot="1">
      <c r="A26" s="321">
        <v>6</v>
      </c>
      <c r="B26" s="313" t="str">
        <f>VLOOKUP(A26,'пр.взв.'!B7:E38,2,FALSE)</f>
        <v>Билалов Магомед Юсупович</v>
      </c>
      <c r="C26" s="313" t="str">
        <f>VLOOKUP(A26,'пр.взв.'!B7:E38,3,FALSE)</f>
        <v>29.11.1991 КМС</v>
      </c>
      <c r="D26" s="313" t="str">
        <f>VLOOKUP(A26,'пр.взв.'!B7:E38,4,FALSE)</f>
        <v>РД</v>
      </c>
      <c r="E26" s="12"/>
      <c r="F26" s="21"/>
      <c r="G26" s="16"/>
      <c r="H26" s="26"/>
      <c r="I26" s="13"/>
      <c r="J26" s="4"/>
      <c r="K26" s="33"/>
    </row>
    <row r="27" spans="1:11" ht="15.75">
      <c r="A27" s="315"/>
      <c r="B27" s="314"/>
      <c r="C27" s="314"/>
      <c r="D27" s="314"/>
      <c r="E27" s="19"/>
      <c r="F27" s="24"/>
      <c r="G27" s="15"/>
      <c r="H27" s="25"/>
      <c r="I27" s="13"/>
      <c r="J27" s="4"/>
      <c r="K27" s="33"/>
    </row>
    <row r="28" spans="1:11" ht="16.5" thickBot="1">
      <c r="A28" s="315">
        <v>14</v>
      </c>
      <c r="B28" s="317" t="e">
        <f>VLOOKUP(A28,'пр.взв.'!B7:E38,2,FALSE)</f>
        <v>#N/A</v>
      </c>
      <c r="C28" s="317" t="e">
        <f>VLOOKUP(A28,'пр.взв.'!B7:E38,3,FALSE)</f>
        <v>#N/A</v>
      </c>
      <c r="D28" s="317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6"/>
      <c r="B29" s="318"/>
      <c r="C29" s="318"/>
      <c r="D29" s="318"/>
      <c r="E29" s="17"/>
      <c r="F29" s="322"/>
      <c r="G29" s="322"/>
      <c r="H29" s="25"/>
      <c r="I29" s="19"/>
      <c r="J29" s="3"/>
      <c r="K29" s="32"/>
    </row>
    <row r="30" spans="1:9" ht="16.5" thickBot="1">
      <c r="A30" s="321">
        <v>4</v>
      </c>
      <c r="B30" s="313" t="str">
        <f>VLOOKUP(A30,'пр.взв.'!B7:E38,2,FALSE)</f>
        <v>Магомедалиев Рамазан Фикретович</v>
      </c>
      <c r="C30" s="313" t="str">
        <f>VLOOKUP(A30,'пр.взв.'!B7:E38,3,FALSE)</f>
        <v>10.02.1994 КМС</v>
      </c>
      <c r="D30" s="313" t="str">
        <f>VLOOKUP(A30,'пр.взв.'!B7:E38,4,FALSE)</f>
        <v>СК</v>
      </c>
      <c r="E30" s="12"/>
      <c r="F30" s="15"/>
      <c r="G30" s="15"/>
      <c r="H30" s="25"/>
      <c r="I30" s="16"/>
    </row>
    <row r="31" spans="1:9" ht="15.75">
      <c r="A31" s="315"/>
      <c r="B31" s="314"/>
      <c r="C31" s="314"/>
      <c r="D31" s="314"/>
      <c r="E31" s="19"/>
      <c r="F31" s="15"/>
      <c r="G31" s="15"/>
      <c r="H31" s="25"/>
      <c r="I31" s="13"/>
    </row>
    <row r="32" spans="1:9" ht="16.5" thickBot="1">
      <c r="A32" s="315">
        <v>12</v>
      </c>
      <c r="B32" s="317" t="str">
        <f>VLOOKUP(A32,'пр.взв.'!B7:E38,2,FALSE)</f>
        <v>Гогуев Солтан-Мурат Тохтарович</v>
      </c>
      <c r="C32" s="317" t="str">
        <f>VLOOKUP(A32,'пр.взв.'!B7:E38,3,FALSE)</f>
        <v>23.07.1992 МС</v>
      </c>
      <c r="D32" s="317" t="str">
        <f>VLOOKUP(A32,'пр.взв.'!B7:E38,4,FALSE)</f>
        <v>КЧР</v>
      </c>
      <c r="E32" s="16"/>
      <c r="F32" s="20"/>
      <c r="G32" s="15"/>
      <c r="H32" s="25"/>
      <c r="I32" s="13"/>
    </row>
    <row r="33" spans="1:9" ht="16.5" thickBot="1">
      <c r="A33" s="316"/>
      <c r="B33" s="318"/>
      <c r="C33" s="318"/>
      <c r="D33" s="318"/>
      <c r="E33" s="17"/>
      <c r="F33" s="21"/>
      <c r="G33" s="19"/>
      <c r="H33" s="27"/>
      <c r="I33" s="13"/>
    </row>
    <row r="34" spans="1:9" ht="16.5" thickBot="1">
      <c r="A34" s="321">
        <v>8</v>
      </c>
      <c r="B34" s="313" t="str">
        <f>VLOOKUP(A34,'пр.взв.'!B7:E38,2,FALSE)</f>
        <v>Мамчуев Рамазан Муратович</v>
      </c>
      <c r="C34" s="313" t="str">
        <f>VLOOKUP(A34,'пр.взв.'!B7:E38,3,FALSE)</f>
        <v>18.05.1993 КМС</v>
      </c>
      <c r="D34" s="313" t="str">
        <f>VLOOKUP(A34,'пр.взв.'!B7:E38,4,FALSE)</f>
        <v>КЧР</v>
      </c>
      <c r="E34" s="12"/>
      <c r="F34" s="22"/>
      <c r="G34" s="16"/>
      <c r="H34" s="10"/>
      <c r="I34" s="10"/>
    </row>
    <row r="35" spans="1:9" ht="15.75">
      <c r="A35" s="315"/>
      <c r="B35" s="314"/>
      <c r="C35" s="314"/>
      <c r="D35" s="314"/>
      <c r="E35" s="19"/>
      <c r="F35" s="23"/>
      <c r="G35" s="17"/>
      <c r="H35" s="18"/>
      <c r="I35" s="18"/>
    </row>
    <row r="36" spans="1:9" ht="16.5" thickBot="1">
      <c r="A36" s="315">
        <v>16</v>
      </c>
      <c r="B36" s="317" t="e">
        <f>VLOOKUP(A36,'пр.взв.'!B7:E38,2,FALSE)</f>
        <v>#N/A</v>
      </c>
      <c r="C36" s="317" t="e">
        <f>VLOOKUP(A36,'пр.взв.'!B7:E38,3,FALSE)</f>
        <v>#N/A</v>
      </c>
      <c r="D36" s="317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16"/>
      <c r="B37" s="318"/>
      <c r="C37" s="318"/>
      <c r="D37" s="318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3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194" t="str">
        <f>HYPERLINK('[1]реквизиты'!$A$2)</f>
        <v>ЧЕМПИОНАТ СКФО ПО БОЕВОМУ САМБО</v>
      </c>
      <c r="B1" s="195"/>
      <c r="C1" s="195"/>
      <c r="D1" s="195"/>
      <c r="E1" s="195"/>
      <c r="F1" s="195"/>
      <c r="G1" s="195"/>
      <c r="H1" s="196"/>
    </row>
    <row r="2" spans="1:8" ht="12.75">
      <c r="A2" s="340" t="str">
        <f>HYPERLINK('[1]реквизиты'!$A$3)</f>
        <v>20-25 декабря 2014г.                             г.Нальчик</v>
      </c>
      <c r="B2" s="340"/>
      <c r="C2" s="340"/>
      <c r="D2" s="340"/>
      <c r="E2" s="340"/>
      <c r="F2" s="340"/>
      <c r="G2" s="340"/>
      <c r="H2" s="340"/>
    </row>
    <row r="3" spans="1:8" ht="18.75" thickBot="1">
      <c r="A3" s="341" t="s">
        <v>30</v>
      </c>
      <c r="B3" s="341"/>
      <c r="C3" s="341"/>
      <c r="D3" s="341"/>
      <c r="E3" s="341"/>
      <c r="F3" s="341"/>
      <c r="G3" s="341"/>
      <c r="H3" s="341"/>
    </row>
    <row r="4" spans="2:8" ht="18.75" thickBot="1">
      <c r="B4" s="93"/>
      <c r="C4" s="94"/>
      <c r="D4" s="342" t="str">
        <f>HYPERLINK('пр.взв.'!D4)</f>
        <v>в.к. 90  кг.</v>
      </c>
      <c r="E4" s="343"/>
      <c r="F4" s="344"/>
      <c r="G4" s="94"/>
      <c r="H4" s="94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345" t="s">
        <v>31</v>
      </c>
      <c r="B6" s="331" t="str">
        <f>VLOOKUP(J6,'пр.взв.'!B7:G38,2,FALSE)</f>
        <v>Абдулаев Адлан Баудинович</v>
      </c>
      <c r="C6" s="331"/>
      <c r="D6" s="331"/>
      <c r="E6" s="331"/>
      <c r="F6" s="331"/>
      <c r="G6" s="331"/>
      <c r="H6" s="325" t="str">
        <f>VLOOKUP(J6,'пр.взв.'!B7:G38,3,FALSE)</f>
        <v>02.02.1988 МС</v>
      </c>
      <c r="I6" s="94"/>
      <c r="J6" s="86">
        <f>'пр.хода'!H8</f>
        <v>10</v>
      </c>
    </row>
    <row r="7" spans="1:10" ht="18">
      <c r="A7" s="346"/>
      <c r="B7" s="332"/>
      <c r="C7" s="332"/>
      <c r="D7" s="332"/>
      <c r="E7" s="332"/>
      <c r="F7" s="332"/>
      <c r="G7" s="332"/>
      <c r="H7" s="326"/>
      <c r="I7" s="94"/>
      <c r="J7" s="86"/>
    </row>
    <row r="8" spans="1:10" ht="18">
      <c r="A8" s="346"/>
      <c r="B8" s="327" t="str">
        <f>VLOOKUP(J6,'пр.взв.'!B7:G38,4,FALSE)</f>
        <v>ЧР</v>
      </c>
      <c r="C8" s="327"/>
      <c r="D8" s="327"/>
      <c r="E8" s="327"/>
      <c r="F8" s="327"/>
      <c r="G8" s="327"/>
      <c r="H8" s="328"/>
      <c r="I8" s="94"/>
      <c r="J8" s="86"/>
    </row>
    <row r="9" spans="1:10" ht="18.75" thickBot="1">
      <c r="A9" s="347"/>
      <c r="B9" s="329"/>
      <c r="C9" s="329"/>
      <c r="D9" s="329"/>
      <c r="E9" s="329"/>
      <c r="F9" s="329"/>
      <c r="G9" s="329"/>
      <c r="H9" s="330"/>
      <c r="I9" s="94"/>
      <c r="J9" s="86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6"/>
    </row>
    <row r="11" spans="1:10" ht="18" customHeight="1">
      <c r="A11" s="348" t="s">
        <v>32</v>
      </c>
      <c r="B11" s="331" t="str">
        <f>VLOOKUP(J11,'пр.взв.'!B2:G43,2,FALSE)</f>
        <v>Бийбулатов Умар Батырбекович</v>
      </c>
      <c r="C11" s="331"/>
      <c r="D11" s="331"/>
      <c r="E11" s="331"/>
      <c r="F11" s="331"/>
      <c r="G11" s="331"/>
      <c r="H11" s="325" t="str">
        <f>VLOOKUP(J11,'пр.взв.'!B2:G43,3,FALSE)</f>
        <v>05.07.1989 МС</v>
      </c>
      <c r="I11" s="94"/>
      <c r="J11" s="86">
        <f>'пр.хода'!H20</f>
        <v>9</v>
      </c>
    </row>
    <row r="12" spans="1:10" ht="18" customHeight="1">
      <c r="A12" s="349"/>
      <c r="B12" s="332"/>
      <c r="C12" s="332"/>
      <c r="D12" s="332"/>
      <c r="E12" s="332"/>
      <c r="F12" s="332"/>
      <c r="G12" s="332"/>
      <c r="H12" s="326"/>
      <c r="I12" s="94"/>
      <c r="J12" s="86"/>
    </row>
    <row r="13" spans="1:10" ht="18">
      <c r="A13" s="349"/>
      <c r="B13" s="327" t="str">
        <f>VLOOKUP(J11,'пр.взв.'!B2:G43,4,FALSE)</f>
        <v>СК</v>
      </c>
      <c r="C13" s="327"/>
      <c r="D13" s="327"/>
      <c r="E13" s="327"/>
      <c r="F13" s="327"/>
      <c r="G13" s="327"/>
      <c r="H13" s="328"/>
      <c r="I13" s="94"/>
      <c r="J13" s="86"/>
    </row>
    <row r="14" spans="1:10" ht="18.75" thickBot="1">
      <c r="A14" s="350"/>
      <c r="B14" s="329"/>
      <c r="C14" s="329"/>
      <c r="D14" s="329"/>
      <c r="E14" s="329"/>
      <c r="F14" s="329"/>
      <c r="G14" s="329"/>
      <c r="H14" s="330"/>
      <c r="I14" s="94"/>
      <c r="J14" s="86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6"/>
    </row>
    <row r="16" spans="1:10" ht="18" customHeight="1">
      <c r="A16" s="337" t="s">
        <v>33</v>
      </c>
      <c r="B16" s="331" t="str">
        <f>VLOOKUP(J16,'пр.взв.'!B4:G87,2,FALSE)</f>
        <v>Магомедалиев Рамазан Фикретович</v>
      </c>
      <c r="C16" s="331"/>
      <c r="D16" s="331"/>
      <c r="E16" s="331"/>
      <c r="F16" s="331"/>
      <c r="G16" s="331"/>
      <c r="H16" s="325" t="str">
        <f>VLOOKUP(J16,'пр.взв.'!B4:G97,3,FALSE)</f>
        <v>10.02.1994 КМС</v>
      </c>
      <c r="I16" s="94"/>
      <c r="J16" s="86">
        <f>'пр.хода'!E32</f>
        <v>4</v>
      </c>
    </row>
    <row r="17" spans="1:10" ht="18" customHeight="1">
      <c r="A17" s="338"/>
      <c r="B17" s="332"/>
      <c r="C17" s="332"/>
      <c r="D17" s="332"/>
      <c r="E17" s="332"/>
      <c r="F17" s="332"/>
      <c r="G17" s="332"/>
      <c r="H17" s="326"/>
      <c r="I17" s="94"/>
      <c r="J17" s="86"/>
    </row>
    <row r="18" spans="1:10" ht="18">
      <c r="A18" s="338"/>
      <c r="B18" s="327" t="str">
        <f>VLOOKUP(J16,'пр.взв.'!B7:G48,4,FALSE)</f>
        <v>СК</v>
      </c>
      <c r="C18" s="327"/>
      <c r="D18" s="327"/>
      <c r="E18" s="327"/>
      <c r="F18" s="327"/>
      <c r="G18" s="327"/>
      <c r="H18" s="328"/>
      <c r="I18" s="94"/>
      <c r="J18" s="86"/>
    </row>
    <row r="19" spans="1:10" ht="18.75" thickBot="1">
      <c r="A19" s="339"/>
      <c r="B19" s="329"/>
      <c r="C19" s="329"/>
      <c r="D19" s="329"/>
      <c r="E19" s="329"/>
      <c r="F19" s="329"/>
      <c r="G19" s="329"/>
      <c r="H19" s="330"/>
      <c r="I19" s="94"/>
      <c r="J19" s="86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6"/>
    </row>
    <row r="21" spans="1:10" ht="18" customHeight="1">
      <c r="A21" s="337" t="s">
        <v>33</v>
      </c>
      <c r="B21" s="331" t="str">
        <f>VLOOKUP(J21,'пр.взв.'!B2:G53,2,FALSE)</f>
        <v>Каймаразов Каймараз Казбекович</v>
      </c>
      <c r="C21" s="331"/>
      <c r="D21" s="331"/>
      <c r="E21" s="331"/>
      <c r="F21" s="331"/>
      <c r="G21" s="331"/>
      <c r="H21" s="325" t="str">
        <f>VLOOKUP(J21,'пр.взв.'!B3:G92,3,FALSE)</f>
        <v>16.02.1994 КМС</v>
      </c>
      <c r="I21" s="94"/>
      <c r="J21" s="86">
        <f>'пр.хода'!Q32</f>
        <v>7</v>
      </c>
    </row>
    <row r="22" spans="1:10" ht="18" customHeight="1">
      <c r="A22" s="338"/>
      <c r="B22" s="332"/>
      <c r="C22" s="332"/>
      <c r="D22" s="332"/>
      <c r="E22" s="332"/>
      <c r="F22" s="332"/>
      <c r="G22" s="332"/>
      <c r="H22" s="326"/>
      <c r="I22" s="94"/>
      <c r="J22" s="86"/>
    </row>
    <row r="23" spans="1:9" ht="18">
      <c r="A23" s="338"/>
      <c r="B23" s="327" t="str">
        <f>VLOOKUP(J21,'пр.взв.'!B6:G53,4,FALSE)</f>
        <v>РД</v>
      </c>
      <c r="C23" s="327"/>
      <c r="D23" s="327"/>
      <c r="E23" s="327"/>
      <c r="F23" s="327"/>
      <c r="G23" s="327"/>
      <c r="H23" s="328"/>
      <c r="I23" s="94"/>
    </row>
    <row r="24" spans="1:9" ht="18.75" thickBot="1">
      <c r="A24" s="339"/>
      <c r="B24" s="329"/>
      <c r="C24" s="329"/>
      <c r="D24" s="329"/>
      <c r="E24" s="329"/>
      <c r="F24" s="329"/>
      <c r="G24" s="329"/>
      <c r="H24" s="330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51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333" t="str">
        <f>VLOOKUP(J28,'пр.взв.'!B7:H38,7,FALSE)</f>
        <v>Мустыгов М. З., Кагерманов Р. Б.</v>
      </c>
      <c r="B28" s="334"/>
      <c r="C28" s="334"/>
      <c r="D28" s="334"/>
      <c r="E28" s="334"/>
      <c r="F28" s="334"/>
      <c r="G28" s="334"/>
      <c r="H28" s="335"/>
      <c r="J28">
        <f>'пр.хода'!H8</f>
        <v>10</v>
      </c>
    </row>
    <row r="29" spans="1:8" ht="13.5" thickBot="1">
      <c r="A29" s="336"/>
      <c r="B29" s="329"/>
      <c r="C29" s="329"/>
      <c r="D29" s="329"/>
      <c r="E29" s="329"/>
      <c r="F29" s="329"/>
      <c r="G29" s="329"/>
      <c r="H29" s="330"/>
    </row>
    <row r="36" spans="1:8" ht="18">
      <c r="A36" s="94" t="s">
        <v>34</v>
      </c>
      <c r="B36" s="94"/>
      <c r="C36" s="94"/>
      <c r="D36" s="94"/>
      <c r="E36" s="94"/>
      <c r="F36" s="94"/>
      <c r="G36" s="94"/>
      <c r="H36" s="94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6"/>
      <c r="B40" s="96"/>
      <c r="C40" s="96"/>
      <c r="D40" s="96"/>
      <c r="E40" s="96"/>
      <c r="F40" s="96"/>
      <c r="G40" s="96"/>
      <c r="H40" s="96"/>
    </row>
    <row r="41" spans="1:8" ht="18">
      <c r="A41" s="95"/>
      <c r="B41" s="95"/>
      <c r="C41" s="95"/>
      <c r="D41" s="95"/>
      <c r="E41" s="95"/>
      <c r="F41" s="95"/>
      <c r="G41" s="95"/>
      <c r="H41" s="95"/>
    </row>
    <row r="42" spans="1:8" ht="18">
      <c r="A42" s="97"/>
      <c r="B42" s="97"/>
      <c r="C42" s="97"/>
      <c r="D42" s="97"/>
      <c r="E42" s="97"/>
      <c r="F42" s="97"/>
      <c r="G42" s="97"/>
      <c r="H42" s="97"/>
    </row>
    <row r="43" spans="1:8" ht="18">
      <c r="A43" s="95"/>
      <c r="B43" s="95"/>
      <c r="C43" s="95"/>
      <c r="D43" s="95"/>
      <c r="E43" s="95"/>
      <c r="F43" s="95"/>
      <c r="G43" s="95"/>
      <c r="H43" s="95"/>
    </row>
    <row r="44" spans="1:8" ht="18">
      <c r="A44" s="97"/>
      <c r="B44" s="97"/>
      <c r="C44" s="97"/>
      <c r="D44" s="97"/>
      <c r="E44" s="97"/>
      <c r="F44" s="97"/>
      <c r="G44" s="97"/>
      <c r="H44" s="97"/>
    </row>
  </sheetData>
  <sheetProtection/>
  <mergeCells count="21">
    <mergeCell ref="B16:G17"/>
    <mergeCell ref="B11:G12"/>
    <mergeCell ref="A16:A19"/>
    <mergeCell ref="A1:H1"/>
    <mergeCell ref="A2:H2"/>
    <mergeCell ref="A3:H3"/>
    <mergeCell ref="D4:F4"/>
    <mergeCell ref="A6:A9"/>
    <mergeCell ref="A11:A14"/>
    <mergeCell ref="H11:H12"/>
    <mergeCell ref="B8:H9"/>
    <mergeCell ref="H6:H7"/>
    <mergeCell ref="B13:H14"/>
    <mergeCell ref="B18:H19"/>
    <mergeCell ref="B6:G7"/>
    <mergeCell ref="A28:H29"/>
    <mergeCell ref="A21:A24"/>
    <mergeCell ref="B21:G22"/>
    <mergeCell ref="H21:H22"/>
    <mergeCell ref="B23:H24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4">
      <selection activeCell="F26" sqref="F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2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27.75" customHeight="1" thickBot="1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3:18" ht="33" customHeight="1" thickBot="1">
      <c r="C3" s="399" t="str">
        <f>HYPERLINK('[1]реквизиты'!$A$2)</f>
        <v>ЧЕМПИОНАТ СКФО ПО БОЕВОМУ САМБО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1"/>
    </row>
    <row r="4" spans="1:19" ht="15.75" customHeight="1" thickBot="1">
      <c r="A4" s="9"/>
      <c r="B4" s="9"/>
      <c r="C4" s="320" t="str">
        <f>HYPERLINK('[1]реквизиты'!$A$3)</f>
        <v>20-25 декабря 2014г.                             г.Нальчик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9"/>
    </row>
    <row r="5" spans="9:15" ht="20.25" customHeight="1" thickBot="1">
      <c r="I5" s="71"/>
      <c r="J5" s="402" t="str">
        <f>HYPERLINK('пр.взв.'!D4)</f>
        <v>в.к. 90  кг.</v>
      </c>
      <c r="K5" s="403"/>
      <c r="L5" s="404"/>
      <c r="M5" s="405"/>
      <c r="N5" s="406"/>
      <c r="O5" s="407"/>
    </row>
    <row r="6" spans="1:21" ht="18" customHeight="1" thickBot="1">
      <c r="A6" s="319" t="s">
        <v>0</v>
      </c>
      <c r="B6" s="319"/>
      <c r="C6" s="5"/>
      <c r="R6" s="42"/>
      <c r="S6" s="42"/>
      <c r="U6" s="42" t="s">
        <v>1</v>
      </c>
    </row>
    <row r="7" spans="1:29" ht="12.75" customHeight="1" thickBot="1">
      <c r="A7" s="321">
        <v>1</v>
      </c>
      <c r="B7" s="313" t="str">
        <f>VLOOKUP(A7,'пр.взв.'!B7:C38,2,FALSE)</f>
        <v>Гугов Ислам Ауесович</v>
      </c>
      <c r="C7" s="313" t="str">
        <f>VLOOKUP(A7,'пр.взв.'!B7:F38,3,FALSE)</f>
        <v>21.02.90 КМС</v>
      </c>
      <c r="D7" s="313" t="str">
        <f>VLOOKUP(A7,'пр.взв.'!B7:E38,4,FALSE)</f>
        <v>КБР</v>
      </c>
      <c r="E7" s="108"/>
      <c r="F7" s="98"/>
      <c r="G7" s="98"/>
      <c r="H7" s="98"/>
      <c r="I7" s="65" t="s">
        <v>28</v>
      </c>
      <c r="J7" s="98"/>
      <c r="K7" s="98"/>
      <c r="L7" s="98"/>
      <c r="M7" s="109"/>
      <c r="N7" s="109"/>
      <c r="O7" s="109"/>
      <c r="P7" s="109"/>
      <c r="Q7" s="70"/>
      <c r="R7" s="313" t="str">
        <f>VLOOKUP(U7,'пр.взв.'!B7:E38,2,FALSE)</f>
        <v>Губжоков Анзор Хадисович</v>
      </c>
      <c r="S7" s="313" t="str">
        <f>VLOOKUP(U7,'пр.взв.'!B7:E38,3,FALSE)</f>
        <v>06.01.88 КМС</v>
      </c>
      <c r="T7" s="313" t="str">
        <f>VLOOKUP(U7,'пр.взв.'!B7:E38,4,FALSE)</f>
        <v>КБР</v>
      </c>
      <c r="U7" s="415">
        <v>2</v>
      </c>
      <c r="Y7" s="4"/>
      <c r="Z7" s="4"/>
      <c r="AA7" s="4"/>
      <c r="AB7" s="4"/>
      <c r="AC7" s="4"/>
    </row>
    <row r="8" spans="1:29" ht="12.75" customHeight="1">
      <c r="A8" s="315"/>
      <c r="B8" s="314"/>
      <c r="C8" s="314"/>
      <c r="D8" s="314"/>
      <c r="E8" s="132">
        <v>9</v>
      </c>
      <c r="F8" s="110"/>
      <c r="G8" s="110"/>
      <c r="H8" s="64">
        <v>10</v>
      </c>
      <c r="I8" s="408" t="str">
        <f>VLOOKUP(H8,'пр.взв.'!B7:E38,2,FALSE)</f>
        <v>Абдулаев Адлан Баудинович</v>
      </c>
      <c r="J8" s="409"/>
      <c r="K8" s="409"/>
      <c r="L8" s="409"/>
      <c r="M8" s="410"/>
      <c r="N8" s="109"/>
      <c r="O8" s="109"/>
      <c r="P8" s="109"/>
      <c r="Q8" s="132">
        <v>10</v>
      </c>
      <c r="R8" s="314"/>
      <c r="S8" s="314"/>
      <c r="T8" s="314"/>
      <c r="U8" s="416"/>
      <c r="Y8" s="4"/>
      <c r="Z8" s="4"/>
      <c r="AA8" s="4"/>
      <c r="AB8" s="4"/>
      <c r="AC8" s="4"/>
    </row>
    <row r="9" spans="1:29" ht="12.75" customHeight="1" thickBot="1">
      <c r="A9" s="315">
        <v>9</v>
      </c>
      <c r="B9" s="317" t="str">
        <f>VLOOKUP(A9,'пр.взв.'!B9:C40,2,FALSE)</f>
        <v>Бийбулатов Умар Батырбекович</v>
      </c>
      <c r="C9" s="317" t="str">
        <f>VLOOKUP(A9,'пр.взв.'!B7:F38,3,FALSE)</f>
        <v>05.07.1989 МС</v>
      </c>
      <c r="D9" s="317" t="str">
        <f>VLOOKUP(A9,'пр.взв.'!B7:G38,4,FALSE)</f>
        <v>СК</v>
      </c>
      <c r="E9" s="133"/>
      <c r="F9" s="111"/>
      <c r="G9" s="110"/>
      <c r="H9" s="98"/>
      <c r="I9" s="411"/>
      <c r="J9" s="412"/>
      <c r="K9" s="412"/>
      <c r="L9" s="412"/>
      <c r="M9" s="413"/>
      <c r="N9" s="109"/>
      <c r="O9" s="109"/>
      <c r="P9" s="112"/>
      <c r="Q9" s="133"/>
      <c r="R9" s="317" t="str">
        <f>VLOOKUP(U9,'пр.взв.'!B9:E40,2,FALSE)</f>
        <v>Абдулаев Адлан Баудинович</v>
      </c>
      <c r="S9" s="317" t="str">
        <f>VLOOKUP(U9,'пр.взв.'!B9:E40,3,FALSE)</f>
        <v>02.02.1988 МС</v>
      </c>
      <c r="T9" s="317" t="str">
        <f>VLOOKUP(U9,'пр.взв.'!B9:E40,4,FALSE)</f>
        <v>ЧР</v>
      </c>
      <c r="U9" s="416">
        <v>10</v>
      </c>
      <c r="Y9" s="4"/>
      <c r="Z9" s="4"/>
      <c r="AA9" s="4"/>
      <c r="AB9" s="4"/>
      <c r="AC9" s="4"/>
    </row>
    <row r="10" spans="1:29" ht="12.75" customHeight="1" thickBot="1">
      <c r="A10" s="316"/>
      <c r="B10" s="318"/>
      <c r="C10" s="318"/>
      <c r="D10" s="318"/>
      <c r="E10" s="113"/>
      <c r="F10" s="114"/>
      <c r="G10" s="132">
        <v>9</v>
      </c>
      <c r="H10" s="98"/>
      <c r="I10" s="70"/>
      <c r="J10" s="70"/>
      <c r="K10" s="134"/>
      <c r="L10" s="70"/>
      <c r="M10" s="109"/>
      <c r="N10" s="109"/>
      <c r="O10" s="132">
        <v>10</v>
      </c>
      <c r="P10" s="115"/>
      <c r="Q10" s="70"/>
      <c r="R10" s="318"/>
      <c r="S10" s="318"/>
      <c r="T10" s="318"/>
      <c r="U10" s="417"/>
      <c r="Y10" s="4"/>
      <c r="Z10" s="4"/>
      <c r="AA10" s="4"/>
      <c r="AB10" s="4"/>
      <c r="AC10" s="4"/>
    </row>
    <row r="11" spans="1:29" ht="12.75" customHeight="1" thickBot="1">
      <c r="A11" s="321">
        <v>5</v>
      </c>
      <c r="B11" s="313" t="str">
        <f>VLOOKUP(A11,'пр.взв.'!B11:C42,2,FALSE)</f>
        <v>Тлимахов Руслан Юрьевич</v>
      </c>
      <c r="C11" s="313" t="str">
        <f>VLOOKUP(A11,'пр.взв.'!B7:E38,3,FALSE)</f>
        <v>21.01.1984 КМС</v>
      </c>
      <c r="D11" s="313" t="str">
        <f>VLOOKUP(A11,'пр.взв.'!B7:E38,4,FALSE)</f>
        <v>КЧР</v>
      </c>
      <c r="E11" s="108"/>
      <c r="F11" s="114"/>
      <c r="G11" s="133"/>
      <c r="H11" s="116"/>
      <c r="I11" s="98"/>
      <c r="J11" s="70"/>
      <c r="K11" s="70"/>
      <c r="L11" s="70"/>
      <c r="M11" s="109"/>
      <c r="N11" s="112"/>
      <c r="O11" s="133"/>
      <c r="P11" s="115"/>
      <c r="Q11" s="70"/>
      <c r="R11" s="313" t="str">
        <f>VLOOKUP(U11,'пр.взв.'!B11:E42,2,FALSE)</f>
        <v>Билалов Магомед Юсупович</v>
      </c>
      <c r="S11" s="313" t="str">
        <f>VLOOKUP(U11,'пр.взв.'!B11:E42,3,FALSE)</f>
        <v>29.11.1991 КМС</v>
      </c>
      <c r="T11" s="313" t="str">
        <f>VLOOKUP(U11,'пр.взв.'!B11:E42,4,FALSE)</f>
        <v>РД</v>
      </c>
      <c r="U11" s="418">
        <v>6</v>
      </c>
      <c r="Y11" s="4"/>
      <c r="Z11" s="4"/>
      <c r="AA11" s="4"/>
      <c r="AB11" s="4"/>
      <c r="AC11" s="4"/>
    </row>
    <row r="12" spans="1:29" ht="12.75" customHeight="1">
      <c r="A12" s="315"/>
      <c r="B12" s="314"/>
      <c r="C12" s="314"/>
      <c r="D12" s="314"/>
      <c r="E12" s="132">
        <v>5</v>
      </c>
      <c r="F12" s="117"/>
      <c r="G12" s="110"/>
      <c r="H12" s="118"/>
      <c r="I12" s="98"/>
      <c r="J12" s="353" t="s">
        <v>20</v>
      </c>
      <c r="K12" s="353"/>
      <c r="L12" s="353"/>
      <c r="M12" s="109"/>
      <c r="N12" s="115"/>
      <c r="O12" s="109"/>
      <c r="P12" s="119"/>
      <c r="Q12" s="132">
        <v>6</v>
      </c>
      <c r="R12" s="314"/>
      <c r="S12" s="314"/>
      <c r="T12" s="314"/>
      <c r="U12" s="416"/>
      <c r="Y12" s="4"/>
      <c r="Z12" s="4"/>
      <c r="AA12" s="4"/>
      <c r="AB12" s="4"/>
      <c r="AC12" s="4"/>
    </row>
    <row r="13" spans="1:29" ht="12.75" customHeight="1" thickBot="1">
      <c r="A13" s="315">
        <v>13</v>
      </c>
      <c r="B13" s="397" t="e">
        <f>VLOOKUP(A13,'пр.взв.'!B7:C38,2,FALSE)</f>
        <v>#N/A</v>
      </c>
      <c r="C13" s="397" t="e">
        <f>VLOOKUP(A13,'пр.взв.'!B7:E38,3,FALSE)</f>
        <v>#N/A</v>
      </c>
      <c r="D13" s="397" t="e">
        <f>VLOOKUP(A13,'пр.взв.'!B7:E38,4,FALSE)</f>
        <v>#N/A</v>
      </c>
      <c r="E13" s="133"/>
      <c r="F13" s="110"/>
      <c r="G13" s="110"/>
      <c r="H13" s="118"/>
      <c r="I13" s="120"/>
      <c r="J13" s="121"/>
      <c r="K13" s="121"/>
      <c r="L13" s="98"/>
      <c r="M13" s="109"/>
      <c r="N13" s="115"/>
      <c r="O13" s="109"/>
      <c r="P13" s="109"/>
      <c r="Q13" s="133"/>
      <c r="R13" s="397" t="e">
        <f>VLOOKUP(U13,'пр.взв.'!B13:E44,2,FALSE)</f>
        <v>#N/A</v>
      </c>
      <c r="S13" s="397" t="e">
        <f>VLOOKUP(U13,'пр.взв.'!B13:E44,3,FALSE)</f>
        <v>#N/A</v>
      </c>
      <c r="T13" s="397" t="e">
        <f>VLOOKUP(U13,'пр.взв.'!B13:E44,4,FALSE)</f>
        <v>#N/A</v>
      </c>
      <c r="U13" s="416">
        <v>14</v>
      </c>
      <c r="Y13" s="4"/>
      <c r="Z13" s="4"/>
      <c r="AA13" s="4"/>
      <c r="AB13" s="4"/>
      <c r="AC13" s="4"/>
    </row>
    <row r="14" spans="1:29" ht="12.75" customHeight="1" thickBot="1">
      <c r="A14" s="316"/>
      <c r="B14" s="398"/>
      <c r="C14" s="398"/>
      <c r="D14" s="398"/>
      <c r="E14" s="113"/>
      <c r="F14" s="414"/>
      <c r="G14" s="414"/>
      <c r="H14" s="118"/>
      <c r="I14" s="132">
        <v>9</v>
      </c>
      <c r="J14" s="98"/>
      <c r="K14" s="98"/>
      <c r="L14" s="98"/>
      <c r="M14" s="132">
        <v>10</v>
      </c>
      <c r="N14" s="120"/>
      <c r="O14" s="109"/>
      <c r="P14" s="109"/>
      <c r="Q14" s="70"/>
      <c r="R14" s="398"/>
      <c r="S14" s="398"/>
      <c r="T14" s="398"/>
      <c r="U14" s="419"/>
      <c r="Y14" s="4"/>
      <c r="Z14" s="4"/>
      <c r="AA14" s="4"/>
      <c r="AB14" s="4"/>
      <c r="AC14" s="4"/>
    </row>
    <row r="15" spans="1:29" ht="12.75" customHeight="1" thickBot="1">
      <c r="A15" s="321">
        <v>3</v>
      </c>
      <c r="B15" s="313" t="str">
        <f>VLOOKUP(A15,'пр.взв.'!B7:C38,2,FALSE)</f>
        <v>Этуев Азрет Мухамедович</v>
      </c>
      <c r="C15" s="313" t="str">
        <f>VLOOKUP(A15,'пр.взв.'!B7:E38,3,FALSE)</f>
        <v>05.06.86 КМС</v>
      </c>
      <c r="D15" s="313" t="str">
        <f>VLOOKUP(A15,'пр.взв.'!B7:E38,4,FALSE)</f>
        <v>КБР</v>
      </c>
      <c r="E15" s="108"/>
      <c r="F15" s="110"/>
      <c r="G15" s="110"/>
      <c r="H15" s="118"/>
      <c r="I15" s="133"/>
      <c r="J15" s="98"/>
      <c r="K15" s="98"/>
      <c r="L15" s="98"/>
      <c r="M15" s="133"/>
      <c r="N15" s="115"/>
      <c r="O15" s="109"/>
      <c r="P15" s="109"/>
      <c r="Q15" s="70"/>
      <c r="R15" s="313" t="str">
        <f>VLOOKUP(U15,'пр.взв.'!B7:C38,2,FALSE)</f>
        <v>Магомедалиев Рамазан Фикретович</v>
      </c>
      <c r="S15" s="313" t="str">
        <f>VLOOKUP(U15,'пр.взв.'!B7:E38,3,FALSE)</f>
        <v>10.02.1994 КМС</v>
      </c>
      <c r="T15" s="313" t="str">
        <f>VLOOKUP(U15,'пр.взв.'!B7:E38,4,FALSE)</f>
        <v>СК</v>
      </c>
      <c r="U15" s="415">
        <v>4</v>
      </c>
      <c r="Y15" s="4"/>
      <c r="Z15" s="4"/>
      <c r="AA15" s="4"/>
      <c r="AB15" s="4"/>
      <c r="AC15" s="4"/>
    </row>
    <row r="16" spans="1:29" ht="12.75" customHeight="1">
      <c r="A16" s="315"/>
      <c r="B16" s="314"/>
      <c r="C16" s="314"/>
      <c r="D16" s="314"/>
      <c r="E16" s="132">
        <v>3</v>
      </c>
      <c r="F16" s="110"/>
      <c r="G16" s="110"/>
      <c r="H16" s="118"/>
      <c r="I16" s="98"/>
      <c r="J16" s="98"/>
      <c r="K16" s="98"/>
      <c r="L16" s="98"/>
      <c r="M16" s="109"/>
      <c r="N16" s="115"/>
      <c r="O16" s="109"/>
      <c r="P16" s="109"/>
      <c r="Q16" s="132">
        <v>4</v>
      </c>
      <c r="R16" s="314"/>
      <c r="S16" s="314"/>
      <c r="T16" s="314"/>
      <c r="U16" s="416"/>
      <c r="Y16" s="4"/>
      <c r="Z16" s="4"/>
      <c r="AA16" s="4"/>
      <c r="AB16" s="4"/>
      <c r="AC16" s="4"/>
    </row>
    <row r="17" spans="1:29" ht="12.75" customHeight="1" thickBot="1">
      <c r="A17" s="315">
        <v>11</v>
      </c>
      <c r="B17" s="317" t="str">
        <f>VLOOKUP(A17,'пр.взв.'!B17:C47,2,FALSE)</f>
        <v>Джацаев Хусейн Вахаевич</v>
      </c>
      <c r="C17" s="317" t="str">
        <f>VLOOKUP(A17,'пр.взв.'!B7:E38,3,FALSE)</f>
        <v>18.06.1988 КМС</v>
      </c>
      <c r="D17" s="317" t="str">
        <f>VLOOKUP(A17,'пр.взв.'!B7:F38,4,FALSE)</f>
        <v>ЧР</v>
      </c>
      <c r="E17" s="133"/>
      <c r="F17" s="111"/>
      <c r="G17" s="110"/>
      <c r="H17" s="118"/>
      <c r="I17" s="98"/>
      <c r="J17" s="98"/>
      <c r="K17" s="98"/>
      <c r="L17" s="98"/>
      <c r="M17" s="109"/>
      <c r="N17" s="115"/>
      <c r="O17" s="109"/>
      <c r="P17" s="112"/>
      <c r="Q17" s="133"/>
      <c r="R17" s="317" t="str">
        <f>VLOOKUP(U17,'пр.взв.'!B17:E47,2,FALSE)</f>
        <v>Гогуев Солтан-Мурат Тохтарович</v>
      </c>
      <c r="S17" s="317" t="str">
        <f>VLOOKUP(U17,'пр.взв.'!B17:E47,3,FALSE)</f>
        <v>23.07.1992 МС</v>
      </c>
      <c r="T17" s="317" t="str">
        <f>VLOOKUP(U17,'пр.взв.'!B17:E47,4,FALSE)</f>
        <v>КЧР</v>
      </c>
      <c r="U17" s="416">
        <v>12</v>
      </c>
      <c r="Y17" s="4"/>
      <c r="Z17" s="4"/>
      <c r="AA17" s="4"/>
      <c r="AB17" s="4"/>
      <c r="AC17" s="4"/>
    </row>
    <row r="18" spans="1:21" ht="12.75" customHeight="1" thickBot="1">
      <c r="A18" s="316"/>
      <c r="B18" s="318"/>
      <c r="C18" s="318"/>
      <c r="D18" s="318"/>
      <c r="E18" s="113"/>
      <c r="F18" s="114"/>
      <c r="G18" s="132">
        <v>7</v>
      </c>
      <c r="H18" s="122"/>
      <c r="I18" s="65" t="s">
        <v>29</v>
      </c>
      <c r="J18" s="98"/>
      <c r="K18" s="98"/>
      <c r="L18" s="98"/>
      <c r="M18" s="109"/>
      <c r="N18" s="119"/>
      <c r="O18" s="132">
        <v>4</v>
      </c>
      <c r="P18" s="115"/>
      <c r="Q18" s="70"/>
      <c r="R18" s="318"/>
      <c r="S18" s="318"/>
      <c r="T18" s="318"/>
      <c r="U18" s="417"/>
    </row>
    <row r="19" spans="1:21" ht="12.75" customHeight="1" thickBot="1">
      <c r="A19" s="321">
        <v>7</v>
      </c>
      <c r="B19" s="313" t="str">
        <f>VLOOKUP(A19,'пр.взв.'!B19:C49,2,FALSE)</f>
        <v>Каймаразов Каймараз Казбекович</v>
      </c>
      <c r="C19" s="313" t="str">
        <f>VLOOKUP(A19,'пр.взв.'!B7:E38,3,FALSE)</f>
        <v>16.02.1994 КМС</v>
      </c>
      <c r="D19" s="313" t="str">
        <f>VLOOKUP(A19,'пр.взв.'!B7:E38,4,FALSE)</f>
        <v>РД</v>
      </c>
      <c r="E19" s="108"/>
      <c r="F19" s="123"/>
      <c r="G19" s="133"/>
      <c r="H19" s="64"/>
      <c r="I19" s="70"/>
      <c r="J19" s="70"/>
      <c r="K19" s="70"/>
      <c r="L19" s="70"/>
      <c r="M19" s="70"/>
      <c r="N19" s="109"/>
      <c r="O19" s="133"/>
      <c r="P19" s="115"/>
      <c r="Q19" s="70"/>
      <c r="R19" s="313" t="str">
        <f>VLOOKUP(U19,'пр.взв.'!B19:E49,2,FALSE)</f>
        <v>Мамчуев Рамазан Муратович</v>
      </c>
      <c r="S19" s="313" t="str">
        <f>VLOOKUP(U19,'пр.взв.'!B19:E49,3,FALSE)</f>
        <v>18.05.1993 КМС</v>
      </c>
      <c r="T19" s="313" t="str">
        <f>VLOOKUP(U19,'пр.взв.'!B19:E49,4,FALSE)</f>
        <v>КЧР</v>
      </c>
      <c r="U19" s="418">
        <v>8</v>
      </c>
    </row>
    <row r="20" spans="1:21" ht="12.75" customHeight="1">
      <c r="A20" s="315"/>
      <c r="B20" s="314"/>
      <c r="C20" s="314"/>
      <c r="D20" s="314"/>
      <c r="E20" s="132">
        <v>7</v>
      </c>
      <c r="F20" s="124"/>
      <c r="G20" s="113"/>
      <c r="H20" s="64">
        <v>9</v>
      </c>
      <c r="I20" s="373" t="str">
        <f>VLOOKUP(H20,'пр.взв.'!B7:H38,2,FALSE)</f>
        <v>Бийбулатов Умар Батырбекович</v>
      </c>
      <c r="J20" s="374"/>
      <c r="K20" s="374"/>
      <c r="L20" s="374"/>
      <c r="M20" s="375"/>
      <c r="N20" s="109"/>
      <c r="O20" s="109"/>
      <c r="P20" s="125"/>
      <c r="Q20" s="132">
        <v>8</v>
      </c>
      <c r="R20" s="314"/>
      <c r="S20" s="314"/>
      <c r="T20" s="314"/>
      <c r="U20" s="416"/>
    </row>
    <row r="21" spans="1:21" ht="12.75" customHeight="1" thickBot="1">
      <c r="A21" s="315">
        <v>15</v>
      </c>
      <c r="B21" s="397" t="e">
        <f>VLOOKUP(A21,'пр.взв.'!B21:C51,2,FALSE)</f>
        <v>#N/A</v>
      </c>
      <c r="C21" s="397" t="e">
        <f>VLOOKUP(A21,'пр.взв.'!B7:E38,3,FALSE)</f>
        <v>#N/A</v>
      </c>
      <c r="D21" s="397" t="e">
        <f>VLOOKUP(A21,'пр.взв.'!B7:E38,4,FALSE)</f>
        <v>#N/A</v>
      </c>
      <c r="E21" s="133"/>
      <c r="F21" s="113"/>
      <c r="G21" s="113"/>
      <c r="H21" s="83"/>
      <c r="I21" s="376"/>
      <c r="J21" s="377"/>
      <c r="K21" s="377"/>
      <c r="L21" s="377"/>
      <c r="M21" s="378"/>
      <c r="N21" s="109"/>
      <c r="O21" s="109"/>
      <c r="P21" s="109"/>
      <c r="Q21" s="133"/>
      <c r="R21" s="397" t="e">
        <f>VLOOKUP(U21,'пр.взв.'!B21:E51,2,FALSE)</f>
        <v>#N/A</v>
      </c>
      <c r="S21" s="397" t="e">
        <f>VLOOKUP(U21,'пр.взв.'!B21:E51,3,FALSE)</f>
        <v>#N/A</v>
      </c>
      <c r="T21" s="397" t="e">
        <f>VLOOKUP(U21,'пр.взв.'!B7:E38,4,FALSE)</f>
        <v>#N/A</v>
      </c>
      <c r="U21" s="416">
        <v>16</v>
      </c>
    </row>
    <row r="22" spans="1:21" ht="12.75" customHeight="1" thickBot="1">
      <c r="A22" s="316"/>
      <c r="B22" s="398"/>
      <c r="C22" s="398"/>
      <c r="D22" s="398"/>
      <c r="E22" s="113"/>
      <c r="F22" s="108"/>
      <c r="G22" s="108"/>
      <c r="H22" s="70"/>
      <c r="I22" s="70"/>
      <c r="J22" s="70"/>
      <c r="K22" s="70"/>
      <c r="L22" s="70"/>
      <c r="M22" s="70"/>
      <c r="N22" s="70"/>
      <c r="O22" s="98"/>
      <c r="P22" s="98"/>
      <c r="Q22" s="70"/>
      <c r="R22" s="398"/>
      <c r="S22" s="398"/>
      <c r="T22" s="398"/>
      <c r="U22" s="417"/>
    </row>
    <row r="23" spans="1:20" ht="12.75" customHeight="1">
      <c r="A23" s="1"/>
      <c r="B23" s="1"/>
      <c r="C23" s="7"/>
      <c r="D23" s="4"/>
      <c r="E23" s="69"/>
      <c r="F23" s="69"/>
      <c r="G23" s="69"/>
      <c r="H23" s="354" t="s">
        <v>27</v>
      </c>
      <c r="I23" s="354"/>
      <c r="J23" s="354"/>
      <c r="K23" s="354"/>
      <c r="L23" s="354"/>
      <c r="M23" s="354"/>
      <c r="N23" s="354"/>
      <c r="O23" s="126"/>
      <c r="P23" s="126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385" t="str">
        <f>VLOOKUP(A25,'пр.взв.'!B7:E38,2,FALSE)</f>
        <v>Гугов Ислам Ауесович</v>
      </c>
      <c r="I25" s="137">
        <v>2</v>
      </c>
      <c r="J25" s="361" t="str">
        <f>VLOOKUP(I25,'пр.взв.'!B5:D38,2,FALSE)</f>
        <v>Губжоков Анзор Хадисович</v>
      </c>
      <c r="K25" s="362"/>
      <c r="L25" s="36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7"/>
      <c r="C26" s="144">
        <v>5</v>
      </c>
      <c r="D26" s="34"/>
      <c r="E26" s="36"/>
      <c r="F26" s="36"/>
      <c r="G26" s="36"/>
      <c r="H26" s="36"/>
      <c r="I26" s="138"/>
      <c r="J26" s="364"/>
      <c r="K26" s="365"/>
      <c r="L26" s="366"/>
      <c r="M26" s="109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88" t="str">
        <f>VLOOKUP(A27,'пр.взв.'!B7:D38,2,FALSE)</f>
        <v>Тлимахов Руслан Юрьевич</v>
      </c>
      <c r="C27" s="135"/>
      <c r="D27" s="34"/>
      <c r="E27" s="66"/>
      <c r="F27" s="66"/>
      <c r="G27" s="66"/>
      <c r="H27" s="66"/>
      <c r="I27" s="139">
        <v>6</v>
      </c>
      <c r="J27" s="355" t="str">
        <f>VLOOKUP(I27,'пр.взв.'!B7:D38,2,FALSE)</f>
        <v>Билалов Магомед Юсупович</v>
      </c>
      <c r="K27" s="356"/>
      <c r="L27" s="357"/>
      <c r="M27" s="135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6"/>
      <c r="C28" s="127"/>
      <c r="D28" s="34"/>
      <c r="E28" s="65"/>
      <c r="F28" s="65"/>
      <c r="G28" s="66"/>
      <c r="H28" s="66"/>
      <c r="I28" s="139"/>
      <c r="J28" s="358"/>
      <c r="K28" s="359"/>
      <c r="L28" s="360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7"/>
      <c r="D29" s="109">
        <v>3</v>
      </c>
      <c r="E29" s="65"/>
      <c r="F29" s="65"/>
      <c r="G29" s="66"/>
      <c r="H29" s="66"/>
      <c r="I29" s="139"/>
      <c r="J29" s="83"/>
      <c r="K29" s="13"/>
      <c r="L29" s="8"/>
      <c r="M29" s="21"/>
      <c r="N29" s="81"/>
      <c r="O29" s="142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4"/>
      <c r="C30" s="127"/>
      <c r="D30" s="135"/>
      <c r="E30" s="65"/>
      <c r="F30" t="s">
        <v>48</v>
      </c>
      <c r="G30" s="66"/>
      <c r="H30" s="66"/>
      <c r="I30" s="139"/>
      <c r="J30" s="83"/>
      <c r="K30" s="84"/>
      <c r="L30" s="8"/>
      <c r="M30" s="21"/>
      <c r="N30" s="65"/>
      <c r="O30" s="141"/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6">
        <v>3</v>
      </c>
      <c r="B31" s="385" t="str">
        <f>VLOOKUP(A31,'пр.взв.'!B7:D38,2,FALSE)</f>
        <v>Этуев Азрет Мухамедович</v>
      </c>
      <c r="C31" s="128"/>
      <c r="D31" s="25"/>
      <c r="E31" s="64"/>
      <c r="F31" s="65"/>
      <c r="G31" s="65"/>
      <c r="H31" s="65"/>
      <c r="I31" s="140">
        <v>4</v>
      </c>
      <c r="J31" s="361" t="str">
        <f>VLOOKUP(I31,'пр.взв.'!B7:D38,2,FALSE)</f>
        <v>Магомедалиев Рамазан Фикретович</v>
      </c>
      <c r="K31" s="362"/>
      <c r="L31" s="363"/>
      <c r="M31" s="129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6"/>
      <c r="B32" s="387"/>
      <c r="C32" s="145"/>
      <c r="D32" s="25"/>
      <c r="E32" s="142">
        <v>4</v>
      </c>
      <c r="F32" s="391" t="str">
        <f>VLOOKUP(E32,'пр.взв.'!B7:D38,2,FALSE)</f>
        <v>Магомедалиев Рамазан Фикретович</v>
      </c>
      <c r="G32" s="392"/>
      <c r="H32" s="393"/>
      <c r="I32" s="87"/>
      <c r="J32" s="364"/>
      <c r="K32" s="365"/>
      <c r="L32" s="366"/>
      <c r="M32" s="145">
        <v>4</v>
      </c>
      <c r="N32" s="82"/>
      <c r="O32" s="82"/>
      <c r="P32" s="41"/>
      <c r="Q32" s="142">
        <v>7</v>
      </c>
      <c r="R32" s="351" t="str">
        <f>VLOOKUP(Q32,'пр.взв.'!B7:D38,2,FALSE)</f>
        <v>Каймаразов Каймараз Казбекович</v>
      </c>
      <c r="S32" s="82"/>
      <c r="T32" s="82"/>
      <c r="U32" s="82"/>
      <c r="V32" s="4"/>
    </row>
    <row r="33" spans="1:22" ht="13.5" customHeight="1" thickBot="1">
      <c r="A33" s="136"/>
      <c r="B33" s="389" t="e">
        <f>VLOOKUP(A33,'пр.взв.'!B7:E38,2,FALSE)</f>
        <v>#N/A</v>
      </c>
      <c r="C33" s="141"/>
      <c r="D33" s="25"/>
      <c r="E33" s="143"/>
      <c r="F33" s="394"/>
      <c r="G33" s="395"/>
      <c r="H33" s="396"/>
      <c r="I33" s="88"/>
      <c r="J33" s="367" t="e">
        <f>VLOOKUP(I33,'пр.взв.'!B7:D38,2,FALSE)</f>
        <v>#N/A</v>
      </c>
      <c r="K33" s="368"/>
      <c r="L33" s="369"/>
      <c r="M33" s="12"/>
      <c r="N33" s="82"/>
      <c r="O33" s="82"/>
      <c r="P33" s="41"/>
      <c r="Q33" s="141"/>
      <c r="R33" s="352"/>
      <c r="S33" s="82"/>
      <c r="T33" s="82"/>
      <c r="U33" s="82"/>
      <c r="V33" s="4"/>
    </row>
    <row r="34" spans="1:22" ht="13.5" customHeight="1" thickBot="1">
      <c r="A34" s="85"/>
      <c r="B34" s="390"/>
      <c r="C34" s="34"/>
      <c r="D34" s="25"/>
      <c r="E34" s="65"/>
      <c r="F34" s="65"/>
      <c r="G34" s="65"/>
      <c r="H34" s="65"/>
      <c r="I34" s="88"/>
      <c r="J34" s="370"/>
      <c r="K34" s="371"/>
      <c r="L34" s="372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40">
        <v>4</v>
      </c>
      <c r="D35" s="385" t="str">
        <f>VLOOKUP(C35,'пр.взв.'!B7:D38,2,FALSE)</f>
        <v>Магомедалиев Рамазан Фикретович</v>
      </c>
      <c r="E35" s="65"/>
      <c r="F35" s="65"/>
      <c r="G35" s="65"/>
      <c r="H35" s="65"/>
      <c r="I35" s="64"/>
      <c r="J35" s="66"/>
      <c r="K35" s="65"/>
      <c r="L35" s="65"/>
      <c r="M35" s="140">
        <v>7</v>
      </c>
      <c r="N35" s="361" t="str">
        <f>VLOOKUP(M35,'пр.взв.'!B7:D38,2,FALSE)</f>
        <v>Каймаразов Каймараз Казбекович</v>
      </c>
      <c r="O35" s="380"/>
      <c r="P35" s="381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6"/>
      <c r="E36" s="65"/>
      <c r="F36" s="65"/>
      <c r="G36" s="65"/>
      <c r="H36" s="65"/>
      <c r="I36" s="65"/>
      <c r="J36" s="66"/>
      <c r="K36" s="65"/>
      <c r="L36" s="65"/>
      <c r="M36" s="65"/>
      <c r="N36" s="382"/>
      <c r="O36" s="383"/>
      <c r="P36" s="384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9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9" t="str">
        <f>HYPERLINK('[1]реквизиты'!$A$6)</f>
        <v>Гл. судья, судья ВК</v>
      </c>
      <c r="B38" s="379"/>
      <c r="C38" s="379"/>
      <c r="E38" s="74"/>
      <c r="F38" s="75"/>
      <c r="J38" s="76" t="str">
        <f>'[1]реквизиты'!$G$7</f>
        <v>И. Г. Циклаури</v>
      </c>
      <c r="K38" s="5"/>
      <c r="N38" s="69"/>
      <c r="O38" s="77" t="str">
        <f>'[1]реквизиты'!$G$8</f>
        <v>/г.Владикавказ/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0" t="str">
        <f>HYPERLINK('[1]реквизиты'!$A$8)</f>
        <v>Гл. секретарь, судья ВК</v>
      </c>
      <c r="B40" s="91"/>
      <c r="C40" s="92"/>
      <c r="D40" s="78"/>
      <c r="E40" s="78"/>
      <c r="F40" s="4"/>
      <c r="G40" s="4"/>
      <c r="H40" s="4"/>
      <c r="I40" s="4"/>
      <c r="J40" s="76" t="str">
        <f>HYPERLINK('[1]реквизиты'!$G$9)</f>
        <v>С. Я. Ляликова</v>
      </c>
      <c r="K40" s="69"/>
      <c r="L40" s="69"/>
      <c r="M40" s="69"/>
      <c r="O40" s="77" t="str">
        <f>'[1]реквизиты'!$G$10</f>
        <v>/г.Владикавказ/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2014-12-25T09:29:01Z</cp:lastPrinted>
  <dcterms:created xsi:type="dcterms:W3CDTF">1996-10-08T23:32:33Z</dcterms:created>
  <dcterms:modified xsi:type="dcterms:W3CDTF">2014-12-25T09:29:33Z</dcterms:modified>
  <cp:category/>
  <cp:version/>
  <cp:contentType/>
  <cp:contentStatus/>
</cp:coreProperties>
</file>